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신혜란\Downloads\"/>
    </mc:Choice>
  </mc:AlternateContent>
  <xr:revisionPtr revIDLastSave="0" documentId="13_ncr:1_{B77DF20D-A609-475C-8F32-C6802B4AFE24}" xr6:coauthVersionLast="47" xr6:coauthVersionMax="47" xr10:uidLastSave="{00000000-0000-0000-0000-000000000000}"/>
  <bookViews>
    <workbookView xWindow="-28920" yWindow="-120" windowWidth="29040" windowHeight="15840" tabRatio="864" firstSheet="19" activeTab="27" xr2:uid="{00000000-000D-0000-FFFF-FFFF00000000}"/>
  </bookViews>
  <sheets>
    <sheet name="사업소득자" sheetId="26" r:id="rId1"/>
    <sheet name="지점별집계" sheetId="27" r:id="rId2"/>
    <sheet name="지점별 대시보드" sheetId="1" r:id="rId3"/>
    <sheet name="본사" sheetId="2" r:id="rId4"/>
    <sheet name="동수원자이1차" sheetId="3" r:id="rId5"/>
    <sheet name="동탄반도유보라" sheetId="4" r:id="rId6"/>
    <sheet name="래미안트윈파크" sheetId="5" r:id="rId7"/>
    <sheet name="마곡13단지" sheetId="6" r:id="rId8"/>
    <sheet name="미사강변동원로얄듀크" sheetId="7" r:id="rId9"/>
    <sheet name="e편한세상반월나노시티역" sheetId="8" r:id="rId10"/>
    <sheet name="배곧호반베르디움" sheetId="9" r:id="rId11"/>
    <sheet name="배곧호반써밋C1" sheetId="10" r:id="rId12"/>
    <sheet name="삼성힐스테이트 2차" sheetId="11" r:id="rId13"/>
    <sheet name="송파와이즈더샵" sheetId="12" r:id="rId14"/>
    <sheet name="신흥덕롯데캐슬" sheetId="13" r:id="rId15"/>
    <sheet name="양우내안애" sheetId="14" r:id="rId16"/>
    <sheet name="위례그린푸르지오" sheetId="15" r:id="rId17"/>
    <sheet name="타워팰리스" sheetId="16" r:id="rId18"/>
    <sheet name="송파파크하비오푸르지오" sheetId="17" r:id="rId19"/>
    <sheet name="한국방송공사(EBS)" sheetId="18" r:id="rId20"/>
    <sheet name="호매실금호" sheetId="19" r:id="rId21"/>
    <sheet name="힐스테이트위례" sheetId="20" r:id="rId22"/>
    <sheet name="역삼이편한" sheetId="21" r:id="rId23"/>
    <sheet name="라온골프 구월" sheetId="22" r:id="rId24"/>
    <sheet name="라온골프 서초" sheetId="23" r:id="rId25"/>
    <sheet name="다산캠퍼스몰" sheetId="29" r:id="rId26"/>
    <sheet name="라온골프 오산" sheetId="24" r:id="rId27"/>
    <sheet name="1월" sheetId="33" r:id="rId28"/>
    <sheet name="2월" sheetId="34" r:id="rId29"/>
    <sheet name="3월" sheetId="35" r:id="rId30"/>
    <sheet name="4월" sheetId="36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3" l="1"/>
  <c r="D48" i="3"/>
  <c r="C48" i="3"/>
  <c r="D29" i="36" l="1"/>
  <c r="E29" i="36"/>
  <c r="E4" i="36" s="1"/>
  <c r="F29" i="36"/>
  <c r="G29" i="36"/>
  <c r="G4" i="36" s="1"/>
  <c r="H29" i="36"/>
  <c r="H4" i="36" s="1"/>
  <c r="I29" i="36"/>
  <c r="I4" i="36" s="1"/>
  <c r="J29" i="36"/>
  <c r="J4" i="36" s="1"/>
  <c r="K29" i="36"/>
  <c r="L29" i="36"/>
  <c r="L4" i="36" s="1"/>
  <c r="M29" i="36"/>
  <c r="M4" i="36" s="1"/>
  <c r="N29" i="36"/>
  <c r="N4" i="36" s="1"/>
  <c r="O29" i="36"/>
  <c r="O4" i="36" s="1"/>
  <c r="P29" i="36"/>
  <c r="P4" i="36" s="1"/>
  <c r="Q29" i="36"/>
  <c r="Q4" i="36" s="1"/>
  <c r="R29" i="36"/>
  <c r="R4" i="36" s="1"/>
  <c r="S29" i="36"/>
  <c r="S4" i="36" s="1"/>
  <c r="T29" i="36"/>
  <c r="T4" i="36" s="1"/>
  <c r="U29" i="36"/>
  <c r="U4" i="36" s="1"/>
  <c r="V29" i="36"/>
  <c r="V4" i="36" s="1"/>
  <c r="W29" i="36"/>
  <c r="W4" i="36" s="1"/>
  <c r="X29" i="36"/>
  <c r="X4" i="36" s="1"/>
  <c r="D17" i="36"/>
  <c r="E17" i="36"/>
  <c r="F17" i="36"/>
  <c r="G17" i="36"/>
  <c r="H17" i="36"/>
  <c r="I17" i="36"/>
  <c r="J17" i="36"/>
  <c r="K17" i="36"/>
  <c r="K3" i="36" s="1"/>
  <c r="K5" i="36" s="1"/>
  <c r="L17" i="36"/>
  <c r="M17" i="36"/>
  <c r="N17" i="36"/>
  <c r="O17" i="36"/>
  <c r="P17" i="36"/>
  <c r="Q17" i="36"/>
  <c r="Q3" i="36" s="1"/>
  <c r="R17" i="36"/>
  <c r="S17" i="36"/>
  <c r="T17" i="36"/>
  <c r="U17" i="36"/>
  <c r="V17" i="36"/>
  <c r="W17" i="36"/>
  <c r="X17" i="36"/>
  <c r="D9" i="36"/>
  <c r="E9" i="36"/>
  <c r="F9" i="36"/>
  <c r="G9" i="36"/>
  <c r="H9" i="36"/>
  <c r="H3" i="36" s="1"/>
  <c r="I9" i="36"/>
  <c r="J9" i="36"/>
  <c r="K9" i="36"/>
  <c r="L9" i="36"/>
  <c r="M9" i="36"/>
  <c r="N9" i="36"/>
  <c r="N3" i="36" s="1"/>
  <c r="O9" i="36"/>
  <c r="P9" i="36"/>
  <c r="Q9" i="36"/>
  <c r="R9" i="36"/>
  <c r="S9" i="36"/>
  <c r="T9" i="36"/>
  <c r="T3" i="36" s="1"/>
  <c r="U9" i="36"/>
  <c r="U3" i="36" s="1"/>
  <c r="V9" i="36"/>
  <c r="W9" i="36"/>
  <c r="X9" i="36"/>
  <c r="F4" i="36"/>
  <c r="K4" i="36"/>
  <c r="V3" i="36"/>
  <c r="W3" i="36"/>
  <c r="C9" i="36"/>
  <c r="C17" i="36"/>
  <c r="C29" i="36"/>
  <c r="C4" i="36" s="1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18" i="36"/>
  <c r="B19" i="36"/>
  <c r="B20" i="36"/>
  <c r="B21" i="36"/>
  <c r="B22" i="36"/>
  <c r="B23" i="36"/>
  <c r="B24" i="36"/>
  <c r="B25" i="36"/>
  <c r="B26" i="36"/>
  <c r="B14" i="36"/>
  <c r="B13" i="36"/>
  <c r="B12" i="36"/>
  <c r="B11" i="36"/>
  <c r="B10" i="36"/>
  <c r="N41" i="29"/>
  <c r="M41" i="29"/>
  <c r="L41" i="29"/>
  <c r="K41" i="29"/>
  <c r="J41" i="29"/>
  <c r="I41" i="29"/>
  <c r="H41" i="29"/>
  <c r="G41" i="29"/>
  <c r="F41" i="29"/>
  <c r="E41" i="29"/>
  <c r="D41" i="29"/>
  <c r="C41" i="29"/>
  <c r="B64" i="29"/>
  <c r="B63" i="29"/>
  <c r="B62" i="29"/>
  <c r="B61" i="29"/>
  <c r="B60" i="29"/>
  <c r="B59" i="29"/>
  <c r="B58" i="29"/>
  <c r="B57" i="29"/>
  <c r="B56" i="29"/>
  <c r="B55" i="29"/>
  <c r="B54" i="29"/>
  <c r="B53" i="29"/>
  <c r="B52" i="29"/>
  <c r="B51" i="29"/>
  <c r="B50" i="29"/>
  <c r="B49" i="29"/>
  <c r="B48" i="29"/>
  <c r="E11" i="29" s="1"/>
  <c r="B47" i="29"/>
  <c r="B46" i="29"/>
  <c r="B45" i="29"/>
  <c r="B43" i="29"/>
  <c r="B42" i="29"/>
  <c r="B38" i="29"/>
  <c r="B37" i="29"/>
  <c r="B36" i="29"/>
  <c r="B35" i="29"/>
  <c r="B34" i="29"/>
  <c r="B33" i="29"/>
  <c r="B32" i="29"/>
  <c r="B31" i="29"/>
  <c r="B30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 s="1"/>
  <c r="E8" i="29" s="1"/>
  <c r="B26" i="29"/>
  <c r="B25" i="29"/>
  <c r="B24" i="29"/>
  <c r="B23" i="29"/>
  <c r="B22" i="29"/>
  <c r="N21" i="29"/>
  <c r="M21" i="29"/>
  <c r="L21" i="29"/>
  <c r="K21" i="29"/>
  <c r="K16" i="29" s="1"/>
  <c r="J21" i="29"/>
  <c r="I21" i="29"/>
  <c r="I16" i="29" s="1"/>
  <c r="H21" i="29"/>
  <c r="G21" i="29"/>
  <c r="F21" i="29"/>
  <c r="F16" i="29" s="1"/>
  <c r="E21" i="29"/>
  <c r="E16" i="29" s="1"/>
  <c r="D21" i="29"/>
  <c r="D16" i="29" s="1"/>
  <c r="C21" i="29"/>
  <c r="N16" i="29"/>
  <c r="M16" i="29"/>
  <c r="L16" i="29"/>
  <c r="J16" i="29"/>
  <c r="H16" i="29"/>
  <c r="G16" i="29"/>
  <c r="N12" i="29"/>
  <c r="K12" i="29"/>
  <c r="N2" i="29"/>
  <c r="M5" i="29" s="1"/>
  <c r="N44" i="1"/>
  <c r="M44" i="1" s="1"/>
  <c r="L44" i="1" s="1"/>
  <c r="K44" i="1" s="1"/>
  <c r="J44" i="1" s="1"/>
  <c r="I44" i="1" s="1"/>
  <c r="H44" i="1" s="1"/>
  <c r="G44" i="1" s="1"/>
  <c r="F44" i="1" s="1"/>
  <c r="E44" i="1" s="1"/>
  <c r="D44" i="1" s="1"/>
  <c r="C44" i="1" s="1"/>
  <c r="B44" i="1" s="1"/>
  <c r="T5" i="36" l="1"/>
  <c r="N5" i="36"/>
  <c r="P3" i="36"/>
  <c r="P5" i="36" s="1"/>
  <c r="J3" i="36"/>
  <c r="D3" i="36"/>
  <c r="H5" i="36"/>
  <c r="B9" i="36"/>
  <c r="O3" i="36"/>
  <c r="I3" i="36"/>
  <c r="I5" i="36" s="1"/>
  <c r="X3" i="36"/>
  <c r="R3" i="36"/>
  <c r="R5" i="36" s="1"/>
  <c r="L3" i="36"/>
  <c r="L5" i="36" s="1"/>
  <c r="F3" i="36"/>
  <c r="F5" i="36" s="1"/>
  <c r="E3" i="36"/>
  <c r="E5" i="36" s="1"/>
  <c r="B29" i="36"/>
  <c r="C3" i="36"/>
  <c r="C5" i="36" s="1"/>
  <c r="Q5" i="36"/>
  <c r="W5" i="36"/>
  <c r="V5" i="36"/>
  <c r="U5" i="36"/>
  <c r="J5" i="36"/>
  <c r="D4" i="36"/>
  <c r="B4" i="36" s="1"/>
  <c r="O5" i="36"/>
  <c r="X5" i="36"/>
  <c r="B17" i="36"/>
  <c r="S3" i="36"/>
  <c r="S5" i="36" s="1"/>
  <c r="M3" i="36"/>
  <c r="M5" i="36" s="1"/>
  <c r="G3" i="36"/>
  <c r="G5" i="36" s="1"/>
  <c r="B44" i="29"/>
  <c r="N17" i="29"/>
  <c r="N18" i="29" s="1"/>
  <c r="B21" i="29"/>
  <c r="E7" i="29" s="1"/>
  <c r="E12" i="29"/>
  <c r="M17" i="29"/>
  <c r="M18" i="29" s="1"/>
  <c r="C16" i="29"/>
  <c r="D5" i="36" l="1"/>
  <c r="B5" i="36"/>
  <c r="B3" i="36"/>
  <c r="L17" i="29"/>
  <c r="L18" i="29" s="1"/>
  <c r="B16" i="29"/>
  <c r="B10" i="29"/>
  <c r="B7" i="29" l="1"/>
  <c r="K17" i="29"/>
  <c r="K18" i="29" s="1"/>
  <c r="J17" i="29" l="1"/>
  <c r="J18" i="29" s="1"/>
  <c r="I17" i="29" l="1"/>
  <c r="I18" i="29" s="1"/>
  <c r="H17" i="29" l="1"/>
  <c r="H18" i="29" s="1"/>
  <c r="G17" i="29" l="1"/>
  <c r="G18" i="29" s="1"/>
  <c r="F17" i="29" l="1"/>
  <c r="F18" i="29" s="1"/>
  <c r="E17" i="29" l="1"/>
  <c r="E18" i="29" s="1"/>
  <c r="D17" i="29" l="1"/>
  <c r="D18" i="29" s="1"/>
  <c r="E10" i="29" l="1"/>
  <c r="C17" i="29" l="1"/>
  <c r="B41" i="29"/>
  <c r="B11" i="29" l="1"/>
  <c r="B17" i="29"/>
  <c r="C18" i="29"/>
  <c r="B12" i="29" s="1"/>
  <c r="B8" i="29" l="1"/>
  <c r="B18" i="29"/>
  <c r="B9" i="29" s="1"/>
  <c r="B63" i="24" l="1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N41" i="24"/>
  <c r="N17" i="24" s="1"/>
  <c r="M41" i="24"/>
  <c r="M17" i="24" s="1"/>
  <c r="L41" i="24"/>
  <c r="L17" i="24" s="1"/>
  <c r="K41" i="24"/>
  <c r="J41" i="24"/>
  <c r="J17" i="24" s="1"/>
  <c r="I41" i="24"/>
  <c r="H41" i="24"/>
  <c r="H17" i="24" s="1"/>
  <c r="G41" i="24"/>
  <c r="G17" i="24" s="1"/>
  <c r="F41" i="24"/>
  <c r="E41" i="24"/>
  <c r="E17" i="24" s="1"/>
  <c r="D41" i="24"/>
  <c r="D17" i="24" s="1"/>
  <c r="C41" i="24"/>
  <c r="C17" i="24" s="1"/>
  <c r="B38" i="24"/>
  <c r="B37" i="24"/>
  <c r="B36" i="24"/>
  <c r="B35" i="24"/>
  <c r="B34" i="24"/>
  <c r="B33" i="24"/>
  <c r="B32" i="24"/>
  <c r="B31" i="24"/>
  <c r="B30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N21" i="24"/>
  <c r="M21" i="24"/>
  <c r="M16" i="24" s="1"/>
  <c r="L21" i="24"/>
  <c r="K21" i="24"/>
  <c r="K16" i="24" s="1"/>
  <c r="K18" i="24" s="1"/>
  <c r="J21" i="24"/>
  <c r="I21" i="24"/>
  <c r="I16" i="24" s="1"/>
  <c r="I18" i="24" s="1"/>
  <c r="H21" i="24"/>
  <c r="G21" i="24"/>
  <c r="G16" i="24" s="1"/>
  <c r="F21" i="24"/>
  <c r="E21" i="24"/>
  <c r="E16" i="24" s="1"/>
  <c r="D21" i="24"/>
  <c r="C21" i="24"/>
  <c r="C16" i="24" s="1"/>
  <c r="K17" i="24"/>
  <c r="I17" i="24"/>
  <c r="N16" i="24"/>
  <c r="H16" i="24"/>
  <c r="N12" i="24"/>
  <c r="K12" i="24"/>
  <c r="N2" i="24"/>
  <c r="M5" i="24" s="1"/>
  <c r="B63" i="23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N41" i="23"/>
  <c r="N17" i="23" s="1"/>
  <c r="M41" i="23"/>
  <c r="M17" i="23" s="1"/>
  <c r="L41" i="23"/>
  <c r="L17" i="23" s="1"/>
  <c r="K41" i="23"/>
  <c r="J41" i="23"/>
  <c r="J17" i="23" s="1"/>
  <c r="I41" i="23"/>
  <c r="H41" i="23"/>
  <c r="H17" i="23" s="1"/>
  <c r="G41" i="23"/>
  <c r="G17" i="23" s="1"/>
  <c r="F41" i="23"/>
  <c r="F17" i="23" s="1"/>
  <c r="E41" i="23"/>
  <c r="E17" i="23" s="1"/>
  <c r="D41" i="23"/>
  <c r="C41" i="23"/>
  <c r="C17" i="23" s="1"/>
  <c r="B38" i="23"/>
  <c r="B37" i="23"/>
  <c r="B36" i="23"/>
  <c r="B35" i="23"/>
  <c r="B34" i="23"/>
  <c r="B33" i="23"/>
  <c r="B32" i="23"/>
  <c r="B31" i="23"/>
  <c r="B30" i="23"/>
  <c r="N29" i="23"/>
  <c r="M29" i="23"/>
  <c r="L29" i="23"/>
  <c r="K29" i="23"/>
  <c r="J29" i="23"/>
  <c r="J16" i="23" s="1"/>
  <c r="J18" i="23" s="1"/>
  <c r="I29" i="23"/>
  <c r="H29" i="23"/>
  <c r="G29" i="23"/>
  <c r="F29" i="23"/>
  <c r="E29" i="23"/>
  <c r="D29" i="23"/>
  <c r="D16" i="23" s="1"/>
  <c r="C29" i="23"/>
  <c r="B29" i="23" s="1"/>
  <c r="E8" i="23" s="1"/>
  <c r="N21" i="23"/>
  <c r="M21" i="23"/>
  <c r="M16" i="23" s="1"/>
  <c r="L21" i="23"/>
  <c r="K21" i="23"/>
  <c r="K16" i="23" s="1"/>
  <c r="J21" i="23"/>
  <c r="I21" i="23"/>
  <c r="H21" i="23"/>
  <c r="G21" i="23"/>
  <c r="G16" i="23" s="1"/>
  <c r="F21" i="23"/>
  <c r="E21" i="23"/>
  <c r="E16" i="23" s="1"/>
  <c r="D21" i="23"/>
  <c r="C21" i="23"/>
  <c r="K17" i="23"/>
  <c r="I17" i="23"/>
  <c r="L16" i="23"/>
  <c r="F16" i="23"/>
  <c r="N12" i="23"/>
  <c r="K12" i="23"/>
  <c r="N2" i="23"/>
  <c r="M5" i="23" s="1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N41" i="22"/>
  <c r="N17" i="22" s="1"/>
  <c r="M41" i="22"/>
  <c r="L41" i="22"/>
  <c r="L17" i="22" s="1"/>
  <c r="K41" i="22"/>
  <c r="K17" i="22" s="1"/>
  <c r="J41" i="22"/>
  <c r="J17" i="22" s="1"/>
  <c r="I41" i="22"/>
  <c r="I17" i="22" s="1"/>
  <c r="H41" i="22"/>
  <c r="H17" i="22" s="1"/>
  <c r="G41" i="22"/>
  <c r="G17" i="22" s="1"/>
  <c r="F41" i="22"/>
  <c r="F17" i="22" s="1"/>
  <c r="E41" i="22"/>
  <c r="E17" i="22" s="1"/>
  <c r="D41" i="22"/>
  <c r="D17" i="22" s="1"/>
  <c r="C41" i="22"/>
  <c r="C17" i="22" s="1"/>
  <c r="B38" i="22"/>
  <c r="B37" i="22"/>
  <c r="B36" i="22"/>
  <c r="B35" i="22"/>
  <c r="B34" i="22"/>
  <c r="B33" i="22"/>
  <c r="B32" i="22"/>
  <c r="B31" i="22"/>
  <c r="B30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N21" i="22"/>
  <c r="M21" i="22"/>
  <c r="M16" i="22" s="1"/>
  <c r="M18" i="22" s="1"/>
  <c r="L21" i="22"/>
  <c r="K21" i="22"/>
  <c r="K16" i="22" s="1"/>
  <c r="J21" i="22"/>
  <c r="J16" i="22" s="1"/>
  <c r="I21" i="22"/>
  <c r="I16" i="22" s="1"/>
  <c r="H21" i="22"/>
  <c r="G21" i="22"/>
  <c r="G16" i="22" s="1"/>
  <c r="F21" i="22"/>
  <c r="E21" i="22"/>
  <c r="E16" i="22" s="1"/>
  <c r="D21" i="22"/>
  <c r="C21" i="22"/>
  <c r="B21" i="22" s="1"/>
  <c r="E7" i="22" s="1"/>
  <c r="M17" i="22"/>
  <c r="D16" i="22"/>
  <c r="N12" i="22"/>
  <c r="K12" i="22"/>
  <c r="N2" i="22"/>
  <c r="M5" i="22" s="1"/>
  <c r="B63" i="21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N41" i="21"/>
  <c r="N17" i="21" s="1"/>
  <c r="M41" i="21"/>
  <c r="L41" i="21"/>
  <c r="L17" i="21" s="1"/>
  <c r="K41" i="21"/>
  <c r="K17" i="21" s="1"/>
  <c r="J41" i="21"/>
  <c r="J17" i="21" s="1"/>
  <c r="I41" i="21"/>
  <c r="H41" i="21"/>
  <c r="H17" i="21" s="1"/>
  <c r="G41" i="21"/>
  <c r="F41" i="21"/>
  <c r="E41" i="21"/>
  <c r="E17" i="21" s="1"/>
  <c r="D41" i="21"/>
  <c r="D17" i="21" s="1"/>
  <c r="C41" i="21"/>
  <c r="C17" i="21" s="1"/>
  <c r="B38" i="21"/>
  <c r="B37" i="21"/>
  <c r="B36" i="21"/>
  <c r="B35" i="21"/>
  <c r="B34" i="21"/>
  <c r="B33" i="21"/>
  <c r="B32" i="21"/>
  <c r="B31" i="21"/>
  <c r="B30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N21" i="21"/>
  <c r="M21" i="21"/>
  <c r="M16" i="21" s="1"/>
  <c r="L21" i="21"/>
  <c r="K21" i="21"/>
  <c r="K16" i="21" s="1"/>
  <c r="J21" i="21"/>
  <c r="I21" i="21"/>
  <c r="I16" i="21" s="1"/>
  <c r="I18" i="21" s="1"/>
  <c r="H21" i="21"/>
  <c r="H16" i="21" s="1"/>
  <c r="H18" i="21" s="1"/>
  <c r="G21" i="21"/>
  <c r="G16" i="21" s="1"/>
  <c r="F21" i="21"/>
  <c r="E21" i="21"/>
  <c r="E16" i="21" s="1"/>
  <c r="D21" i="21"/>
  <c r="C21" i="21"/>
  <c r="C16" i="21" s="1"/>
  <c r="M17" i="21"/>
  <c r="I17" i="21"/>
  <c r="G17" i="21"/>
  <c r="N16" i="21"/>
  <c r="N18" i="21" s="1"/>
  <c r="N12" i="21"/>
  <c r="K12" i="21"/>
  <c r="N2" i="21"/>
  <c r="M5" i="21" s="1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N41" i="20"/>
  <c r="N17" i="20" s="1"/>
  <c r="M41" i="20"/>
  <c r="M17" i="20" s="1"/>
  <c r="L41" i="20"/>
  <c r="L17" i="20" s="1"/>
  <c r="K41" i="20"/>
  <c r="J41" i="20"/>
  <c r="J17" i="20" s="1"/>
  <c r="I41" i="20"/>
  <c r="H41" i="20"/>
  <c r="H17" i="20" s="1"/>
  <c r="G41" i="20"/>
  <c r="G17" i="20" s="1"/>
  <c r="F41" i="20"/>
  <c r="F17" i="20" s="1"/>
  <c r="E41" i="20"/>
  <c r="E17" i="20" s="1"/>
  <c r="D41" i="20"/>
  <c r="C41" i="20"/>
  <c r="C17" i="20" s="1"/>
  <c r="B38" i="20"/>
  <c r="B37" i="20"/>
  <c r="B36" i="20"/>
  <c r="B35" i="20"/>
  <c r="B34" i="20"/>
  <c r="B33" i="20"/>
  <c r="B32" i="20"/>
  <c r="B31" i="20"/>
  <c r="B30" i="20"/>
  <c r="N29" i="20"/>
  <c r="N16" i="20" s="1"/>
  <c r="N18" i="20" s="1"/>
  <c r="M29" i="20"/>
  <c r="L29" i="20"/>
  <c r="K29" i="20"/>
  <c r="J29" i="20"/>
  <c r="J16" i="20" s="1"/>
  <c r="J18" i="20" s="1"/>
  <c r="I29" i="20"/>
  <c r="H29" i="20"/>
  <c r="H16" i="20" s="1"/>
  <c r="H18" i="20" s="1"/>
  <c r="G29" i="20"/>
  <c r="F29" i="20"/>
  <c r="E29" i="20"/>
  <c r="D29" i="20"/>
  <c r="D16" i="20" s="1"/>
  <c r="C29" i="20"/>
  <c r="N21" i="20"/>
  <c r="M21" i="20"/>
  <c r="M16" i="20" s="1"/>
  <c r="L21" i="20"/>
  <c r="L16" i="20" s="1"/>
  <c r="K21" i="20"/>
  <c r="K16" i="20" s="1"/>
  <c r="J21" i="20"/>
  <c r="I21" i="20"/>
  <c r="H21" i="20"/>
  <c r="G21" i="20"/>
  <c r="G16" i="20" s="1"/>
  <c r="F21" i="20"/>
  <c r="E21" i="20"/>
  <c r="E16" i="20" s="1"/>
  <c r="D21" i="20"/>
  <c r="C21" i="20"/>
  <c r="K17" i="20"/>
  <c r="I17" i="20"/>
  <c r="F16" i="20"/>
  <c r="N12" i="20"/>
  <c r="K12" i="20"/>
  <c r="N2" i="20"/>
  <c r="M5" i="20" s="1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N41" i="19"/>
  <c r="N17" i="19" s="1"/>
  <c r="M41" i="19"/>
  <c r="L41" i="19"/>
  <c r="L17" i="19" s="1"/>
  <c r="K41" i="19"/>
  <c r="J41" i="19"/>
  <c r="J17" i="19" s="1"/>
  <c r="I41" i="19"/>
  <c r="H41" i="19"/>
  <c r="H17" i="19" s="1"/>
  <c r="G41" i="19"/>
  <c r="F41" i="19"/>
  <c r="F17" i="19" s="1"/>
  <c r="E41" i="19"/>
  <c r="E17" i="19" s="1"/>
  <c r="D41" i="19"/>
  <c r="D17" i="19" s="1"/>
  <c r="C41" i="19"/>
  <c r="C17" i="19" s="1"/>
  <c r="B38" i="19"/>
  <c r="B37" i="19"/>
  <c r="B36" i="19"/>
  <c r="B35" i="19"/>
  <c r="B34" i="19"/>
  <c r="B33" i="19"/>
  <c r="B32" i="19"/>
  <c r="B31" i="19"/>
  <c r="B30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N21" i="19"/>
  <c r="M21" i="19"/>
  <c r="M16" i="19" s="1"/>
  <c r="M18" i="19" s="1"/>
  <c r="L21" i="19"/>
  <c r="K21" i="19"/>
  <c r="K16" i="19" s="1"/>
  <c r="J21" i="19"/>
  <c r="I21" i="19"/>
  <c r="I16" i="19" s="1"/>
  <c r="H21" i="19"/>
  <c r="G21" i="19"/>
  <c r="G16" i="19" s="1"/>
  <c r="G18" i="19" s="1"/>
  <c r="F21" i="19"/>
  <c r="E21" i="19"/>
  <c r="E16" i="19" s="1"/>
  <c r="D21" i="19"/>
  <c r="C21" i="19"/>
  <c r="M17" i="19"/>
  <c r="K17" i="19"/>
  <c r="I17" i="19"/>
  <c r="G17" i="19"/>
  <c r="J16" i="19"/>
  <c r="D16" i="19"/>
  <c r="N12" i="19"/>
  <c r="K12" i="19"/>
  <c r="N2" i="19"/>
  <c r="M5" i="19" s="1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E11" i="18" s="1"/>
  <c r="B46" i="18"/>
  <c r="B45" i="18"/>
  <c r="B44" i="18"/>
  <c r="B43" i="18"/>
  <c r="B42" i="18"/>
  <c r="N41" i="18"/>
  <c r="N17" i="18" s="1"/>
  <c r="M41" i="18"/>
  <c r="M17" i="18" s="1"/>
  <c r="L41" i="18"/>
  <c r="L17" i="18" s="1"/>
  <c r="K41" i="18"/>
  <c r="J41" i="18"/>
  <c r="J17" i="18" s="1"/>
  <c r="I41" i="18"/>
  <c r="H41" i="18"/>
  <c r="H17" i="18" s="1"/>
  <c r="G41" i="18"/>
  <c r="G17" i="18" s="1"/>
  <c r="F41" i="18"/>
  <c r="E41" i="18"/>
  <c r="E17" i="18" s="1"/>
  <c r="D41" i="18"/>
  <c r="D17" i="18" s="1"/>
  <c r="C41" i="18"/>
  <c r="C17" i="18" s="1"/>
  <c r="B38" i="18"/>
  <c r="B37" i="18"/>
  <c r="B36" i="18"/>
  <c r="B35" i="18"/>
  <c r="B34" i="18"/>
  <c r="B33" i="18"/>
  <c r="B32" i="18"/>
  <c r="B31" i="18"/>
  <c r="B30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N21" i="18"/>
  <c r="M21" i="18"/>
  <c r="M16" i="18" s="1"/>
  <c r="L21" i="18"/>
  <c r="K21" i="18"/>
  <c r="K16" i="18" s="1"/>
  <c r="K18" i="18" s="1"/>
  <c r="J21" i="18"/>
  <c r="J16" i="18" s="1"/>
  <c r="J18" i="18" s="1"/>
  <c r="I21" i="18"/>
  <c r="I16" i="18" s="1"/>
  <c r="H21" i="18"/>
  <c r="G21" i="18"/>
  <c r="G16" i="18" s="1"/>
  <c r="F21" i="18"/>
  <c r="E21" i="18"/>
  <c r="E16" i="18" s="1"/>
  <c r="D21" i="18"/>
  <c r="C21" i="18"/>
  <c r="C16" i="18" s="1"/>
  <c r="K17" i="18"/>
  <c r="I17" i="18"/>
  <c r="N16" i="18"/>
  <c r="H16" i="18"/>
  <c r="H18" i="18" s="1"/>
  <c r="D16" i="18"/>
  <c r="N12" i="18"/>
  <c r="K12" i="18"/>
  <c r="N2" i="18"/>
  <c r="M5" i="18" s="1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N41" i="17"/>
  <c r="N17" i="17" s="1"/>
  <c r="M41" i="17"/>
  <c r="M17" i="17" s="1"/>
  <c r="L41" i="17"/>
  <c r="L17" i="17" s="1"/>
  <c r="L18" i="17" s="1"/>
  <c r="K41" i="17"/>
  <c r="K17" i="17" s="1"/>
  <c r="J41" i="17"/>
  <c r="J17" i="17" s="1"/>
  <c r="I41" i="17"/>
  <c r="H41" i="17"/>
  <c r="H17" i="17" s="1"/>
  <c r="G41" i="17"/>
  <c r="G17" i="17" s="1"/>
  <c r="F41" i="17"/>
  <c r="F17" i="17" s="1"/>
  <c r="E41" i="17"/>
  <c r="E17" i="17" s="1"/>
  <c r="D41" i="17"/>
  <c r="C41" i="17"/>
  <c r="C17" i="17" s="1"/>
  <c r="B38" i="17"/>
  <c r="B37" i="17"/>
  <c r="B36" i="17"/>
  <c r="B35" i="17"/>
  <c r="B34" i="17"/>
  <c r="B33" i="17"/>
  <c r="B32" i="17"/>
  <c r="B31" i="17"/>
  <c r="B30" i="17"/>
  <c r="N29" i="17"/>
  <c r="N16" i="17" s="1"/>
  <c r="N18" i="17" s="1"/>
  <c r="M29" i="17"/>
  <c r="L29" i="17"/>
  <c r="K29" i="17"/>
  <c r="J29" i="17"/>
  <c r="I29" i="17"/>
  <c r="H29" i="17"/>
  <c r="H16" i="17" s="1"/>
  <c r="H18" i="17" s="1"/>
  <c r="G29" i="17"/>
  <c r="F29" i="17"/>
  <c r="E29" i="17"/>
  <c r="D29" i="17"/>
  <c r="C29" i="17"/>
  <c r="B29" i="17" s="1"/>
  <c r="E8" i="17" s="1"/>
  <c r="N21" i="17"/>
  <c r="M21" i="17"/>
  <c r="L21" i="17"/>
  <c r="K21" i="17"/>
  <c r="K16" i="17" s="1"/>
  <c r="J21" i="17"/>
  <c r="I21" i="17"/>
  <c r="H21" i="17"/>
  <c r="G21" i="17"/>
  <c r="G16" i="17" s="1"/>
  <c r="F21" i="17"/>
  <c r="E21" i="17"/>
  <c r="E16" i="17" s="1"/>
  <c r="D21" i="17"/>
  <c r="C21" i="17"/>
  <c r="I17" i="17"/>
  <c r="L16" i="17"/>
  <c r="F16" i="17"/>
  <c r="N12" i="17"/>
  <c r="K12" i="17"/>
  <c r="N2" i="17"/>
  <c r="M5" i="17" s="1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E12" i="16" s="1"/>
  <c r="B48" i="16"/>
  <c r="B47" i="16"/>
  <c r="B46" i="16"/>
  <c r="B45" i="16"/>
  <c r="B44" i="16"/>
  <c r="B43" i="16"/>
  <c r="B42" i="16"/>
  <c r="N41" i="16"/>
  <c r="N17" i="16" s="1"/>
  <c r="M41" i="16"/>
  <c r="L41" i="16"/>
  <c r="L17" i="16" s="1"/>
  <c r="K41" i="16"/>
  <c r="K17" i="16" s="1"/>
  <c r="J41" i="16"/>
  <c r="J17" i="16" s="1"/>
  <c r="I41" i="16"/>
  <c r="H41" i="16"/>
  <c r="H17" i="16" s="1"/>
  <c r="G41" i="16"/>
  <c r="F41" i="16"/>
  <c r="F17" i="16" s="1"/>
  <c r="E41" i="16"/>
  <c r="E17" i="16" s="1"/>
  <c r="D41" i="16"/>
  <c r="C41" i="16"/>
  <c r="C17" i="16" s="1"/>
  <c r="B38" i="16"/>
  <c r="B37" i="16"/>
  <c r="B36" i="16"/>
  <c r="B35" i="16"/>
  <c r="B34" i="16"/>
  <c r="B33" i="16"/>
  <c r="B32" i="16"/>
  <c r="B31" i="16"/>
  <c r="B30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N21" i="16"/>
  <c r="M21" i="16"/>
  <c r="L21" i="16"/>
  <c r="L16" i="16" s="1"/>
  <c r="L18" i="16" s="1"/>
  <c r="K21" i="16"/>
  <c r="J21" i="16"/>
  <c r="I21" i="16"/>
  <c r="I16" i="16" s="1"/>
  <c r="I18" i="16" s="1"/>
  <c r="H21" i="16"/>
  <c r="G21" i="16"/>
  <c r="F21" i="16"/>
  <c r="F16" i="16" s="1"/>
  <c r="E21" i="16"/>
  <c r="D21" i="16"/>
  <c r="C21" i="16"/>
  <c r="J18" i="16"/>
  <c r="M17" i="16"/>
  <c r="I17" i="16"/>
  <c r="G17" i="16"/>
  <c r="J16" i="16"/>
  <c r="N12" i="16"/>
  <c r="K12" i="16"/>
  <c r="N2" i="16"/>
  <c r="M5" i="16" s="1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N41" i="15"/>
  <c r="M41" i="15"/>
  <c r="L41" i="15"/>
  <c r="L17" i="15" s="1"/>
  <c r="K41" i="15"/>
  <c r="J41" i="15"/>
  <c r="J17" i="15" s="1"/>
  <c r="I41" i="15"/>
  <c r="I17" i="15" s="1"/>
  <c r="H41" i="15"/>
  <c r="G41" i="15"/>
  <c r="F41" i="15"/>
  <c r="E41" i="15"/>
  <c r="E17" i="15" s="1"/>
  <c r="D41" i="15"/>
  <c r="D17" i="15" s="1"/>
  <c r="C41" i="15"/>
  <c r="C17" i="15" s="1"/>
  <c r="B38" i="15"/>
  <c r="B37" i="15"/>
  <c r="B36" i="15"/>
  <c r="B35" i="15"/>
  <c r="B34" i="15"/>
  <c r="B33" i="15"/>
  <c r="B32" i="15"/>
  <c r="B31" i="15"/>
  <c r="B30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N21" i="15"/>
  <c r="M21" i="15"/>
  <c r="L21" i="15"/>
  <c r="K21" i="15"/>
  <c r="J21" i="15"/>
  <c r="I21" i="15"/>
  <c r="I16" i="15" s="1"/>
  <c r="H21" i="15"/>
  <c r="G21" i="15"/>
  <c r="G16" i="15" s="1"/>
  <c r="F21" i="15"/>
  <c r="E21" i="15"/>
  <c r="E16" i="15" s="1"/>
  <c r="D21" i="15"/>
  <c r="C21" i="15"/>
  <c r="C16" i="15" s="1"/>
  <c r="N17" i="15"/>
  <c r="M17" i="15"/>
  <c r="K17" i="15"/>
  <c r="H17" i="15"/>
  <c r="G17" i="15"/>
  <c r="N16" i="15"/>
  <c r="N18" i="15" s="1"/>
  <c r="M16" i="15"/>
  <c r="K16" i="15"/>
  <c r="K18" i="15" s="1"/>
  <c r="H16" i="15"/>
  <c r="N12" i="15"/>
  <c r="K12" i="15"/>
  <c r="N2" i="15"/>
  <c r="M5" i="15" s="1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E11" i="14" s="1"/>
  <c r="B46" i="14"/>
  <c r="B45" i="14"/>
  <c r="B44" i="14"/>
  <c r="B43" i="14"/>
  <c r="B42" i="14"/>
  <c r="N41" i="14"/>
  <c r="M41" i="14"/>
  <c r="M17" i="14" s="1"/>
  <c r="L41" i="14"/>
  <c r="K41" i="14"/>
  <c r="K17" i="14" s="1"/>
  <c r="J41" i="14"/>
  <c r="J17" i="14" s="1"/>
  <c r="J18" i="14" s="1"/>
  <c r="I41" i="14"/>
  <c r="I17" i="14" s="1"/>
  <c r="H41" i="14"/>
  <c r="H17" i="14" s="1"/>
  <c r="G41" i="14"/>
  <c r="G17" i="14" s="1"/>
  <c r="F41" i="14"/>
  <c r="F17" i="14" s="1"/>
  <c r="E41" i="14"/>
  <c r="E17" i="14" s="1"/>
  <c r="D41" i="14"/>
  <c r="D17" i="14" s="1"/>
  <c r="C41" i="14"/>
  <c r="B38" i="14"/>
  <c r="B37" i="14"/>
  <c r="B36" i="14"/>
  <c r="B35" i="14"/>
  <c r="B34" i="14"/>
  <c r="B33" i="14"/>
  <c r="B32" i="14"/>
  <c r="B31" i="14"/>
  <c r="B30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N21" i="14"/>
  <c r="N16" i="14" s="1"/>
  <c r="M21" i="14"/>
  <c r="L21" i="14"/>
  <c r="L16" i="14" s="1"/>
  <c r="L18" i="14" s="1"/>
  <c r="K21" i="14"/>
  <c r="J21" i="14"/>
  <c r="J16" i="14" s="1"/>
  <c r="I21" i="14"/>
  <c r="H21" i="14"/>
  <c r="H16" i="14" s="1"/>
  <c r="G21" i="14"/>
  <c r="G16" i="14" s="1"/>
  <c r="G18" i="14" s="1"/>
  <c r="F21" i="14"/>
  <c r="F16" i="14" s="1"/>
  <c r="E21" i="14"/>
  <c r="D21" i="14"/>
  <c r="D16" i="14" s="1"/>
  <c r="C21" i="14"/>
  <c r="N17" i="14"/>
  <c r="L17" i="14"/>
  <c r="M16" i="14"/>
  <c r="I16" i="14"/>
  <c r="C16" i="14"/>
  <c r="N12" i="14"/>
  <c r="K12" i="14"/>
  <c r="N2" i="14"/>
  <c r="M5" i="14" s="1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N41" i="13"/>
  <c r="N17" i="13" s="1"/>
  <c r="N18" i="13" s="1"/>
  <c r="M41" i="13"/>
  <c r="M17" i="13" s="1"/>
  <c r="L41" i="13"/>
  <c r="K41" i="13"/>
  <c r="K17" i="13" s="1"/>
  <c r="J41" i="13"/>
  <c r="J17" i="13" s="1"/>
  <c r="I41" i="13"/>
  <c r="H41" i="13"/>
  <c r="H17" i="13" s="1"/>
  <c r="G41" i="13"/>
  <c r="G17" i="13" s="1"/>
  <c r="F41" i="13"/>
  <c r="F17" i="13" s="1"/>
  <c r="E41" i="13"/>
  <c r="D41" i="13"/>
  <c r="D17" i="13" s="1"/>
  <c r="C41" i="13"/>
  <c r="C17" i="13" s="1"/>
  <c r="B38" i="13"/>
  <c r="B37" i="13"/>
  <c r="B36" i="13"/>
  <c r="B35" i="13"/>
  <c r="B34" i="13"/>
  <c r="B33" i="13"/>
  <c r="B32" i="13"/>
  <c r="B31" i="13"/>
  <c r="B30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N21" i="13"/>
  <c r="N16" i="13" s="1"/>
  <c r="M21" i="13"/>
  <c r="L21" i="13"/>
  <c r="L16" i="13" s="1"/>
  <c r="K21" i="13"/>
  <c r="K16" i="13" s="1"/>
  <c r="J21" i="13"/>
  <c r="J16" i="13" s="1"/>
  <c r="J18" i="13" s="1"/>
  <c r="I21" i="13"/>
  <c r="H21" i="13"/>
  <c r="H16" i="13" s="1"/>
  <c r="G21" i="13"/>
  <c r="F21" i="13"/>
  <c r="F16" i="13" s="1"/>
  <c r="E21" i="13"/>
  <c r="E16" i="13" s="1"/>
  <c r="D21" i="13"/>
  <c r="D16" i="13" s="1"/>
  <c r="C21" i="13"/>
  <c r="L17" i="13"/>
  <c r="I17" i="13"/>
  <c r="M16" i="13"/>
  <c r="G16" i="13"/>
  <c r="G18" i="13" s="1"/>
  <c r="N12" i="13"/>
  <c r="K12" i="13"/>
  <c r="N2" i="13"/>
  <c r="M5" i="13" s="1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E12" i="12" s="1"/>
  <c r="B48" i="12"/>
  <c r="B47" i="12"/>
  <c r="B46" i="12"/>
  <c r="B45" i="12"/>
  <c r="B44" i="12"/>
  <c r="B43" i="12"/>
  <c r="B42" i="12"/>
  <c r="N41" i="12"/>
  <c r="N17" i="12" s="1"/>
  <c r="M41" i="12"/>
  <c r="M17" i="12" s="1"/>
  <c r="L41" i="12"/>
  <c r="L17" i="12" s="1"/>
  <c r="K41" i="12"/>
  <c r="K17" i="12" s="1"/>
  <c r="J41" i="12"/>
  <c r="I41" i="12"/>
  <c r="I17" i="12" s="1"/>
  <c r="H41" i="12"/>
  <c r="G41" i="12"/>
  <c r="G17" i="12" s="1"/>
  <c r="F41" i="12"/>
  <c r="F17" i="12" s="1"/>
  <c r="E41" i="12"/>
  <c r="E17" i="12" s="1"/>
  <c r="D41" i="12"/>
  <c r="D17" i="12" s="1"/>
  <c r="C41" i="12"/>
  <c r="B38" i="12"/>
  <c r="B37" i="12"/>
  <c r="B36" i="12"/>
  <c r="B35" i="12"/>
  <c r="B34" i="12"/>
  <c r="B33" i="12"/>
  <c r="B32" i="12"/>
  <c r="B31" i="12"/>
  <c r="B30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N21" i="12"/>
  <c r="N16" i="12" s="1"/>
  <c r="M21" i="12"/>
  <c r="L21" i="12"/>
  <c r="L16" i="12" s="1"/>
  <c r="K21" i="12"/>
  <c r="K16" i="12" s="1"/>
  <c r="J21" i="12"/>
  <c r="J16" i="12" s="1"/>
  <c r="J18" i="12" s="1"/>
  <c r="I21" i="12"/>
  <c r="H21" i="12"/>
  <c r="G21" i="12"/>
  <c r="F21" i="12"/>
  <c r="F16" i="12" s="1"/>
  <c r="E21" i="12"/>
  <c r="E16" i="12" s="1"/>
  <c r="D21" i="12"/>
  <c r="D16" i="12" s="1"/>
  <c r="C21" i="12"/>
  <c r="J17" i="12"/>
  <c r="H17" i="12"/>
  <c r="I16" i="12"/>
  <c r="H16" i="12"/>
  <c r="C16" i="12"/>
  <c r="N12" i="12"/>
  <c r="K12" i="12"/>
  <c r="N2" i="12"/>
  <c r="M5" i="12" s="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N41" i="11"/>
  <c r="M41" i="11"/>
  <c r="M17" i="11" s="1"/>
  <c r="L41" i="11"/>
  <c r="L17" i="11" s="1"/>
  <c r="K41" i="11"/>
  <c r="K17" i="11" s="1"/>
  <c r="J41" i="11"/>
  <c r="J17" i="11" s="1"/>
  <c r="J18" i="11" s="1"/>
  <c r="I41" i="11"/>
  <c r="I17" i="11" s="1"/>
  <c r="H41" i="11"/>
  <c r="G41" i="11"/>
  <c r="G17" i="11" s="1"/>
  <c r="F41" i="11"/>
  <c r="E41" i="11"/>
  <c r="E17" i="11" s="1"/>
  <c r="D41" i="11"/>
  <c r="D17" i="11" s="1"/>
  <c r="C41" i="11"/>
  <c r="B38" i="11"/>
  <c r="B37" i="11"/>
  <c r="B36" i="11"/>
  <c r="B35" i="11"/>
  <c r="B34" i="11"/>
  <c r="B33" i="11"/>
  <c r="B32" i="11"/>
  <c r="B31" i="11"/>
  <c r="B30" i="11"/>
  <c r="N29" i="11"/>
  <c r="M29" i="11"/>
  <c r="L29" i="11"/>
  <c r="K29" i="11"/>
  <c r="K16" i="11" s="1"/>
  <c r="J29" i="11"/>
  <c r="I29" i="11"/>
  <c r="H29" i="11"/>
  <c r="G29" i="11"/>
  <c r="B29" i="11" s="1"/>
  <c r="E8" i="11" s="1"/>
  <c r="F29" i="11"/>
  <c r="E29" i="11"/>
  <c r="E16" i="11" s="1"/>
  <c r="D29" i="11"/>
  <c r="C29" i="11"/>
  <c r="N21" i="11"/>
  <c r="M21" i="11"/>
  <c r="M16" i="11" s="1"/>
  <c r="L21" i="11"/>
  <c r="L16" i="11" s="1"/>
  <c r="K21" i="11"/>
  <c r="J21" i="11"/>
  <c r="J16" i="11" s="1"/>
  <c r="I21" i="11"/>
  <c r="I16" i="11" s="1"/>
  <c r="I18" i="11" s="1"/>
  <c r="H21" i="11"/>
  <c r="G21" i="11"/>
  <c r="F21" i="11"/>
  <c r="E21" i="11"/>
  <c r="D21" i="11"/>
  <c r="D16" i="11" s="1"/>
  <c r="C21" i="11"/>
  <c r="N17" i="11"/>
  <c r="H17" i="11"/>
  <c r="F17" i="11"/>
  <c r="F16" i="11"/>
  <c r="N12" i="11"/>
  <c r="K12" i="11"/>
  <c r="N2" i="11"/>
  <c r="M5" i="11" s="1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N41" i="10"/>
  <c r="N17" i="10" s="1"/>
  <c r="M41" i="10"/>
  <c r="M17" i="10" s="1"/>
  <c r="L41" i="10"/>
  <c r="L17" i="10" s="1"/>
  <c r="K41" i="10"/>
  <c r="K17" i="10" s="1"/>
  <c r="J41" i="10"/>
  <c r="I41" i="10"/>
  <c r="H41" i="10"/>
  <c r="G41" i="10"/>
  <c r="G17" i="10" s="1"/>
  <c r="F41" i="10"/>
  <c r="F17" i="10" s="1"/>
  <c r="E41" i="10"/>
  <c r="E17" i="10" s="1"/>
  <c r="D41" i="10"/>
  <c r="D17" i="10" s="1"/>
  <c r="C41" i="10"/>
  <c r="C17" i="10" s="1"/>
  <c r="B38" i="10"/>
  <c r="B37" i="10"/>
  <c r="B36" i="10"/>
  <c r="B35" i="10"/>
  <c r="B34" i="10"/>
  <c r="B33" i="10"/>
  <c r="B32" i="10"/>
  <c r="B31" i="10"/>
  <c r="B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N21" i="10"/>
  <c r="N16" i="10" s="1"/>
  <c r="M21" i="10"/>
  <c r="L21" i="10"/>
  <c r="L16" i="10" s="1"/>
  <c r="K21" i="10"/>
  <c r="K16" i="10" s="1"/>
  <c r="K18" i="10" s="1"/>
  <c r="J21" i="10"/>
  <c r="J16" i="10" s="1"/>
  <c r="I21" i="10"/>
  <c r="H21" i="10"/>
  <c r="H16" i="10" s="1"/>
  <c r="G21" i="10"/>
  <c r="F21" i="10"/>
  <c r="E21" i="10"/>
  <c r="E16" i="10" s="1"/>
  <c r="D21" i="10"/>
  <c r="D16" i="10" s="1"/>
  <c r="C21" i="10"/>
  <c r="C16" i="10" s="1"/>
  <c r="J17" i="10"/>
  <c r="I17" i="10"/>
  <c r="H17" i="10"/>
  <c r="M16" i="10"/>
  <c r="M18" i="10" s="1"/>
  <c r="G16" i="10"/>
  <c r="G18" i="10" s="1"/>
  <c r="N12" i="10"/>
  <c r="K12" i="10"/>
  <c r="N2" i="10"/>
  <c r="M5" i="10" s="1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E11" i="9" s="1"/>
  <c r="B45" i="9"/>
  <c r="B44" i="9"/>
  <c r="B43" i="9"/>
  <c r="B42" i="9"/>
  <c r="N41" i="9"/>
  <c r="M41" i="9"/>
  <c r="L41" i="9"/>
  <c r="L17" i="9" s="1"/>
  <c r="L18" i="9" s="1"/>
  <c r="K41" i="9"/>
  <c r="J41" i="9"/>
  <c r="I41" i="9"/>
  <c r="H41" i="9"/>
  <c r="G41" i="9"/>
  <c r="F41" i="9"/>
  <c r="F17" i="9" s="1"/>
  <c r="E41" i="9"/>
  <c r="E17" i="9" s="1"/>
  <c r="E18" i="9" s="1"/>
  <c r="D41" i="9"/>
  <c r="C41" i="9"/>
  <c r="C17" i="9" s="1"/>
  <c r="B38" i="9"/>
  <c r="B37" i="9"/>
  <c r="B36" i="9"/>
  <c r="B35" i="9"/>
  <c r="B34" i="9"/>
  <c r="B33" i="9"/>
  <c r="B32" i="9"/>
  <c r="B31" i="9"/>
  <c r="B30" i="9"/>
  <c r="N29" i="9"/>
  <c r="M29" i="9"/>
  <c r="L29" i="9"/>
  <c r="K29" i="9"/>
  <c r="J29" i="9"/>
  <c r="I29" i="9"/>
  <c r="H29" i="9"/>
  <c r="G29" i="9"/>
  <c r="F29" i="9"/>
  <c r="E29" i="9"/>
  <c r="D29" i="9"/>
  <c r="C29" i="9"/>
  <c r="N21" i="9"/>
  <c r="N16" i="9" s="1"/>
  <c r="N18" i="9" s="1"/>
  <c r="M21" i="9"/>
  <c r="L21" i="9"/>
  <c r="L16" i="9" s="1"/>
  <c r="K21" i="9"/>
  <c r="K16" i="9" s="1"/>
  <c r="J21" i="9"/>
  <c r="J16" i="9" s="1"/>
  <c r="J18" i="9" s="1"/>
  <c r="I21" i="9"/>
  <c r="H21" i="9"/>
  <c r="H16" i="9" s="1"/>
  <c r="H18" i="9" s="1"/>
  <c r="G21" i="9"/>
  <c r="G16" i="9" s="1"/>
  <c r="F21" i="9"/>
  <c r="F16" i="9" s="1"/>
  <c r="E21" i="9"/>
  <c r="E16" i="9" s="1"/>
  <c r="D21" i="9"/>
  <c r="C21" i="9"/>
  <c r="N17" i="9"/>
  <c r="M17" i="9"/>
  <c r="K17" i="9"/>
  <c r="K18" i="9" s="1"/>
  <c r="J17" i="9"/>
  <c r="I17" i="9"/>
  <c r="H17" i="9"/>
  <c r="G17" i="9"/>
  <c r="G18" i="9" s="1"/>
  <c r="D17" i="9"/>
  <c r="M16" i="9"/>
  <c r="D16" i="9"/>
  <c r="C16" i="9"/>
  <c r="N12" i="9"/>
  <c r="K12" i="9"/>
  <c r="N2" i="9"/>
  <c r="M5" i="9" s="1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E11" i="8" s="1"/>
  <c r="B47" i="8"/>
  <c r="B46" i="8"/>
  <c r="B45" i="8"/>
  <c r="B44" i="8"/>
  <c r="B43" i="8"/>
  <c r="B42" i="8"/>
  <c r="N41" i="8"/>
  <c r="M41" i="8"/>
  <c r="L41" i="8"/>
  <c r="L17" i="8" s="1"/>
  <c r="K41" i="8"/>
  <c r="K17" i="8" s="1"/>
  <c r="J41" i="8"/>
  <c r="J17" i="8" s="1"/>
  <c r="I41" i="8"/>
  <c r="I17" i="8" s="1"/>
  <c r="H41" i="8"/>
  <c r="G41" i="8"/>
  <c r="F41" i="8"/>
  <c r="F17" i="8" s="1"/>
  <c r="E41" i="8"/>
  <c r="E17" i="8" s="1"/>
  <c r="D41" i="8"/>
  <c r="D17" i="8" s="1"/>
  <c r="C41" i="8"/>
  <c r="B38" i="8"/>
  <c r="B37" i="8"/>
  <c r="B36" i="8"/>
  <c r="B35" i="8"/>
  <c r="B34" i="8"/>
  <c r="B33" i="8"/>
  <c r="B32" i="8"/>
  <c r="B31" i="8"/>
  <c r="B30" i="8"/>
  <c r="N29" i="8"/>
  <c r="M29" i="8"/>
  <c r="L29" i="8"/>
  <c r="K29" i="8"/>
  <c r="J29" i="8"/>
  <c r="I29" i="8"/>
  <c r="H29" i="8"/>
  <c r="G29" i="8"/>
  <c r="F29" i="8"/>
  <c r="E29" i="8"/>
  <c r="D29" i="8"/>
  <c r="C29" i="8"/>
  <c r="N21" i="8"/>
  <c r="N16" i="8" s="1"/>
  <c r="M21" i="8"/>
  <c r="M16" i="8" s="1"/>
  <c r="M18" i="8" s="1"/>
  <c r="L21" i="8"/>
  <c r="L16" i="8" s="1"/>
  <c r="K21" i="8"/>
  <c r="K16" i="8" s="1"/>
  <c r="J21" i="8"/>
  <c r="I21" i="8"/>
  <c r="H21" i="8"/>
  <c r="H16" i="8" s="1"/>
  <c r="H18" i="8" s="1"/>
  <c r="G21" i="8"/>
  <c r="G16" i="8" s="1"/>
  <c r="F21" i="8"/>
  <c r="F16" i="8" s="1"/>
  <c r="E21" i="8"/>
  <c r="D21" i="8"/>
  <c r="C21" i="8"/>
  <c r="N17" i="8"/>
  <c r="M17" i="8"/>
  <c r="H17" i="8"/>
  <c r="G17" i="8"/>
  <c r="N12" i="8"/>
  <c r="K12" i="8"/>
  <c r="N2" i="8"/>
  <c r="M5" i="8" s="1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E11" i="7" s="1"/>
  <c r="B47" i="7"/>
  <c r="B46" i="7"/>
  <c r="B45" i="7"/>
  <c r="B44" i="7"/>
  <c r="B43" i="7"/>
  <c r="B42" i="7"/>
  <c r="N41" i="7"/>
  <c r="M41" i="7"/>
  <c r="M17" i="7" s="1"/>
  <c r="L41" i="7"/>
  <c r="K41" i="7"/>
  <c r="J41" i="7"/>
  <c r="J17" i="7" s="1"/>
  <c r="I41" i="7"/>
  <c r="I17" i="7" s="1"/>
  <c r="H41" i="7"/>
  <c r="G41" i="7"/>
  <c r="G17" i="7" s="1"/>
  <c r="F41" i="7"/>
  <c r="F17" i="7" s="1"/>
  <c r="E41" i="7"/>
  <c r="E17" i="7" s="1"/>
  <c r="D41" i="7"/>
  <c r="D17" i="7" s="1"/>
  <c r="C41" i="7"/>
  <c r="B38" i="7"/>
  <c r="B37" i="7"/>
  <c r="B36" i="7"/>
  <c r="B35" i="7"/>
  <c r="B34" i="7"/>
  <c r="B33" i="7"/>
  <c r="B32" i="7"/>
  <c r="B31" i="7"/>
  <c r="B30" i="7"/>
  <c r="N29" i="7"/>
  <c r="M29" i="7"/>
  <c r="L29" i="7"/>
  <c r="K29" i="7"/>
  <c r="J29" i="7"/>
  <c r="I29" i="7"/>
  <c r="H29" i="7"/>
  <c r="G29" i="7"/>
  <c r="F29" i="7"/>
  <c r="E29" i="7"/>
  <c r="D29" i="7"/>
  <c r="C29" i="7"/>
  <c r="N21" i="7"/>
  <c r="N16" i="7" s="1"/>
  <c r="M21" i="7"/>
  <c r="L21" i="7"/>
  <c r="K21" i="7"/>
  <c r="J21" i="7"/>
  <c r="J16" i="7" s="1"/>
  <c r="I21" i="7"/>
  <c r="H21" i="7"/>
  <c r="H16" i="7" s="1"/>
  <c r="G21" i="7"/>
  <c r="F21" i="7"/>
  <c r="B21" i="7" s="1"/>
  <c r="E7" i="7" s="1"/>
  <c r="E21" i="7"/>
  <c r="D21" i="7"/>
  <c r="D16" i="7" s="1"/>
  <c r="C21" i="7"/>
  <c r="N17" i="7"/>
  <c r="L17" i="7"/>
  <c r="K17" i="7"/>
  <c r="H17" i="7"/>
  <c r="L16" i="7"/>
  <c r="L18" i="7" s="1"/>
  <c r="I16" i="7"/>
  <c r="E16" i="7"/>
  <c r="C16" i="7"/>
  <c r="N12" i="7"/>
  <c r="K12" i="7"/>
  <c r="N2" i="7"/>
  <c r="M5" i="7" s="1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N41" i="6"/>
  <c r="M41" i="6"/>
  <c r="M17" i="6" s="1"/>
  <c r="L41" i="6"/>
  <c r="L17" i="6" s="1"/>
  <c r="K41" i="6"/>
  <c r="K17" i="6" s="1"/>
  <c r="J41" i="6"/>
  <c r="I41" i="6"/>
  <c r="I17" i="6" s="1"/>
  <c r="H41" i="6"/>
  <c r="G41" i="6"/>
  <c r="F41" i="6"/>
  <c r="F17" i="6" s="1"/>
  <c r="E41" i="6"/>
  <c r="E17" i="6" s="1"/>
  <c r="D41" i="6"/>
  <c r="D17" i="6" s="1"/>
  <c r="C41" i="6"/>
  <c r="C17" i="6" s="1"/>
  <c r="B38" i="6"/>
  <c r="B37" i="6"/>
  <c r="B36" i="6"/>
  <c r="B35" i="6"/>
  <c r="B34" i="6"/>
  <c r="B33" i="6"/>
  <c r="B32" i="6"/>
  <c r="B31" i="6"/>
  <c r="B30" i="6"/>
  <c r="N29" i="6"/>
  <c r="M29" i="6"/>
  <c r="L29" i="6"/>
  <c r="K29" i="6"/>
  <c r="J29" i="6"/>
  <c r="I29" i="6"/>
  <c r="H29" i="6"/>
  <c r="G29" i="6"/>
  <c r="F29" i="6"/>
  <c r="E29" i="6"/>
  <c r="D29" i="6"/>
  <c r="C29" i="6"/>
  <c r="N21" i="6"/>
  <c r="N16" i="6" s="1"/>
  <c r="M21" i="6"/>
  <c r="M16" i="6" s="1"/>
  <c r="M18" i="6" s="1"/>
  <c r="L21" i="6"/>
  <c r="L16" i="6" s="1"/>
  <c r="K21" i="6"/>
  <c r="K16" i="6" s="1"/>
  <c r="J21" i="6"/>
  <c r="I21" i="6"/>
  <c r="H21" i="6"/>
  <c r="G21" i="6"/>
  <c r="F21" i="6"/>
  <c r="F16" i="6" s="1"/>
  <c r="E21" i="6"/>
  <c r="E16" i="6" s="1"/>
  <c r="D21" i="6"/>
  <c r="C21" i="6"/>
  <c r="C16" i="6" s="1"/>
  <c r="K18" i="6"/>
  <c r="N17" i="6"/>
  <c r="J17" i="6"/>
  <c r="H17" i="6"/>
  <c r="G17" i="6"/>
  <c r="J16" i="6"/>
  <c r="I16" i="6"/>
  <c r="H16" i="6"/>
  <c r="H18" i="6" s="1"/>
  <c r="G16" i="6"/>
  <c r="D16" i="6"/>
  <c r="N12" i="6"/>
  <c r="K12" i="6"/>
  <c r="N2" i="6"/>
  <c r="M5" i="6" s="1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E12" i="5" s="1"/>
  <c r="B48" i="5"/>
  <c r="B47" i="5"/>
  <c r="B46" i="5"/>
  <c r="B45" i="5"/>
  <c r="B44" i="5"/>
  <c r="B43" i="5"/>
  <c r="B42" i="5"/>
  <c r="N41" i="5"/>
  <c r="M41" i="5"/>
  <c r="M17" i="5" s="1"/>
  <c r="L41" i="5"/>
  <c r="L17" i="5" s="1"/>
  <c r="K41" i="5"/>
  <c r="K17" i="5" s="1"/>
  <c r="J41" i="5"/>
  <c r="J17" i="5" s="1"/>
  <c r="I41" i="5"/>
  <c r="I17" i="5" s="1"/>
  <c r="H41" i="5"/>
  <c r="G41" i="5"/>
  <c r="F41" i="5"/>
  <c r="F17" i="5" s="1"/>
  <c r="E41" i="5"/>
  <c r="E17" i="5" s="1"/>
  <c r="D41" i="5"/>
  <c r="D17" i="5" s="1"/>
  <c r="C41" i="5"/>
  <c r="B38" i="5"/>
  <c r="B37" i="5"/>
  <c r="B36" i="5"/>
  <c r="B35" i="5"/>
  <c r="B34" i="5"/>
  <c r="B33" i="5"/>
  <c r="B32" i="5"/>
  <c r="B31" i="5"/>
  <c r="B30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 s="1"/>
  <c r="E8" i="5" s="1"/>
  <c r="N21" i="5"/>
  <c r="N16" i="5" s="1"/>
  <c r="M21" i="5"/>
  <c r="M16" i="5" s="1"/>
  <c r="L21" i="5"/>
  <c r="K21" i="5"/>
  <c r="K16" i="5" s="1"/>
  <c r="J21" i="5"/>
  <c r="I21" i="5"/>
  <c r="H21" i="5"/>
  <c r="H16" i="5" s="1"/>
  <c r="H18" i="5" s="1"/>
  <c r="G21" i="5"/>
  <c r="F21" i="5"/>
  <c r="E21" i="5"/>
  <c r="D21" i="5"/>
  <c r="C21" i="5"/>
  <c r="N17" i="5"/>
  <c r="H17" i="5"/>
  <c r="G17" i="5"/>
  <c r="L16" i="5"/>
  <c r="G16" i="5"/>
  <c r="F16" i="5"/>
  <c r="N12" i="5"/>
  <c r="K12" i="5"/>
  <c r="N2" i="5"/>
  <c r="M5" i="5" s="1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N41" i="4"/>
  <c r="N17" i="4" s="1"/>
  <c r="M41" i="4"/>
  <c r="M17" i="4" s="1"/>
  <c r="L41" i="4"/>
  <c r="K41" i="4"/>
  <c r="J41" i="4"/>
  <c r="J17" i="4" s="1"/>
  <c r="I41" i="4"/>
  <c r="H41" i="4"/>
  <c r="H17" i="4" s="1"/>
  <c r="G41" i="4"/>
  <c r="G17" i="4" s="1"/>
  <c r="F41" i="4"/>
  <c r="F17" i="4" s="1"/>
  <c r="E41" i="4"/>
  <c r="E17" i="4" s="1"/>
  <c r="D41" i="4"/>
  <c r="D17" i="4" s="1"/>
  <c r="C41" i="4"/>
  <c r="B38" i="4"/>
  <c r="B37" i="4"/>
  <c r="B36" i="4"/>
  <c r="B35" i="4"/>
  <c r="B34" i="4"/>
  <c r="B33" i="4"/>
  <c r="B32" i="4"/>
  <c r="B31" i="4"/>
  <c r="B30" i="4"/>
  <c r="N29" i="4"/>
  <c r="M29" i="4"/>
  <c r="L29" i="4"/>
  <c r="K29" i="4"/>
  <c r="J29" i="4"/>
  <c r="I29" i="4"/>
  <c r="H29" i="4"/>
  <c r="G29" i="4"/>
  <c r="F29" i="4"/>
  <c r="E29" i="4"/>
  <c r="B29" i="4" s="1"/>
  <c r="E8" i="4" s="1"/>
  <c r="D29" i="4"/>
  <c r="C29" i="4"/>
  <c r="N21" i="4"/>
  <c r="N16" i="4" s="1"/>
  <c r="M21" i="4"/>
  <c r="L21" i="4"/>
  <c r="L16" i="4" s="1"/>
  <c r="K21" i="4"/>
  <c r="J21" i="4"/>
  <c r="I21" i="4"/>
  <c r="H21" i="4"/>
  <c r="H16" i="4" s="1"/>
  <c r="G21" i="4"/>
  <c r="F21" i="4"/>
  <c r="E21" i="4"/>
  <c r="D21" i="4"/>
  <c r="D16" i="4" s="1"/>
  <c r="C21" i="4"/>
  <c r="C16" i="4" s="1"/>
  <c r="L17" i="4"/>
  <c r="K17" i="4"/>
  <c r="I17" i="4"/>
  <c r="J16" i="4"/>
  <c r="J18" i="4" s="1"/>
  <c r="I16" i="4"/>
  <c r="I18" i="4" s="1"/>
  <c r="N12" i="4"/>
  <c r="K12" i="4"/>
  <c r="E11" i="4"/>
  <c r="N2" i="4"/>
  <c r="M5" i="4" s="1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N41" i="3"/>
  <c r="N17" i="3" s="1"/>
  <c r="M41" i="3"/>
  <c r="M17" i="3" s="1"/>
  <c r="L41" i="3"/>
  <c r="K41" i="3"/>
  <c r="J41" i="3"/>
  <c r="J17" i="3" s="1"/>
  <c r="I41" i="3"/>
  <c r="I17" i="3" s="1"/>
  <c r="H41" i="3"/>
  <c r="H17" i="3" s="1"/>
  <c r="G41" i="3"/>
  <c r="G17" i="3" s="1"/>
  <c r="F41" i="3"/>
  <c r="F17" i="3" s="1"/>
  <c r="E41" i="3"/>
  <c r="E17" i="3" s="1"/>
  <c r="D41" i="3"/>
  <c r="D17" i="3" s="1"/>
  <c r="C41" i="3"/>
  <c r="C17" i="3" s="1"/>
  <c r="B38" i="3"/>
  <c r="B37" i="3"/>
  <c r="B36" i="3"/>
  <c r="B35" i="3"/>
  <c r="B34" i="3"/>
  <c r="B33" i="3"/>
  <c r="B32" i="3"/>
  <c r="B31" i="3"/>
  <c r="B30" i="3"/>
  <c r="N29" i="3"/>
  <c r="M29" i="3"/>
  <c r="L29" i="3"/>
  <c r="K29" i="3"/>
  <c r="J29" i="3"/>
  <c r="I29" i="3"/>
  <c r="I16" i="3" s="1"/>
  <c r="H29" i="3"/>
  <c r="G29" i="3"/>
  <c r="F29" i="3"/>
  <c r="E29" i="3"/>
  <c r="D29" i="3"/>
  <c r="C29" i="3"/>
  <c r="N21" i="3"/>
  <c r="M21" i="3"/>
  <c r="M16" i="3" s="1"/>
  <c r="L21" i="3"/>
  <c r="K21" i="3"/>
  <c r="K16" i="3" s="1"/>
  <c r="J21" i="3"/>
  <c r="J16" i="3" s="1"/>
  <c r="I21" i="3"/>
  <c r="H21" i="3"/>
  <c r="G21" i="3"/>
  <c r="F21" i="3"/>
  <c r="F16" i="3" s="1"/>
  <c r="E21" i="3"/>
  <c r="D21" i="3"/>
  <c r="D16" i="3" s="1"/>
  <c r="C21" i="3"/>
  <c r="L17" i="3"/>
  <c r="K17" i="3"/>
  <c r="N16" i="3"/>
  <c r="H16" i="3"/>
  <c r="G16" i="3"/>
  <c r="N12" i="3"/>
  <c r="K12" i="3"/>
  <c r="N2" i="3"/>
  <c r="M5" i="3" s="1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N41" i="2"/>
  <c r="N17" i="2" s="1"/>
  <c r="M41" i="2"/>
  <c r="M17" i="2" s="1"/>
  <c r="L41" i="2"/>
  <c r="K41" i="2"/>
  <c r="J41" i="2"/>
  <c r="I41" i="2"/>
  <c r="H41" i="2"/>
  <c r="H17" i="2" s="1"/>
  <c r="G41" i="2"/>
  <c r="G17" i="2" s="1"/>
  <c r="F41" i="2"/>
  <c r="F17" i="2" s="1"/>
  <c r="E41" i="2"/>
  <c r="D41" i="2"/>
  <c r="D17" i="2" s="1"/>
  <c r="C41" i="2"/>
  <c r="C17" i="2" s="1"/>
  <c r="B38" i="2"/>
  <c r="B37" i="2"/>
  <c r="B36" i="2"/>
  <c r="B35" i="2"/>
  <c r="B34" i="2"/>
  <c r="B33" i="2"/>
  <c r="B32" i="2"/>
  <c r="B31" i="2"/>
  <c r="B30" i="2"/>
  <c r="N29" i="2"/>
  <c r="M29" i="2"/>
  <c r="L29" i="2"/>
  <c r="K29" i="2"/>
  <c r="J29" i="2"/>
  <c r="I29" i="2"/>
  <c r="H29" i="2"/>
  <c r="G29" i="2"/>
  <c r="F29" i="2"/>
  <c r="F16" i="2" s="1"/>
  <c r="E29" i="2"/>
  <c r="D29" i="2"/>
  <c r="D16" i="2" s="1"/>
  <c r="C29" i="2"/>
  <c r="B26" i="2"/>
  <c r="B25" i="2"/>
  <c r="B24" i="2"/>
  <c r="B23" i="2"/>
  <c r="B22" i="2"/>
  <c r="N21" i="2"/>
  <c r="M21" i="2"/>
  <c r="L21" i="2"/>
  <c r="L16" i="2" s="1"/>
  <c r="L18" i="2" s="1"/>
  <c r="K21" i="2"/>
  <c r="K16" i="2" s="1"/>
  <c r="J21" i="2"/>
  <c r="J16" i="2" s="1"/>
  <c r="I21" i="2"/>
  <c r="I16" i="2" s="1"/>
  <c r="I18" i="2" s="1"/>
  <c r="H21" i="2"/>
  <c r="G21" i="2"/>
  <c r="F21" i="2"/>
  <c r="E21" i="2"/>
  <c r="D21" i="2"/>
  <c r="C21" i="2"/>
  <c r="L17" i="2"/>
  <c r="K17" i="2"/>
  <c r="J17" i="2"/>
  <c r="I17" i="2"/>
  <c r="E17" i="2"/>
  <c r="E16" i="2"/>
  <c r="N12" i="2"/>
  <c r="K12" i="2"/>
  <c r="N2" i="2"/>
  <c r="M5" i="2" s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E10" i="1" s="1"/>
  <c r="B43" i="1"/>
  <c r="B42" i="1"/>
  <c r="N41" i="1"/>
  <c r="N17" i="1" s="1"/>
  <c r="M41" i="1"/>
  <c r="M17" i="1" s="1"/>
  <c r="L41" i="1"/>
  <c r="K41" i="1"/>
  <c r="K17" i="1" s="1"/>
  <c r="J41" i="1"/>
  <c r="I41" i="1"/>
  <c r="H41" i="1"/>
  <c r="H17" i="1" s="1"/>
  <c r="G41" i="1"/>
  <c r="G17" i="1" s="1"/>
  <c r="F41" i="1"/>
  <c r="F17" i="1" s="1"/>
  <c r="E41" i="1"/>
  <c r="D41" i="1"/>
  <c r="C41" i="1"/>
  <c r="B38" i="1"/>
  <c r="B37" i="1"/>
  <c r="B36" i="1"/>
  <c r="B35" i="1"/>
  <c r="B34" i="1"/>
  <c r="B33" i="1"/>
  <c r="B32" i="1"/>
  <c r="B31" i="1"/>
  <c r="B30" i="1"/>
  <c r="N29" i="1"/>
  <c r="M29" i="1"/>
  <c r="L29" i="1"/>
  <c r="K29" i="1"/>
  <c r="J29" i="1"/>
  <c r="I29" i="1"/>
  <c r="H29" i="1"/>
  <c r="G29" i="1"/>
  <c r="F29" i="1"/>
  <c r="E29" i="1"/>
  <c r="D29" i="1"/>
  <c r="C29" i="1"/>
  <c r="B26" i="1"/>
  <c r="B25" i="1"/>
  <c r="B24" i="1"/>
  <c r="B23" i="1"/>
  <c r="B22" i="1"/>
  <c r="N21" i="1"/>
  <c r="N16" i="1" s="1"/>
  <c r="M21" i="1"/>
  <c r="M16" i="1" s="1"/>
  <c r="L21" i="1"/>
  <c r="K21" i="1"/>
  <c r="J21" i="1"/>
  <c r="J16" i="1" s="1"/>
  <c r="J18" i="1" s="1"/>
  <c r="I21" i="1"/>
  <c r="H21" i="1"/>
  <c r="G21" i="1"/>
  <c r="G16" i="1" s="1"/>
  <c r="F21" i="1"/>
  <c r="E21" i="1"/>
  <c r="D21" i="1"/>
  <c r="D16" i="1" s="1"/>
  <c r="D18" i="1" s="1"/>
  <c r="C21" i="1"/>
  <c r="C16" i="1" s="1"/>
  <c r="L17" i="1"/>
  <c r="J17" i="1"/>
  <c r="I17" i="1"/>
  <c r="E17" i="1"/>
  <c r="D17" i="1"/>
  <c r="C17" i="1"/>
  <c r="I16" i="1"/>
  <c r="I18" i="1" s="1"/>
  <c r="H16" i="1"/>
  <c r="N12" i="1"/>
  <c r="K12" i="1"/>
  <c r="N2" i="1"/>
  <c r="M5" i="1" s="1"/>
  <c r="C16" i="3" l="1"/>
  <c r="C16" i="2"/>
  <c r="E11" i="2"/>
  <c r="E12" i="2"/>
  <c r="E11" i="3"/>
  <c r="E12" i="8"/>
  <c r="E12" i="10"/>
  <c r="F18" i="11"/>
  <c r="E18" i="12"/>
  <c r="E11" i="15"/>
  <c r="B29" i="16"/>
  <c r="E8" i="16" s="1"/>
  <c r="E11" i="16"/>
  <c r="G18" i="22"/>
  <c r="E11" i="21"/>
  <c r="B29" i="20"/>
  <c r="E8" i="20" s="1"/>
  <c r="D18" i="13"/>
  <c r="E18" i="10"/>
  <c r="D18" i="10"/>
  <c r="E18" i="18"/>
  <c r="D18" i="18"/>
  <c r="E18" i="7"/>
  <c r="E18" i="2"/>
  <c r="E10" i="4"/>
  <c r="F18" i="17"/>
  <c r="B41" i="19"/>
  <c r="B41" i="14"/>
  <c r="E10" i="16"/>
  <c r="F18" i="16"/>
  <c r="E10" i="10"/>
  <c r="M18" i="1"/>
  <c r="E11" i="1"/>
  <c r="B29" i="1"/>
  <c r="E8" i="1" s="1"/>
  <c r="N18" i="24"/>
  <c r="J16" i="24"/>
  <c r="J18" i="24" s="1"/>
  <c r="E18" i="24"/>
  <c r="E11" i="24"/>
  <c r="F16" i="24"/>
  <c r="L16" i="24"/>
  <c r="L18" i="24" s="1"/>
  <c r="H18" i="24"/>
  <c r="J16" i="21"/>
  <c r="J18" i="21" s="1"/>
  <c r="E18" i="21"/>
  <c r="K18" i="21"/>
  <c r="F16" i="21"/>
  <c r="B16" i="21" s="1"/>
  <c r="L16" i="21"/>
  <c r="L18" i="21" s="1"/>
  <c r="E10" i="20"/>
  <c r="E12" i="20"/>
  <c r="I16" i="20"/>
  <c r="I18" i="20" s="1"/>
  <c r="E11" i="20"/>
  <c r="G18" i="20"/>
  <c r="M18" i="20"/>
  <c r="J16" i="17"/>
  <c r="J18" i="17" s="1"/>
  <c r="I16" i="17"/>
  <c r="I18" i="17" s="1"/>
  <c r="E18" i="17"/>
  <c r="D16" i="17"/>
  <c r="E11" i="17"/>
  <c r="M16" i="17"/>
  <c r="M18" i="17" s="1"/>
  <c r="G16" i="16"/>
  <c r="G18" i="16" s="1"/>
  <c r="M16" i="16"/>
  <c r="N16" i="16"/>
  <c r="N18" i="16" s="1"/>
  <c r="H16" i="16"/>
  <c r="H18" i="16" s="1"/>
  <c r="E16" i="16"/>
  <c r="E18" i="16" s="1"/>
  <c r="K16" i="16"/>
  <c r="D16" i="16"/>
  <c r="C18" i="15"/>
  <c r="I18" i="15"/>
  <c r="H18" i="15"/>
  <c r="E10" i="15"/>
  <c r="E12" i="15"/>
  <c r="J16" i="15"/>
  <c r="J18" i="15" s="1"/>
  <c r="E18" i="15"/>
  <c r="F16" i="15"/>
  <c r="L16" i="15"/>
  <c r="L18" i="15" s="1"/>
  <c r="E11" i="13"/>
  <c r="H18" i="13"/>
  <c r="K18" i="13"/>
  <c r="E10" i="13"/>
  <c r="E12" i="13"/>
  <c r="M18" i="13"/>
  <c r="I16" i="13"/>
  <c r="I18" i="13" s="1"/>
  <c r="I18" i="12"/>
  <c r="B29" i="12"/>
  <c r="E8" i="12" s="1"/>
  <c r="F18" i="12"/>
  <c r="L18" i="12"/>
  <c r="D18" i="12"/>
  <c r="E11" i="12"/>
  <c r="H18" i="12"/>
  <c r="G16" i="12"/>
  <c r="G18" i="12" s="1"/>
  <c r="M16" i="12"/>
  <c r="M18" i="12" s="1"/>
  <c r="B21" i="12"/>
  <c r="E7" i="12" s="1"/>
  <c r="K18" i="11"/>
  <c r="G16" i="11"/>
  <c r="G18" i="11" s="1"/>
  <c r="E12" i="11"/>
  <c r="D18" i="11"/>
  <c r="M18" i="11"/>
  <c r="E11" i="11"/>
  <c r="L18" i="11"/>
  <c r="L18" i="10"/>
  <c r="B41" i="10"/>
  <c r="B17" i="10"/>
  <c r="B8" i="10" s="1"/>
  <c r="I16" i="10"/>
  <c r="I18" i="10" s="1"/>
  <c r="B21" i="10"/>
  <c r="E7" i="10" s="1"/>
  <c r="E11" i="10"/>
  <c r="D18" i="9"/>
  <c r="B29" i="9"/>
  <c r="E8" i="9" s="1"/>
  <c r="I16" i="9"/>
  <c r="I18" i="9" s="1"/>
  <c r="B11" i="9"/>
  <c r="B21" i="9"/>
  <c r="E7" i="9" s="1"/>
  <c r="M18" i="9"/>
  <c r="E10" i="9"/>
  <c r="F18" i="14"/>
  <c r="D18" i="14"/>
  <c r="M18" i="14"/>
  <c r="K16" i="14"/>
  <c r="K18" i="14" s="1"/>
  <c r="E10" i="14"/>
  <c r="N18" i="4"/>
  <c r="K16" i="4"/>
  <c r="K18" i="4" s="1"/>
  <c r="L18" i="4"/>
  <c r="E10" i="5"/>
  <c r="M18" i="5"/>
  <c r="F18" i="5"/>
  <c r="N18" i="5"/>
  <c r="K18" i="5"/>
  <c r="E11" i="5"/>
  <c r="M18" i="18"/>
  <c r="I18" i="18"/>
  <c r="B29" i="18"/>
  <c r="E8" i="18" s="1"/>
  <c r="F16" i="18"/>
  <c r="B16" i="18" s="1"/>
  <c r="L16" i="18"/>
  <c r="L18" i="18" s="1"/>
  <c r="N18" i="18"/>
  <c r="E18" i="19"/>
  <c r="K18" i="19"/>
  <c r="L16" i="19"/>
  <c r="L18" i="19" s="1"/>
  <c r="E11" i="19"/>
  <c r="H16" i="19"/>
  <c r="H18" i="19" s="1"/>
  <c r="N16" i="19"/>
  <c r="N18" i="19" s="1"/>
  <c r="E10" i="19"/>
  <c r="B21" i="19"/>
  <c r="E7" i="19" s="1"/>
  <c r="I18" i="19"/>
  <c r="E10" i="3"/>
  <c r="G18" i="3"/>
  <c r="M18" i="3"/>
  <c r="F18" i="3"/>
  <c r="D18" i="3"/>
  <c r="J18" i="3"/>
  <c r="K18" i="3"/>
  <c r="I18" i="3"/>
  <c r="F18" i="6"/>
  <c r="E10" i="6"/>
  <c r="B11" i="6"/>
  <c r="D18" i="6"/>
  <c r="E18" i="6"/>
  <c r="J18" i="6"/>
  <c r="I18" i="6"/>
  <c r="G18" i="6"/>
  <c r="B41" i="6"/>
  <c r="E11" i="6"/>
  <c r="E10" i="8"/>
  <c r="K18" i="8"/>
  <c r="N18" i="8"/>
  <c r="F18" i="8"/>
  <c r="B29" i="8"/>
  <c r="E8" i="8" s="1"/>
  <c r="E10" i="7"/>
  <c r="B41" i="7"/>
  <c r="I18" i="7"/>
  <c r="B29" i="7"/>
  <c r="E8" i="7" s="1"/>
  <c r="K16" i="7"/>
  <c r="K18" i="7" s="1"/>
  <c r="J18" i="7"/>
  <c r="E12" i="7"/>
  <c r="N18" i="7"/>
  <c r="B41" i="22"/>
  <c r="L16" i="22"/>
  <c r="L18" i="22" s="1"/>
  <c r="N18" i="22"/>
  <c r="E11" i="22"/>
  <c r="E10" i="22"/>
  <c r="H16" i="22"/>
  <c r="H18" i="22" s="1"/>
  <c r="N16" i="22"/>
  <c r="E18" i="22"/>
  <c r="K18" i="22"/>
  <c r="I16" i="23"/>
  <c r="I18" i="23" s="1"/>
  <c r="H16" i="23"/>
  <c r="H18" i="23" s="1"/>
  <c r="N16" i="23"/>
  <c r="N18" i="23" s="1"/>
  <c r="E11" i="23"/>
  <c r="G18" i="23"/>
  <c r="M18" i="23"/>
  <c r="E10" i="23"/>
  <c r="E12" i="23"/>
  <c r="E10" i="2"/>
  <c r="F18" i="2"/>
  <c r="G16" i="2"/>
  <c r="G18" i="2" s="1"/>
  <c r="M16" i="2"/>
  <c r="M18" i="2" s="1"/>
  <c r="H16" i="2"/>
  <c r="H18" i="2" s="1"/>
  <c r="N16" i="2"/>
  <c r="N18" i="2" s="1"/>
  <c r="B29" i="2"/>
  <c r="E8" i="2" s="1"/>
  <c r="B17" i="2"/>
  <c r="B8" i="2" s="1"/>
  <c r="B11" i="2"/>
  <c r="J18" i="2"/>
  <c r="B41" i="2"/>
  <c r="B17" i="1"/>
  <c r="B8" i="1" s="1"/>
  <c r="G18" i="1"/>
  <c r="B11" i="1"/>
  <c r="B11" i="3"/>
  <c r="B17" i="9"/>
  <c r="B8" i="9" s="1"/>
  <c r="B10" i="24"/>
  <c r="C18" i="24"/>
  <c r="F17" i="24"/>
  <c r="B11" i="24" s="1"/>
  <c r="B41" i="24"/>
  <c r="C18" i="1"/>
  <c r="D18" i="7"/>
  <c r="C18" i="9"/>
  <c r="F18" i="9"/>
  <c r="E12" i="1"/>
  <c r="B21" i="1"/>
  <c r="E7" i="1" s="1"/>
  <c r="E16" i="1"/>
  <c r="E18" i="1" s="1"/>
  <c r="B41" i="1"/>
  <c r="E16" i="4"/>
  <c r="E18" i="4" s="1"/>
  <c r="H18" i="1"/>
  <c r="F16" i="1"/>
  <c r="F18" i="1" s="1"/>
  <c r="N18" i="3"/>
  <c r="B21" i="4"/>
  <c r="E7" i="4" s="1"/>
  <c r="F16" i="4"/>
  <c r="F18" i="4" s="1"/>
  <c r="B41" i="4"/>
  <c r="B10" i="6"/>
  <c r="C18" i="6"/>
  <c r="B16" i="6"/>
  <c r="L18" i="8"/>
  <c r="H18" i="3"/>
  <c r="L16" i="3"/>
  <c r="L18" i="3" s="1"/>
  <c r="B41" i="3"/>
  <c r="D18" i="4"/>
  <c r="L16" i="1"/>
  <c r="L18" i="1" s="1"/>
  <c r="D18" i="2"/>
  <c r="C18" i="3"/>
  <c r="B17" i="3"/>
  <c r="B8" i="3" s="1"/>
  <c r="E12" i="4"/>
  <c r="L18" i="5"/>
  <c r="N18" i="6"/>
  <c r="H18" i="7"/>
  <c r="B21" i="8"/>
  <c r="E7" i="8" s="1"/>
  <c r="E16" i="8"/>
  <c r="E18" i="8" s="1"/>
  <c r="K16" i="1"/>
  <c r="K18" i="1" s="1"/>
  <c r="C18" i="2"/>
  <c r="B16" i="1"/>
  <c r="N18" i="1"/>
  <c r="K18" i="2"/>
  <c r="B21" i="2"/>
  <c r="E7" i="2" s="1"/>
  <c r="B21" i="3"/>
  <c r="E7" i="3" s="1"/>
  <c r="E16" i="3"/>
  <c r="E12" i="3"/>
  <c r="H18" i="4"/>
  <c r="B21" i="5"/>
  <c r="E7" i="5" s="1"/>
  <c r="E16" i="5"/>
  <c r="E18" i="5" s="1"/>
  <c r="B17" i="6"/>
  <c r="B8" i="6" s="1"/>
  <c r="L18" i="6"/>
  <c r="E12" i="9"/>
  <c r="B21" i="11"/>
  <c r="E7" i="11" s="1"/>
  <c r="C16" i="11"/>
  <c r="B21" i="16"/>
  <c r="E7" i="16" s="1"/>
  <c r="C16" i="16"/>
  <c r="C17" i="4"/>
  <c r="G16" i="4"/>
  <c r="G18" i="4" s="1"/>
  <c r="M16" i="4"/>
  <c r="M18" i="4" s="1"/>
  <c r="B41" i="5"/>
  <c r="C17" i="5"/>
  <c r="F16" i="7"/>
  <c r="F18" i="7" s="1"/>
  <c r="C17" i="7"/>
  <c r="G16" i="7"/>
  <c r="G18" i="7" s="1"/>
  <c r="M16" i="7"/>
  <c r="M18" i="7" s="1"/>
  <c r="B41" i="8"/>
  <c r="C17" i="8"/>
  <c r="I18" i="14"/>
  <c r="E16" i="14"/>
  <c r="B29" i="14"/>
  <c r="E8" i="14" s="1"/>
  <c r="H18" i="10"/>
  <c r="G18" i="5"/>
  <c r="G18" i="8"/>
  <c r="B41" i="9"/>
  <c r="N18" i="10"/>
  <c r="B16" i="12"/>
  <c r="F16" i="10"/>
  <c r="F18" i="10" s="1"/>
  <c r="B29" i="3"/>
  <c r="E8" i="3" s="1"/>
  <c r="C16" i="5"/>
  <c r="I16" i="5"/>
  <c r="I18" i="5" s="1"/>
  <c r="B29" i="6"/>
  <c r="E8" i="6" s="1"/>
  <c r="E12" i="6"/>
  <c r="C16" i="8"/>
  <c r="I16" i="8"/>
  <c r="I18" i="8" s="1"/>
  <c r="B11" i="10"/>
  <c r="B29" i="10"/>
  <c r="E8" i="10" s="1"/>
  <c r="E18" i="11"/>
  <c r="E17" i="13"/>
  <c r="E18" i="13" s="1"/>
  <c r="B41" i="13"/>
  <c r="B41" i="15"/>
  <c r="F17" i="15"/>
  <c r="B17" i="15" s="1"/>
  <c r="B8" i="15" s="1"/>
  <c r="B17" i="19"/>
  <c r="B8" i="19" s="1"/>
  <c r="B11" i="19"/>
  <c r="D16" i="5"/>
  <c r="D18" i="5" s="1"/>
  <c r="J16" i="5"/>
  <c r="J18" i="5" s="1"/>
  <c r="B21" i="6"/>
  <c r="E7" i="6" s="1"/>
  <c r="D16" i="8"/>
  <c r="D18" i="8" s="1"/>
  <c r="J16" i="8"/>
  <c r="J18" i="8" s="1"/>
  <c r="C18" i="10"/>
  <c r="J18" i="10"/>
  <c r="E10" i="11"/>
  <c r="N18" i="12"/>
  <c r="C16" i="13"/>
  <c r="B29" i="13"/>
  <c r="E8" i="13" s="1"/>
  <c r="D16" i="15"/>
  <c r="B29" i="15"/>
  <c r="E8" i="15" s="1"/>
  <c r="B41" i="11"/>
  <c r="C17" i="11"/>
  <c r="K18" i="12"/>
  <c r="B21" i="13"/>
  <c r="E7" i="13" s="1"/>
  <c r="H18" i="14"/>
  <c r="N18" i="14"/>
  <c r="E12" i="14"/>
  <c r="B10" i="15"/>
  <c r="C18" i="21"/>
  <c r="F17" i="21"/>
  <c r="B11" i="21" s="1"/>
  <c r="B41" i="21"/>
  <c r="B29" i="22"/>
  <c r="E8" i="22" s="1"/>
  <c r="F16" i="22"/>
  <c r="F18" i="22" s="1"/>
  <c r="H16" i="11"/>
  <c r="H18" i="11" s="1"/>
  <c r="N16" i="11"/>
  <c r="N18" i="11" s="1"/>
  <c r="B41" i="12"/>
  <c r="C17" i="12"/>
  <c r="C18" i="12" s="1"/>
  <c r="E10" i="12"/>
  <c r="B21" i="14"/>
  <c r="E7" i="14" s="1"/>
  <c r="F18" i="13"/>
  <c r="L18" i="13"/>
  <c r="B16" i="14"/>
  <c r="G18" i="15"/>
  <c r="G18" i="17"/>
  <c r="C18" i="18"/>
  <c r="F17" i="18"/>
  <c r="B17" i="18" s="1"/>
  <c r="B8" i="18" s="1"/>
  <c r="B41" i="18"/>
  <c r="B29" i="19"/>
  <c r="E8" i="19" s="1"/>
  <c r="F16" i="19"/>
  <c r="F18" i="19" s="1"/>
  <c r="B17" i="22"/>
  <c r="B8" i="22" s="1"/>
  <c r="B11" i="22"/>
  <c r="D17" i="16"/>
  <c r="B17" i="16" s="1"/>
  <c r="B8" i="16" s="1"/>
  <c r="B41" i="16"/>
  <c r="I18" i="22"/>
  <c r="B21" i="15"/>
  <c r="E7" i="15" s="1"/>
  <c r="M18" i="16"/>
  <c r="K18" i="17"/>
  <c r="D18" i="19"/>
  <c r="F18" i="20"/>
  <c r="E18" i="20"/>
  <c r="K18" i="20"/>
  <c r="B29" i="21"/>
  <c r="E8" i="21" s="1"/>
  <c r="D16" i="21"/>
  <c r="D18" i="21" s="1"/>
  <c r="D18" i="22"/>
  <c r="F18" i="23"/>
  <c r="E18" i="23"/>
  <c r="K18" i="23"/>
  <c r="B29" i="24"/>
  <c r="E8" i="24" s="1"/>
  <c r="D16" i="24"/>
  <c r="D18" i="24" s="1"/>
  <c r="J18" i="19"/>
  <c r="L18" i="20"/>
  <c r="J18" i="22"/>
  <c r="L18" i="23"/>
  <c r="C17" i="14"/>
  <c r="D17" i="17"/>
  <c r="B41" i="17"/>
  <c r="E10" i="17"/>
  <c r="E12" i="17"/>
  <c r="G18" i="18"/>
  <c r="E10" i="18"/>
  <c r="E12" i="18"/>
  <c r="D17" i="20"/>
  <c r="B17" i="20" s="1"/>
  <c r="B8" i="20" s="1"/>
  <c r="B41" i="20"/>
  <c r="B17" i="21"/>
  <c r="B8" i="21" s="1"/>
  <c r="G18" i="21"/>
  <c r="M18" i="21"/>
  <c r="E10" i="21"/>
  <c r="E12" i="21"/>
  <c r="D17" i="23"/>
  <c r="B17" i="23" s="1"/>
  <c r="B8" i="23" s="1"/>
  <c r="B41" i="23"/>
  <c r="B17" i="24"/>
  <c r="B8" i="24" s="1"/>
  <c r="G18" i="24"/>
  <c r="M18" i="24"/>
  <c r="E10" i="24"/>
  <c r="E12" i="24"/>
  <c r="M18" i="15"/>
  <c r="K18" i="16"/>
  <c r="B21" i="17"/>
  <c r="E7" i="17" s="1"/>
  <c r="C16" i="17"/>
  <c r="E12" i="19"/>
  <c r="B21" i="20"/>
  <c r="E7" i="20" s="1"/>
  <c r="C16" i="20"/>
  <c r="E12" i="22"/>
  <c r="B21" i="23"/>
  <c r="E7" i="23" s="1"/>
  <c r="C16" i="23"/>
  <c r="B21" i="18"/>
  <c r="E7" i="18" s="1"/>
  <c r="B21" i="21"/>
  <c r="E7" i="21" s="1"/>
  <c r="B21" i="24"/>
  <c r="E7" i="24" s="1"/>
  <c r="C16" i="19"/>
  <c r="C16" i="22"/>
  <c r="B11" i="15" l="1"/>
  <c r="B12" i="2"/>
  <c r="F18" i="24"/>
  <c r="B12" i="24" s="1"/>
  <c r="B10" i="21"/>
  <c r="F18" i="21"/>
  <c r="B12" i="21" s="1"/>
  <c r="F18" i="15"/>
  <c r="B10" i="12"/>
  <c r="B10" i="9"/>
  <c r="B16" i="9"/>
  <c r="B7" i="9" s="1"/>
  <c r="B16" i="4"/>
  <c r="B10" i="18"/>
  <c r="B12" i="6"/>
  <c r="B10" i="2"/>
  <c r="B16" i="2"/>
  <c r="B7" i="14"/>
  <c r="B11" i="14"/>
  <c r="B17" i="14"/>
  <c r="B8" i="14" s="1"/>
  <c r="B12" i="12"/>
  <c r="E18" i="3"/>
  <c r="B12" i="3" s="1"/>
  <c r="B16" i="3"/>
  <c r="B10" i="3"/>
  <c r="B12" i="1"/>
  <c r="C18" i="22"/>
  <c r="B12" i="22" s="1"/>
  <c r="B16" i="22"/>
  <c r="B10" i="22"/>
  <c r="C18" i="19"/>
  <c r="B12" i="19" s="1"/>
  <c r="B16" i="19"/>
  <c r="B10" i="19"/>
  <c r="B11" i="18"/>
  <c r="F18" i="18"/>
  <c r="B12" i="18" s="1"/>
  <c r="B17" i="8"/>
  <c r="B8" i="8" s="1"/>
  <c r="B11" i="8"/>
  <c r="B17" i="5"/>
  <c r="B8" i="5" s="1"/>
  <c r="B11" i="5"/>
  <c r="C18" i="16"/>
  <c r="B10" i="16"/>
  <c r="B16" i="16"/>
  <c r="B18" i="9"/>
  <c r="B9" i="9" s="1"/>
  <c r="B10" i="1"/>
  <c r="B11" i="17"/>
  <c r="D18" i="17"/>
  <c r="C18" i="23"/>
  <c r="B16" i="23"/>
  <c r="B10" i="23"/>
  <c r="C18" i="17"/>
  <c r="B10" i="17"/>
  <c r="B16" i="17"/>
  <c r="B16" i="7"/>
  <c r="B11" i="12"/>
  <c r="B17" i="12"/>
  <c r="B8" i="12" s="1"/>
  <c r="B11" i="13"/>
  <c r="C18" i="5"/>
  <c r="B12" i="5" s="1"/>
  <c r="B16" i="5"/>
  <c r="B10" i="5"/>
  <c r="B12" i="9"/>
  <c r="C18" i="14"/>
  <c r="B11" i="23"/>
  <c r="D18" i="23"/>
  <c r="C18" i="20"/>
  <c r="B16" i="20"/>
  <c r="B10" i="20"/>
  <c r="B11" i="20"/>
  <c r="D18" i="20"/>
  <c r="B17" i="17"/>
  <c r="B8" i="17" s="1"/>
  <c r="D18" i="16"/>
  <c r="B11" i="16"/>
  <c r="B17" i="13"/>
  <c r="B8" i="13" s="1"/>
  <c r="D18" i="15"/>
  <c r="B16" i="15"/>
  <c r="B12" i="10"/>
  <c r="B10" i="10"/>
  <c r="B7" i="18"/>
  <c r="B18" i="18"/>
  <c r="B9" i="18" s="1"/>
  <c r="B16" i="11"/>
  <c r="B10" i="11"/>
  <c r="C18" i="11"/>
  <c r="B12" i="11" s="1"/>
  <c r="B18" i="6"/>
  <c r="B9" i="6" s="1"/>
  <c r="B7" i="6"/>
  <c r="B7" i="4"/>
  <c r="C18" i="8"/>
  <c r="B12" i="8" s="1"/>
  <c r="B16" i="8"/>
  <c r="B10" i="8"/>
  <c r="B16" i="10"/>
  <c r="B10" i="4"/>
  <c r="B16" i="24"/>
  <c r="B7" i="21"/>
  <c r="B18" i="21"/>
  <c r="B9" i="21" s="1"/>
  <c r="B11" i="11"/>
  <c r="B17" i="11"/>
  <c r="B8" i="11" s="1"/>
  <c r="B16" i="13"/>
  <c r="B10" i="13"/>
  <c r="C18" i="13"/>
  <c r="B12" i="13" s="1"/>
  <c r="B7" i="12"/>
  <c r="E18" i="14"/>
  <c r="B10" i="14"/>
  <c r="B11" i="7"/>
  <c r="C18" i="7"/>
  <c r="B12" i="7" s="1"/>
  <c r="B17" i="7"/>
  <c r="B8" i="7" s="1"/>
  <c r="B11" i="4"/>
  <c r="B17" i="4"/>
  <c r="B8" i="4" s="1"/>
  <c r="C18" i="4"/>
  <c r="B12" i="4" s="1"/>
  <c r="B7" i="1"/>
  <c r="B18" i="1"/>
  <c r="B9" i="1" s="1"/>
  <c r="B10" i="7"/>
  <c r="B12" i="17" l="1"/>
  <c r="B12" i="16"/>
  <c r="B12" i="15"/>
  <c r="B18" i="12"/>
  <c r="B9" i="12" s="1"/>
  <c r="B18" i="2"/>
  <c r="B9" i="2" s="1"/>
  <c r="B7" i="2"/>
  <c r="B18" i="13"/>
  <c r="B9" i="13" s="1"/>
  <c r="B7" i="13"/>
  <c r="B7" i="24"/>
  <c r="B18" i="24"/>
  <c r="B9" i="24" s="1"/>
  <c r="B18" i="4"/>
  <c r="B9" i="4" s="1"/>
  <c r="B18" i="11"/>
  <c r="B9" i="11" s="1"/>
  <c r="B7" i="11"/>
  <c r="B12" i="14"/>
  <c r="B7" i="22"/>
  <c r="B18" i="22"/>
  <c r="B9" i="22" s="1"/>
  <c r="B7" i="15"/>
  <c r="B18" i="15"/>
  <c r="B9" i="15" s="1"/>
  <c r="B7" i="23"/>
  <c r="B18" i="23"/>
  <c r="B9" i="23" s="1"/>
  <c r="B18" i="10"/>
  <c r="B9" i="10" s="1"/>
  <c r="B7" i="10"/>
  <c r="B7" i="20"/>
  <c r="B18" i="20"/>
  <c r="B9" i="20" s="1"/>
  <c r="B7" i="7"/>
  <c r="B18" i="7"/>
  <c r="B9" i="7" s="1"/>
  <c r="B12" i="23"/>
  <c r="B12" i="20"/>
  <c r="B18" i="5"/>
  <c r="B9" i="5" s="1"/>
  <c r="B7" i="5"/>
  <c r="B7" i="17"/>
  <c r="B18" i="17"/>
  <c r="B9" i="17" s="1"/>
  <c r="B7" i="16"/>
  <c r="B18" i="16"/>
  <c r="B9" i="16" s="1"/>
  <c r="B7" i="19"/>
  <c r="B18" i="19"/>
  <c r="B9" i="19" s="1"/>
  <c r="B18" i="8"/>
  <c r="B9" i="8" s="1"/>
  <c r="B7" i="8"/>
  <c r="B7" i="3"/>
  <c r="B18" i="3"/>
  <c r="B9" i="3" s="1"/>
  <c r="B18" i="14"/>
  <c r="B9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신혜란</author>
  </authors>
  <commentList>
    <comment ref="F51" authorId="0" shapeId="0" xr:uid="{9CB23BFE-FE8E-4AC0-96DF-612FD86785C6}">
      <text>
        <r>
          <rPr>
            <b/>
            <sz val="9"/>
            <color indexed="81"/>
            <rFont val="돋움"/>
            <family val="3"/>
            <charset val="129"/>
          </rPr>
          <t>트리지움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반환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신혜란</author>
  </authors>
  <commentList>
    <comment ref="C39" authorId="0" shapeId="0" xr:uid="{5132C41D-250B-4E6A-8BF7-4D1747247B91}">
      <text>
        <r>
          <rPr>
            <b/>
            <sz val="9"/>
            <color indexed="81"/>
            <rFont val="돋움"/>
            <family val="3"/>
            <charset val="129"/>
          </rPr>
          <t>잠실트리지움</t>
        </r>
        <r>
          <rPr>
            <b/>
            <sz val="9"/>
            <color indexed="81"/>
            <rFont val="Calibri"/>
            <family val="3"/>
            <charset val="129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반환
부가세</t>
        </r>
        <r>
          <rPr>
            <b/>
            <sz val="9"/>
            <color indexed="81"/>
            <rFont val="Calibri"/>
            <family val="3"/>
            <charset val="129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sharedStrings.xml><?xml version="1.0" encoding="utf-8"?>
<sst xmlns="http://schemas.openxmlformats.org/spreadsheetml/2006/main" count="3544" uniqueCount="356">
  <si>
    <t>원본</t>
  </si>
  <si>
    <t>작성일자</t>
  </si>
  <si>
    <t>지점개요</t>
  </si>
  <si>
    <t>주소</t>
  </si>
  <si>
    <t>세대수</t>
  </si>
  <si>
    <t>동</t>
  </si>
  <si>
    <t>계약시작</t>
  </si>
  <si>
    <t>계약종료</t>
  </si>
  <si>
    <t>잔여계약</t>
  </si>
  <si>
    <t>비고</t>
  </si>
  <si>
    <t>운영개요</t>
  </si>
  <si>
    <t>총 매출</t>
  </si>
  <si>
    <t>카드 매출 합계</t>
  </si>
  <si>
    <t>월도급비(최신계약)</t>
  </si>
  <si>
    <t>계약투입인력</t>
  </si>
  <si>
    <t>실제투입인력</t>
  </si>
  <si>
    <t>트레이너</t>
  </si>
  <si>
    <t>총 지출</t>
  </si>
  <si>
    <t>현금 매출 합계</t>
  </si>
  <si>
    <t>인포</t>
  </si>
  <si>
    <t>총 손익</t>
  </si>
  <si>
    <t>골프</t>
  </si>
  <si>
    <t>매출평균</t>
  </si>
  <si>
    <t>급여 합계</t>
  </si>
  <si>
    <t>월인건비(최신계약)</t>
  </si>
  <si>
    <t>미화</t>
  </si>
  <si>
    <t>지출평균</t>
  </si>
  <si>
    <t>세금 합계</t>
  </si>
  <si>
    <t>손익평균</t>
  </si>
  <si>
    <t>일반 지출합계</t>
  </si>
  <si>
    <t>총</t>
  </si>
  <si>
    <t>상세매출</t>
  </si>
  <si>
    <t>종합 손익</t>
  </si>
  <si>
    <t>총 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</si>
  <si>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</si>
  <si>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</si>
  <si>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</si>
  <si>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</si>
  <si>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</si>
  <si>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</si>
  <si>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</si>
  <si>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</si>
  <si>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</si>
  <si>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</si>
  <si>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</si>
  <si>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</si>
  <si>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손익</t>
  </si>
  <si>
    <t>카드 매출</t>
  </si>
  <si>
    <t>카드매출 합계</t>
  </si>
  <si>
    <t>PT매출</t>
  </si>
  <si>
    <t>GX매출</t>
  </si>
  <si>
    <t>골프매출</t>
  </si>
  <si>
    <t>키즈매출</t>
  </si>
  <si>
    <t>기타매출</t>
  </si>
  <si>
    <t>현금매출</t>
  </si>
  <si>
    <t>현금매출 합계</t>
  </si>
  <si>
    <t>도급비</t>
  </si>
  <si>
    <t>시설상환비</t>
  </si>
  <si>
    <t>카페매출</t>
  </si>
  <si>
    <t>카페인건비</t>
  </si>
  <si>
    <t>지출</t>
  </si>
  <si>
    <t>지출 합계</t>
  </si>
  <si>
    <t>급여</t>
  </si>
  <si>
    <t>4대보험료</t>
  </si>
  <si>
    <t>프리랜서</t>
  </si>
  <si>
    <t>퇴직금</t>
  </si>
  <si>
    <t>기타세금</t>
  </si>
  <si>
    <t>부가세</t>
  </si>
  <si>
    <t>카드수수료</t>
  </si>
  <si>
    <t>법인카드</t>
  </si>
  <si>
    <t>환불</t>
  </si>
  <si>
    <t>렌탈비</t>
  </si>
  <si>
    <t>관리비</t>
  </si>
  <si>
    <t>임차료</t>
  </si>
  <si>
    <t>비품구매</t>
  </si>
  <si>
    <t>기타지출</t>
  </si>
  <si>
    <t>운영경비</t>
  </si>
  <si>
    <t>외주용역비</t>
  </si>
  <si>
    <t>감가상각비</t>
  </si>
  <si>
    <t>기타보험료</t>
  </si>
  <si>
    <t>복리후생비</t>
  </si>
  <si>
    <t>이자비용</t>
  </si>
  <si>
    <t>AS비용</t>
  </si>
  <si>
    <t>차량유지비</t>
  </si>
  <si>
    <t>상세인력</t>
  </si>
  <si>
    <t>성명</t>
  </si>
  <si>
    <t>직책</t>
  </si>
  <si>
    <t>계약형태</t>
  </si>
  <si>
    <t>근무시간</t>
  </si>
  <si>
    <t>휴게시간</t>
  </si>
  <si>
    <t>비율</t>
  </si>
  <si>
    <t>투자내역</t>
  </si>
  <si>
    <t>품영</t>
  </si>
  <si>
    <t>금액</t>
  </si>
  <si>
    <t>회수여부</t>
  </si>
  <si>
    <t>총   평</t>
  </si>
  <si>
    <t>본사</t>
  </si>
  <si>
    <t>테스트</t>
  </si>
  <si>
    <t>테스트2</t>
  </si>
  <si>
    <t>동수원자이1차</t>
  </si>
  <si>
    <t>안소현</t>
  </si>
  <si>
    <t>강기향</t>
  </si>
  <si>
    <t>김민지</t>
  </si>
  <si>
    <t>이현아</t>
  </si>
  <si>
    <t>이종연</t>
  </si>
  <si>
    <t>김우현</t>
  </si>
  <si>
    <t>사대보험자</t>
  </si>
  <si>
    <t>.</t>
  </si>
  <si>
    <t>13:00~15:00</t>
  </si>
  <si>
    <t>금(18:00~21:50)/ 토,일(13:30~18:00)</t>
  </si>
  <si>
    <t>18:00~21:50</t>
  </si>
  <si>
    <t>16:30~23:00</t>
  </si>
  <si>
    <t>09:00~16:30</t>
  </si>
  <si>
    <t>주말 30분</t>
  </si>
  <si>
    <t>30분</t>
  </si>
  <si>
    <t>1시간</t>
  </si>
  <si>
    <t>동탄반도유보라</t>
  </si>
  <si>
    <t>권기현</t>
  </si>
  <si>
    <t>18:00~22:00</t>
  </si>
  <si>
    <t>래미안트윈파크</t>
  </si>
  <si>
    <t>김수혁</t>
  </si>
  <si>
    <t>김학경</t>
  </si>
  <si>
    <t>박수명</t>
  </si>
  <si>
    <t>윤지혜</t>
  </si>
  <si>
    <t>이재준</t>
  </si>
  <si>
    <t>이동준</t>
  </si>
  <si>
    <t>골프프로</t>
  </si>
  <si>
    <t>면세사업자</t>
  </si>
  <si>
    <t>06:00~14:00</t>
  </si>
  <si>
    <t>14:00~22:00</t>
  </si>
  <si>
    <t>09:00~22:00</t>
  </si>
  <si>
    <t>09:00~18:00</t>
  </si>
  <si>
    <t>17:00 - 18:00</t>
  </si>
  <si>
    <t>17:00~18:00 1시간</t>
  </si>
  <si>
    <t>마곡13단지</t>
  </si>
  <si>
    <t>최진경</t>
  </si>
  <si>
    <t>김난주</t>
  </si>
  <si>
    <t>김성관</t>
  </si>
  <si>
    <t>허현정</t>
  </si>
  <si>
    <t>유혜선</t>
  </si>
  <si>
    <t>송현실</t>
  </si>
  <si>
    <t>김로사</t>
  </si>
  <si>
    <t>김태궁</t>
  </si>
  <si>
    <t>성상은</t>
  </si>
  <si>
    <t>유제희</t>
  </si>
  <si>
    <t>김은영</t>
  </si>
  <si>
    <t>안병준</t>
  </si>
  <si>
    <t>하성원</t>
  </si>
  <si>
    <t>민은아</t>
  </si>
  <si>
    <t>GX강사</t>
  </si>
  <si>
    <t>카페</t>
  </si>
  <si>
    <t>09:00~10:20</t>
  </si>
  <si>
    <t>20:00~20:50</t>
  </si>
  <si>
    <t>09:00~11:00</t>
  </si>
  <si>
    <t>10:30~11:20/21:00~21:50</t>
  </si>
  <si>
    <t>08:30~09:20</t>
  </si>
  <si>
    <t>11:30~12:20</t>
  </si>
  <si>
    <t>17:00~23:00</t>
  </si>
  <si>
    <t>15:00~23:00</t>
  </si>
  <si>
    <t>15:00~18:20</t>
  </si>
  <si>
    <t>11:00~18:20</t>
  </si>
  <si>
    <t>14:00~21:00</t>
  </si>
  <si>
    <t>10:00~19:00</t>
  </si>
  <si>
    <t>10:30~11:20, 21:00~21:50</t>
  </si>
  <si>
    <t>없음</t>
  </si>
  <si>
    <t>60분</t>
  </si>
  <si>
    <t>1h</t>
  </si>
  <si>
    <t>-</t>
  </si>
  <si>
    <t>미사강변동원로얄듀크</t>
  </si>
  <si>
    <t>박승필</t>
  </si>
  <si>
    <t>원혜진</t>
  </si>
  <si>
    <t>이서정</t>
  </si>
  <si>
    <t>주현철</t>
  </si>
  <si>
    <t>서민경</t>
  </si>
  <si>
    <t>박동주</t>
  </si>
  <si>
    <t>김지은</t>
  </si>
  <si>
    <t>이문정</t>
  </si>
  <si>
    <t>오슬기</t>
  </si>
  <si>
    <t>정윤아</t>
  </si>
  <si>
    <t>안용희</t>
  </si>
  <si>
    <t>14:00-23:00</t>
  </si>
  <si>
    <t>10:00~10:50</t>
  </si>
  <si>
    <t>06:00~10:00</t>
  </si>
  <si>
    <t>11:00~11:50</t>
  </si>
  <si>
    <t>10:00~14:00</t>
  </si>
  <si>
    <t xml:space="preserve"> 20:40~21:30</t>
  </si>
  <si>
    <t>19:00~22:00</t>
  </si>
  <si>
    <t>22:00-23:00</t>
  </si>
  <si>
    <t>09:30~10:00 (30Min)</t>
  </si>
  <si>
    <t>12:30~13:00 (30분)</t>
  </si>
  <si>
    <t>12:30~13:30 (1시간)</t>
  </si>
  <si>
    <t>e편한세상반월나노시티역</t>
  </si>
  <si>
    <t>이연주</t>
  </si>
  <si>
    <t>이금하</t>
  </si>
  <si>
    <t>오현정</t>
  </si>
  <si>
    <t>이계성</t>
  </si>
  <si>
    <t>정현주</t>
  </si>
  <si>
    <t>조성훈</t>
  </si>
  <si>
    <t>김은경</t>
  </si>
  <si>
    <t>오종범</t>
  </si>
  <si>
    <t>정미선</t>
  </si>
  <si>
    <t>박현빈</t>
  </si>
  <si>
    <t>신인혜</t>
  </si>
  <si>
    <t>김철순</t>
  </si>
  <si>
    <t>07:00~15:00</t>
  </si>
  <si>
    <t>16:00~23:00</t>
  </si>
  <si>
    <t>14:00~18:00</t>
  </si>
  <si>
    <t>08:00~13:00</t>
  </si>
  <si>
    <t>06:00~15:00 (프리)</t>
  </si>
  <si>
    <t>21:10~22:00</t>
  </si>
  <si>
    <t>14:00 ~ 22:00</t>
  </si>
  <si>
    <t>12~13</t>
  </si>
  <si>
    <t>x</t>
  </si>
  <si>
    <t>18:00-18:30(반월)</t>
  </si>
  <si>
    <t>휴게시간 없이 4시간 근무</t>
  </si>
  <si>
    <t>배곧호반베르디움</t>
  </si>
  <si>
    <t>신경애</t>
  </si>
  <si>
    <t>최승희</t>
  </si>
  <si>
    <t>이윤성</t>
  </si>
  <si>
    <t>김채원</t>
  </si>
  <si>
    <t>김예원</t>
  </si>
  <si>
    <t>14:00~23:00</t>
  </si>
  <si>
    <t>08:00~17:00</t>
  </si>
  <si>
    <t>08:00~12:00</t>
  </si>
  <si>
    <t>13:00~17:00</t>
  </si>
  <si>
    <t>배곧호반써밋C1</t>
  </si>
  <si>
    <t>강효익</t>
  </si>
  <si>
    <t>임주현</t>
  </si>
  <si>
    <t>한보미</t>
  </si>
  <si>
    <t>박승유</t>
  </si>
  <si>
    <t>진유정</t>
  </si>
  <si>
    <t>06:00~15:00</t>
  </si>
  <si>
    <t>토요일 09:00~19:00, 일요일 09:00~18:00</t>
  </si>
  <si>
    <t>삼성힐스테이트 2차</t>
  </si>
  <si>
    <t>송파와이즈더샵</t>
  </si>
  <si>
    <t>신흥덕롯데캐슬</t>
  </si>
  <si>
    <t>양우내안애</t>
  </si>
  <si>
    <t>김서율</t>
  </si>
  <si>
    <t>정윤재</t>
  </si>
  <si>
    <t>박상준</t>
  </si>
  <si>
    <t>손석용</t>
  </si>
  <si>
    <t>10:00~18:00</t>
  </si>
  <si>
    <t>수,금 오전</t>
  </si>
  <si>
    <t>12:00~13:00(1시간)</t>
  </si>
  <si>
    <t>위례그린푸르지오</t>
  </si>
  <si>
    <t>이진연</t>
  </si>
  <si>
    <t>한동국</t>
  </si>
  <si>
    <t>한윤정</t>
  </si>
  <si>
    <t>박은영</t>
  </si>
  <si>
    <t>김보경</t>
  </si>
  <si>
    <t>이승연</t>
  </si>
  <si>
    <t>김가영</t>
  </si>
  <si>
    <t>16:00~22:00</t>
  </si>
  <si>
    <t>오전 요가</t>
  </si>
  <si>
    <t>20:00~22:00</t>
  </si>
  <si>
    <t>20:00~20:50, 21:00~21:50</t>
  </si>
  <si>
    <t>타워팰리스</t>
  </si>
  <si>
    <t>남명구</t>
  </si>
  <si>
    <t>김경섭</t>
  </si>
  <si>
    <t>정승원</t>
  </si>
  <si>
    <t>이강훈</t>
  </si>
  <si>
    <t>김지학</t>
  </si>
  <si>
    <t>송파파크하비오푸르지오</t>
  </si>
  <si>
    <t>김성임</t>
  </si>
  <si>
    <t>박소현</t>
  </si>
  <si>
    <t>최민호</t>
  </si>
  <si>
    <t>윤도엽</t>
  </si>
  <si>
    <t>일 1시간</t>
  </si>
  <si>
    <t>18:30~22:00</t>
  </si>
  <si>
    <t>30min</t>
  </si>
  <si>
    <t>한국방송공사(EBS)</t>
  </si>
  <si>
    <t>차왕재</t>
  </si>
  <si>
    <t>정은선</t>
  </si>
  <si>
    <t>06:00-13:30</t>
  </si>
  <si>
    <t>16:30-21:00</t>
  </si>
  <si>
    <t>10:00-10:30(30분)</t>
  </si>
  <si>
    <t>19:00-19:30(30분)</t>
  </si>
  <si>
    <t>호매실금호</t>
  </si>
  <si>
    <t>박귀향</t>
  </si>
  <si>
    <t>기성훈</t>
  </si>
  <si>
    <t>정원지</t>
  </si>
  <si>
    <t>17:00~19:00</t>
  </si>
  <si>
    <t>06:00~11:00</t>
  </si>
  <si>
    <t>17:30~22:00</t>
  </si>
  <si>
    <t>힐스테이트위례</t>
  </si>
  <si>
    <t>김수현</t>
  </si>
  <si>
    <t>최윤미</t>
  </si>
  <si>
    <t>이윤임(고성철)</t>
  </si>
  <si>
    <t>김수정</t>
  </si>
  <si>
    <t>차진영</t>
  </si>
  <si>
    <t>20:00~21:00</t>
  </si>
  <si>
    <t>20:00~20:50/ 21:00~21:50</t>
  </si>
  <si>
    <t>10:00~10:50,11:00~11:50</t>
  </si>
  <si>
    <t>주2회</t>
  </si>
  <si>
    <t>역삼이편한</t>
  </si>
  <si>
    <t>라온골프 구월</t>
  </si>
  <si>
    <t>김현정</t>
  </si>
  <si>
    <t>한예슬</t>
  </si>
  <si>
    <t>최예림</t>
  </si>
  <si>
    <t>전민영</t>
  </si>
  <si>
    <t>14:00~19:00</t>
  </si>
  <si>
    <t>30분 /12:00~12:30</t>
  </si>
  <si>
    <t>라온골프 서초</t>
  </si>
  <si>
    <t>박지민</t>
  </si>
  <si>
    <t>최정아</t>
  </si>
  <si>
    <t>김준</t>
  </si>
  <si>
    <t>이형규</t>
  </si>
  <si>
    <t>07:00~16:00</t>
  </si>
  <si>
    <t>14:00~20:00</t>
  </si>
  <si>
    <t>09:00~14:00</t>
  </si>
  <si>
    <t>17:00 - 18:00 (1시간)</t>
  </si>
  <si>
    <t>라온골프 오산</t>
  </si>
  <si>
    <t>정예설</t>
  </si>
  <si>
    <t>김수원</t>
  </si>
  <si>
    <t>안승현</t>
  </si>
  <si>
    <t>신민</t>
  </si>
  <si>
    <t>지점명</t>
  </si>
  <si>
    <t>실지급액</t>
  </si>
  <si>
    <t>소득세·지방세 합계</t>
  </si>
  <si>
    <t>라온골프 서초</t>
    <phoneticPr fontId="12" type="noConversion"/>
  </si>
  <si>
    <t>라온골프 구월</t>
    <phoneticPr fontId="12" type="noConversion"/>
  </si>
  <si>
    <t>미사강변동원로얄듀크</t>
    <phoneticPr fontId="12" type="noConversion"/>
  </si>
  <si>
    <t>양우내안애</t>
    <phoneticPr fontId="12" type="noConversion"/>
  </si>
  <si>
    <t>위례그린푸르지오</t>
    <phoneticPr fontId="12" type="noConversion"/>
  </si>
  <si>
    <t>타워팰리스</t>
    <phoneticPr fontId="12" type="noConversion"/>
  </si>
  <si>
    <t>송파와이즈더샵</t>
    <phoneticPr fontId="12" type="noConversion"/>
  </si>
  <si>
    <t>래미안트윈파크</t>
    <phoneticPr fontId="12" type="noConversion"/>
  </si>
  <si>
    <t>동수원자이1차</t>
    <phoneticPr fontId="12" type="noConversion"/>
  </si>
  <si>
    <t>송파파크하비오푸르지오</t>
    <phoneticPr fontId="12" type="noConversion"/>
  </si>
  <si>
    <t>신흥덕롯데캐슬</t>
    <phoneticPr fontId="12" type="noConversion"/>
  </si>
  <si>
    <t>본사</t>
    <phoneticPr fontId="12" type="noConversion"/>
  </si>
  <si>
    <t>지점</t>
  </si>
  <si>
    <t>총 지급액</t>
  </si>
  <si>
    <t xml:space="preserve">소득세 </t>
  </si>
  <si>
    <t xml:space="preserve">지방세 </t>
  </si>
  <si>
    <t>소득세+주민세</t>
  </si>
  <si>
    <t>실 지급액</t>
  </si>
  <si>
    <t>키즈팀</t>
  </si>
  <si>
    <t>배곧호반베르디움</t>
    <phoneticPr fontId="11" type="noConversion"/>
  </si>
  <si>
    <t>배곧호반써밋C1</t>
    <phoneticPr fontId="12" type="noConversion"/>
  </si>
  <si>
    <t>다산현캠퍼스몰</t>
    <phoneticPr fontId="12" type="noConversion"/>
  </si>
  <si>
    <t>GX</t>
  </si>
  <si>
    <r>
      <t>1</t>
    </r>
    <r>
      <rPr>
        <sz val="12"/>
        <color theme="1"/>
        <rFont val="맑은 고딕"/>
        <family val="3"/>
        <charset val="129"/>
      </rPr>
      <t>월</t>
    </r>
    <phoneticPr fontId="11" type="noConversion"/>
  </si>
  <si>
    <r>
      <t>4</t>
    </r>
    <r>
      <rPr>
        <sz val="12"/>
        <color theme="1"/>
        <rFont val="맑은 고딕"/>
        <family val="3"/>
        <charset val="129"/>
      </rPr>
      <t>월</t>
    </r>
    <phoneticPr fontId="11" type="noConversion"/>
  </si>
  <si>
    <r>
      <t>2</t>
    </r>
    <r>
      <rPr>
        <sz val="12"/>
        <color theme="1"/>
        <rFont val="맑은 고딕"/>
        <family val="3"/>
        <charset val="129"/>
      </rPr>
      <t>월</t>
    </r>
    <phoneticPr fontId="11" type="noConversion"/>
  </si>
  <si>
    <r>
      <t>3</t>
    </r>
    <r>
      <rPr>
        <sz val="12"/>
        <color theme="1"/>
        <rFont val="맑은 고딕"/>
        <family val="3"/>
        <charset val="129"/>
      </rPr>
      <t>월</t>
    </r>
    <phoneticPr fontId="11" type="noConversion"/>
  </si>
  <si>
    <t>월 확인</t>
    <phoneticPr fontId="11" type="noConversion"/>
  </si>
  <si>
    <t>인원</t>
  </si>
  <si>
    <t>4대보험공제</t>
  </si>
  <si>
    <t>소득세·지방세</t>
  </si>
  <si>
    <t>동탄반도유보라</t>
    <phoneticPr fontId="12" type="noConversion"/>
  </si>
  <si>
    <r>
      <rPr>
        <sz val="10"/>
        <color theme="1"/>
        <rFont val="맑은 고딕"/>
        <family val="2"/>
        <charset val="129"/>
      </rPr>
      <t>한국방송공사</t>
    </r>
    <r>
      <rPr>
        <sz val="10"/>
        <color theme="1"/>
        <rFont val="Calibri"/>
        <family val="2"/>
        <charset val="129"/>
        <scheme val="minor"/>
      </rPr>
      <t>(EBS)</t>
    </r>
    <phoneticPr fontId="11" type="noConversion"/>
  </si>
  <si>
    <r>
      <rPr>
        <b/>
        <sz val="12"/>
        <color rgb="FF154360"/>
        <rFont val="맑은 고딕"/>
        <family val="3"/>
        <charset val="129"/>
      </rPr>
      <t>소득세</t>
    </r>
    <r>
      <rPr>
        <b/>
        <sz val="12"/>
        <color rgb="FF154360"/>
        <rFont val="Calibri"/>
        <family val="2"/>
      </rPr>
      <t>·</t>
    </r>
    <r>
      <rPr>
        <b/>
        <sz val="12"/>
        <color rgb="FF154360"/>
        <rFont val="맑은 고딕"/>
        <family val="3"/>
        <charset val="129"/>
      </rPr>
      <t>지방세</t>
    </r>
    <r>
      <rPr>
        <b/>
        <sz val="12"/>
        <color rgb="FF154360"/>
        <rFont val="Calibri"/>
        <family val="2"/>
      </rPr>
      <t xml:space="preserve"> </t>
    </r>
    <r>
      <rPr>
        <b/>
        <sz val="12"/>
        <color rgb="FF154360"/>
        <rFont val="맑은 고딕"/>
        <family val="3"/>
        <charset val="129"/>
      </rPr>
      <t>합계</t>
    </r>
    <phoneticPr fontId="11" type="noConversion"/>
  </si>
  <si>
    <t>항목</t>
  </si>
  <si>
    <t>계정 항목</t>
    <phoneticPr fontId="11" type="noConversion"/>
  </si>
  <si>
    <t>합계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</si>
</sst>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39" x14ac:knownFonts="1">
    <font>
      <sz val="12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b/>
      <sz val="12"/>
      <color rgb="FF154360"/>
      <name val="Calibri"/>
      <family val="2"/>
      <scheme val="minor"/>
    </font>
    <font>
      <sz val="12"/>
      <name val="Calibri"/>
      <family val="2"/>
    </font>
    <font>
      <sz val="12"/>
      <color theme="1"/>
      <name val="Roboto"/>
    </font>
    <font>
      <b/>
      <sz val="11"/>
      <color rgb="FFFFFFFF"/>
      <name val="Calibri"/>
      <family val="2"/>
      <scheme val="minor"/>
    </font>
    <font>
      <b/>
      <sz val="12"/>
      <color theme="1"/>
      <name val="Roboto"/>
    </font>
    <font>
      <b/>
      <sz val="12"/>
      <color rgb="FF2C3E50"/>
      <name val="Calibri"/>
      <family val="2"/>
      <scheme val="minor"/>
    </font>
    <font>
      <b/>
      <sz val="12"/>
      <color rgb="FF154360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Calibri"/>
      <family val="3"/>
      <charset val="129"/>
      <scheme val="minor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b/>
      <sz val="10"/>
      <color rgb="FFFFFFFF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2"/>
      <color rgb="FF154360"/>
      <name val="맑은 고딕"/>
      <family val="3"/>
      <charset val="129"/>
    </font>
    <font>
      <b/>
      <sz val="12"/>
      <color rgb="FF154360"/>
      <name val="Calibri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맑은 고딕"/>
      <family val="3"/>
      <charset val="129"/>
    </font>
    <font>
      <b/>
      <sz val="12"/>
      <color rgb="FFFFFFFF"/>
      <name val="맑은 고딕"/>
      <family val="2"/>
      <charset val="129"/>
    </font>
    <font>
      <b/>
      <sz val="9"/>
      <color indexed="81"/>
      <name val="Calibri"/>
      <family val="3"/>
      <charset val="129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rgb="FF000000"/>
      <name val="Roboto"/>
    </font>
    <font>
      <sz val="12"/>
      <color rgb="FF000000"/>
      <name val="Roboto"/>
    </font>
    <font>
      <b/>
      <sz val="12"/>
      <color rgb="FFFFFFFF"/>
      <name val="Roboto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CC0000"/>
      <name val="Roboto"/>
    </font>
    <font>
      <sz val="10"/>
      <color rgb="FF000000"/>
      <name val="Arial"/>
      <family val="2"/>
    </font>
    <font>
      <b/>
      <sz val="12"/>
      <color rgb="FFCC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CF6FD"/>
        <bgColor rgb="FFECF6FD"/>
      </patternFill>
    </fill>
    <fill>
      <patternFill patternType="solid">
        <fgColor rgb="FF2980B9"/>
        <bgColor rgb="FF2980B9"/>
      </patternFill>
    </fill>
    <fill>
      <patternFill patternType="solid">
        <fgColor rgb="FFF4F6F7"/>
        <bgColor rgb="FFF4F6F7"/>
      </patternFill>
    </fill>
    <fill>
      <patternFill patternType="solid">
        <fgColor rgb="FFFFFFFF"/>
        <bgColor rgb="FFFFFFFF"/>
      </patternFill>
    </fill>
    <fill>
      <patternFill patternType="solid">
        <fgColor rgb="FF3498DB"/>
        <bgColor rgb="FF3498DB"/>
      </patternFill>
    </fill>
    <fill>
      <patternFill patternType="solid">
        <fgColor rgb="FFEBF3FB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D6E8F7"/>
        <bgColor indexed="64"/>
      </patternFill>
    </fill>
    <fill>
      <patternFill patternType="solid">
        <fgColor rgb="FF2B5E9E"/>
        <bgColor indexed="64"/>
      </patternFill>
    </fill>
    <fill>
      <patternFill patternType="solid">
        <fgColor rgb="FF1D6B3A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28A745"/>
        <bgColor indexed="64"/>
      </patternFill>
    </fill>
    <fill>
      <patternFill patternType="solid">
        <fgColor rgb="FF0D5C63"/>
        <bgColor indexed="64"/>
      </patternFill>
    </fill>
    <fill>
      <patternFill patternType="solid">
        <fgColor rgb="FFD0F0EC"/>
        <bgColor indexed="64"/>
      </patternFill>
    </fill>
    <fill>
      <patternFill patternType="solid">
        <fgColor rgb="FF17A89A"/>
        <bgColor indexed="64"/>
      </patternFill>
    </fill>
    <fill>
      <patternFill patternType="solid">
        <fgColor rgb="FFE8F8F0"/>
        <bgColor indexed="64"/>
      </patternFill>
    </fill>
    <fill>
      <patternFill patternType="solid">
        <fgColor rgb="FF7B3F0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E8CC"/>
        <bgColor indexed="64"/>
      </patternFill>
    </fill>
  </fills>
  <borders count="25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/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/>
      <right/>
      <top/>
      <bottom style="thin">
        <color rgb="FFBDC3C7"/>
      </bottom>
      <diagonal/>
    </border>
    <border>
      <left/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61">
    <xf numFmtId="0" fontId="0" fillId="0" borderId="0" xfId="0"/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14" fontId="4" fillId="0" borderId="4" xfId="0" applyNumberFormat="1" applyFont="1" applyBorder="1" applyAlignment="1">
      <alignment vertical="center"/>
    </xf>
    <xf numFmtId="0" fontId="3" fillId="0" borderId="9" xfId="0" applyFont="1" applyBorder="1"/>
    <xf numFmtId="0" fontId="3" fillId="0" borderId="10" xfId="0" applyFont="1" applyBorder="1"/>
    <xf numFmtId="0" fontId="5" fillId="3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6" fillId="0" borderId="4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vertical="center"/>
    </xf>
    <xf numFmtId="3" fontId="6" fillId="0" borderId="0" xfId="0" applyNumberFormat="1" applyFont="1" applyAlignment="1">
      <alignment horizontal="right" vertical="center"/>
    </xf>
    <xf numFmtId="3" fontId="4" fillId="0" borderId="4" xfId="0" applyNumberFormat="1" applyFont="1" applyBorder="1" applyAlignment="1">
      <alignment vertical="center"/>
    </xf>
    <xf numFmtId="3" fontId="5" fillId="3" borderId="4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vertical="center"/>
    </xf>
    <xf numFmtId="0" fontId="1" fillId="0" borderId="0" xfId="2">
      <alignment vertical="center"/>
    </xf>
    <xf numFmtId="0" fontId="1" fillId="0" borderId="15" xfId="2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6" xfId="0" applyNumberFormat="1" applyBorder="1" applyAlignment="1">
      <alignment horizontal="center" vertical="center" shrinkToFit="1"/>
    </xf>
    <xf numFmtId="41" fontId="0" fillId="0" borderId="16" xfId="1" applyFont="1" applyBorder="1" applyAlignment="1">
      <alignment horizontal="center" vertical="center"/>
    </xf>
    <xf numFmtId="176" fontId="15" fillId="0" borderId="16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6" fillId="9" borderId="20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21" xfId="0" applyFont="1" applyFill="1" applyBorder="1" applyAlignment="1">
      <alignment horizontal="center" vertical="center"/>
    </xf>
    <xf numFmtId="1" fontId="17" fillId="10" borderId="16" xfId="0" applyNumberFormat="1" applyFont="1" applyFill="1" applyBorder="1" applyAlignment="1">
      <alignment horizontal="center" vertical="center"/>
    </xf>
    <xf numFmtId="3" fontId="17" fillId="10" borderId="16" xfId="0" applyNumberFormat="1" applyFont="1" applyFill="1" applyBorder="1" applyAlignment="1">
      <alignment horizontal="center" vertical="center"/>
    </xf>
    <xf numFmtId="3" fontId="17" fillId="10" borderId="20" xfId="0" applyNumberFormat="1" applyFont="1" applyFill="1" applyBorder="1" applyAlignment="1">
      <alignment horizontal="center" vertical="center"/>
    </xf>
    <xf numFmtId="3" fontId="17" fillId="10" borderId="17" xfId="0" applyNumberFormat="1" applyFont="1" applyFill="1" applyBorder="1" applyAlignment="1">
      <alignment horizontal="center" vertical="center"/>
    </xf>
    <xf numFmtId="1" fontId="17" fillId="10" borderId="21" xfId="0" applyNumberFormat="1" applyFont="1" applyFill="1" applyBorder="1" applyAlignment="1">
      <alignment horizontal="center" vertical="center"/>
    </xf>
    <xf numFmtId="1" fontId="17" fillId="7" borderId="16" xfId="0" applyNumberFormat="1" applyFont="1" applyFill="1" applyBorder="1" applyAlignment="1">
      <alignment horizontal="center" vertical="center"/>
    </xf>
    <xf numFmtId="3" fontId="17" fillId="7" borderId="16" xfId="0" applyNumberFormat="1" applyFont="1" applyFill="1" applyBorder="1" applyAlignment="1">
      <alignment horizontal="center" vertical="center"/>
    </xf>
    <xf numFmtId="3" fontId="17" fillId="7" borderId="20" xfId="0" applyNumberFormat="1" applyFont="1" applyFill="1" applyBorder="1" applyAlignment="1">
      <alignment horizontal="center" vertical="center"/>
    </xf>
    <xf numFmtId="3" fontId="17" fillId="7" borderId="17" xfId="0" applyNumberFormat="1" applyFont="1" applyFill="1" applyBorder="1" applyAlignment="1">
      <alignment horizontal="center" vertical="center"/>
    </xf>
    <xf numFmtId="1" fontId="17" fillId="7" borderId="21" xfId="0" applyNumberFormat="1" applyFont="1" applyFill="1" applyBorder="1" applyAlignment="1">
      <alignment horizontal="center" vertical="center"/>
    </xf>
    <xf numFmtId="0" fontId="17" fillId="10" borderId="15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4" fillId="11" borderId="0" xfId="0" applyFont="1" applyFill="1"/>
    <xf numFmtId="41" fontId="0" fillId="0" borderId="0" xfId="1" applyFont="1" applyAlignment="1"/>
    <xf numFmtId="0" fontId="9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10" fillId="8" borderId="24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3" fontId="6" fillId="0" borderId="11" xfId="0" applyNumberFormat="1" applyFont="1" applyBorder="1" applyAlignment="1">
      <alignment vertical="center"/>
    </xf>
    <xf numFmtId="0" fontId="3" fillId="0" borderId="12" xfId="0" applyFont="1" applyBorder="1"/>
    <xf numFmtId="0" fontId="3" fillId="0" borderId="13" xfId="0" applyFont="1" applyBorder="1"/>
    <xf numFmtId="3" fontId="4" fillId="0" borderId="11" xfId="0" applyNumberFormat="1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5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0" fontId="24" fillId="12" borderId="0" xfId="0" applyFont="1" applyFill="1"/>
    <xf numFmtId="0" fontId="24" fillId="13" borderId="0" xfId="0" applyFont="1" applyFill="1"/>
    <xf numFmtId="41" fontId="24" fillId="11" borderId="0" xfId="0" applyNumberFormat="1" applyFont="1" applyFill="1"/>
    <xf numFmtId="0" fontId="5" fillId="14" borderId="8" xfId="0" applyFont="1" applyFill="1" applyBorder="1" applyAlignment="1">
      <alignment horizontal="center" vertical="center"/>
    </xf>
    <xf numFmtId="3" fontId="5" fillId="14" borderId="4" xfId="0" applyNumberFormat="1" applyFont="1" applyFill="1" applyBorder="1" applyAlignment="1">
      <alignment horizontal="center" vertical="center"/>
    </xf>
    <xf numFmtId="0" fontId="29" fillId="14" borderId="9" xfId="0" applyFont="1" applyFill="1" applyBorder="1"/>
    <xf numFmtId="0" fontId="29" fillId="14" borderId="10" xfId="0" applyFont="1" applyFill="1" applyBorder="1"/>
    <xf numFmtId="0" fontId="30" fillId="15" borderId="4" xfId="0" applyFont="1" applyFill="1" applyBorder="1" applyAlignment="1">
      <alignment horizontal="center" vertical="center"/>
    </xf>
    <xf numFmtId="3" fontId="31" fillId="15" borderId="4" xfId="0" applyNumberFormat="1" applyFont="1" applyFill="1" applyBorder="1" applyAlignment="1">
      <alignment vertical="center"/>
    </xf>
    <xf numFmtId="0" fontId="25" fillId="16" borderId="4" xfId="0" applyFont="1" applyFill="1" applyBorder="1" applyAlignment="1">
      <alignment horizontal="center" vertical="center"/>
    </xf>
    <xf numFmtId="3" fontId="25" fillId="16" borderId="4" xfId="0" applyNumberFormat="1" applyFont="1" applyFill="1" applyBorder="1" applyAlignment="1">
      <alignment horizontal="center" vertical="center"/>
    </xf>
    <xf numFmtId="3" fontId="33" fillId="16" borderId="4" xfId="0" applyNumberFormat="1" applyFont="1" applyFill="1" applyBorder="1" applyAlignment="1">
      <alignment vertical="center"/>
    </xf>
    <xf numFmtId="0" fontId="5" fillId="17" borderId="8" xfId="0" applyFont="1" applyFill="1" applyBorder="1" applyAlignment="1">
      <alignment horizontal="center" vertical="center"/>
    </xf>
    <xf numFmtId="3" fontId="5" fillId="17" borderId="4" xfId="0" applyNumberFormat="1" applyFont="1" applyFill="1" applyBorder="1" applyAlignment="1">
      <alignment horizontal="center" vertical="center"/>
    </xf>
    <xf numFmtId="0" fontId="29" fillId="17" borderId="9" xfId="0" applyFont="1" applyFill="1" applyBorder="1"/>
    <xf numFmtId="0" fontId="29" fillId="17" borderId="10" xfId="0" applyFont="1" applyFill="1" applyBorder="1"/>
    <xf numFmtId="0" fontId="30" fillId="18" borderId="4" xfId="0" applyFont="1" applyFill="1" applyBorder="1" applyAlignment="1">
      <alignment horizontal="center" vertical="center"/>
    </xf>
    <xf numFmtId="3" fontId="32" fillId="18" borderId="4" xfId="0" applyNumberFormat="1" applyFont="1" applyFill="1" applyBorder="1" applyAlignment="1">
      <alignment vertical="center"/>
    </xf>
    <xf numFmtId="0" fontId="25" fillId="19" borderId="4" xfId="0" applyFont="1" applyFill="1" applyBorder="1" applyAlignment="1">
      <alignment horizontal="center" vertical="center"/>
    </xf>
    <xf numFmtId="3" fontId="33" fillId="19" borderId="4" xfId="0" applyNumberFormat="1" applyFont="1" applyFill="1" applyBorder="1" applyAlignment="1">
      <alignment vertical="center"/>
    </xf>
    <xf numFmtId="0" fontId="5" fillId="20" borderId="8" xfId="0" applyFont="1" applyFill="1" applyBorder="1" applyAlignment="1">
      <alignment horizontal="center" vertical="center"/>
    </xf>
    <xf numFmtId="0" fontId="29" fillId="20" borderId="9" xfId="0" applyFont="1" applyFill="1" applyBorder="1"/>
    <xf numFmtId="0" fontId="29" fillId="20" borderId="10" xfId="0" applyFont="1" applyFill="1" applyBorder="1"/>
    <xf numFmtId="3" fontId="33" fillId="20" borderId="4" xfId="0" applyNumberFormat="1" applyFont="1" applyFill="1" applyBorder="1" applyAlignment="1">
      <alignment vertical="center"/>
    </xf>
    <xf numFmtId="0" fontId="30" fillId="21" borderId="4" xfId="0" applyFont="1" applyFill="1" applyBorder="1" applyAlignment="1">
      <alignment horizontal="center" vertical="center"/>
    </xf>
    <xf numFmtId="3" fontId="32" fillId="21" borderId="4" xfId="0" applyNumberFormat="1" applyFont="1" applyFill="1" applyBorder="1" applyAlignment="1">
      <alignment vertical="center"/>
    </xf>
    <xf numFmtId="0" fontId="25" fillId="22" borderId="4" xfId="0" applyFont="1" applyFill="1" applyBorder="1" applyAlignment="1">
      <alignment horizontal="center" vertical="center"/>
    </xf>
    <xf numFmtId="3" fontId="33" fillId="22" borderId="4" xfId="0" applyNumberFormat="1" applyFont="1" applyFill="1" applyBorder="1" applyAlignment="1">
      <alignment vertical="center"/>
    </xf>
    <xf numFmtId="3" fontId="32" fillId="23" borderId="4" xfId="0" applyNumberFormat="1" applyFont="1" applyFill="1" applyBorder="1" applyAlignment="1">
      <alignment vertical="center"/>
    </xf>
    <xf numFmtId="0" fontId="34" fillId="23" borderId="4" xfId="0" applyFont="1" applyFill="1" applyBorder="1" applyAlignment="1">
      <alignment horizontal="center" vertical="center"/>
    </xf>
    <xf numFmtId="0" fontId="5" fillId="24" borderId="8" xfId="0" applyFont="1" applyFill="1" applyBorder="1" applyAlignment="1">
      <alignment horizontal="center" vertical="center"/>
    </xf>
    <xf numFmtId="0" fontId="29" fillId="24" borderId="9" xfId="0" applyFont="1" applyFill="1" applyBorder="1"/>
    <xf numFmtId="0" fontId="29" fillId="24" borderId="10" xfId="0" applyFont="1" applyFill="1" applyBorder="1"/>
    <xf numFmtId="3" fontId="33" fillId="24" borderId="4" xfId="0" applyNumberFormat="1" applyFont="1" applyFill="1" applyBorder="1" applyAlignment="1">
      <alignment vertical="center"/>
    </xf>
    <xf numFmtId="0" fontId="35" fillId="25" borderId="4" xfId="0" applyFont="1" applyFill="1" applyBorder="1" applyAlignment="1">
      <alignment horizontal="center" vertical="center"/>
    </xf>
    <xf numFmtId="3" fontId="32" fillId="25" borderId="4" xfId="0" applyNumberFormat="1" applyFont="1" applyFill="1" applyBorder="1" applyAlignment="1">
      <alignment vertical="center"/>
    </xf>
    <xf numFmtId="0" fontId="29" fillId="26" borderId="4" xfId="0" applyFont="1" applyFill="1" applyBorder="1" applyAlignment="1">
      <alignment horizontal="center" vertical="center"/>
    </xf>
    <xf numFmtId="3" fontId="33" fillId="26" borderId="4" xfId="0" applyNumberFormat="1" applyFont="1" applyFill="1" applyBorder="1" applyAlignment="1">
      <alignment vertical="center"/>
    </xf>
    <xf numFmtId="0" fontId="35" fillId="27" borderId="4" xfId="0" applyFont="1" applyFill="1" applyBorder="1" applyAlignment="1">
      <alignment horizontal="center" vertical="center"/>
    </xf>
    <xf numFmtId="3" fontId="32" fillId="27" borderId="4" xfId="0" applyNumberFormat="1" applyFont="1" applyFill="1" applyBorder="1" applyAlignment="1">
      <alignment vertical="center"/>
    </xf>
    <xf numFmtId="3" fontId="36" fillId="16" borderId="4" xfId="0" applyNumberFormat="1" applyFont="1" applyFill="1" applyBorder="1" applyAlignment="1">
      <alignment vertical="center"/>
    </xf>
    <xf numFmtId="3" fontId="36" fillId="27" borderId="4" xfId="0" applyNumberFormat="1" applyFont="1" applyFill="1" applyBorder="1" applyAlignment="1">
      <alignment vertical="center"/>
    </xf>
    <xf numFmtId="3" fontId="34" fillId="21" borderId="0" xfId="0" applyNumberFormat="1" applyFont="1" applyFill="1"/>
    <xf numFmtId="3" fontId="34" fillId="25" borderId="0" xfId="0" applyNumberFormat="1" applyFont="1" applyFill="1"/>
    <xf numFmtId="3" fontId="37" fillId="18" borderId="0" xfId="0" applyNumberFormat="1" applyFont="1" applyFill="1"/>
    <xf numFmtId="3" fontId="37" fillId="25" borderId="0" xfId="0" applyNumberFormat="1" applyFont="1" applyFill="1"/>
    <xf numFmtId="41" fontId="34" fillId="27" borderId="16" xfId="1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25" fillId="14" borderId="0" xfId="0" applyFont="1" applyFill="1"/>
    <xf numFmtId="0" fontId="34" fillId="15" borderId="0" xfId="0" applyFont="1" applyFill="1"/>
    <xf numFmtId="41" fontId="34" fillId="15" borderId="0" xfId="1" applyFont="1" applyFill="1" applyAlignment="1"/>
    <xf numFmtId="0" fontId="25" fillId="16" borderId="0" xfId="0" applyFont="1" applyFill="1"/>
    <xf numFmtId="41" fontId="25" fillId="16" borderId="0" xfId="1" applyFont="1" applyFill="1" applyAlignment="1"/>
    <xf numFmtId="0" fontId="25" fillId="17" borderId="0" xfId="0" applyFont="1" applyFill="1"/>
    <xf numFmtId="41" fontId="25" fillId="17" borderId="0" xfId="1" applyFont="1" applyFill="1" applyAlignment="1"/>
    <xf numFmtId="41" fontId="34" fillId="18" borderId="0" xfId="1" applyFont="1" applyFill="1" applyAlignment="1"/>
    <xf numFmtId="0" fontId="34" fillId="18" borderId="0" xfId="0" applyFont="1" applyFill="1"/>
    <xf numFmtId="0" fontId="25" fillId="19" borderId="0" xfId="0" applyFont="1" applyFill="1"/>
    <xf numFmtId="41" fontId="25" fillId="19" borderId="0" xfId="1" applyFont="1" applyFill="1" applyAlignment="1"/>
    <xf numFmtId="0" fontId="25" fillId="20" borderId="0" xfId="0" applyFont="1" applyFill="1"/>
    <xf numFmtId="41" fontId="25" fillId="20" borderId="0" xfId="1" applyFont="1" applyFill="1" applyAlignment="1"/>
    <xf numFmtId="41" fontId="34" fillId="21" borderId="0" xfId="1" applyFont="1" applyFill="1" applyAlignment="1"/>
    <xf numFmtId="0" fontId="34" fillId="21" borderId="0" xfId="0" applyFont="1" applyFill="1"/>
    <xf numFmtId="0" fontId="25" fillId="22" borderId="0" xfId="0" applyFont="1" applyFill="1"/>
    <xf numFmtId="41" fontId="25" fillId="22" borderId="0" xfId="1" applyFont="1" applyFill="1" applyAlignment="1"/>
    <xf numFmtId="0" fontId="25" fillId="24" borderId="0" xfId="0" applyFont="1" applyFill="1"/>
    <xf numFmtId="41" fontId="25" fillId="24" borderId="0" xfId="1" applyFont="1" applyFill="1" applyAlignment="1"/>
    <xf numFmtId="41" fontId="34" fillId="25" borderId="0" xfId="1" applyFont="1" applyFill="1" applyAlignment="1"/>
    <xf numFmtId="0" fontId="34" fillId="25" borderId="0" xfId="0" applyFont="1" applyFill="1"/>
    <xf numFmtId="0" fontId="25" fillId="26" borderId="0" xfId="0" applyFont="1" applyFill="1"/>
    <xf numFmtId="41" fontId="25" fillId="26" borderId="0" xfId="1" applyFont="1" applyFill="1" applyAlignment="1"/>
    <xf numFmtId="0" fontId="34" fillId="27" borderId="0" xfId="0" applyFont="1" applyFill="1"/>
    <xf numFmtId="41" fontId="34" fillId="27" borderId="0" xfId="1" applyFont="1" applyFill="1" applyAlignment="1"/>
    <xf numFmtId="41" fontId="38" fillId="16" borderId="0" xfId="1" applyFont="1" applyFill="1" applyAlignment="1"/>
    <xf numFmtId="41" fontId="38" fillId="27" borderId="0" xfId="1" applyFont="1" applyFill="1" applyAlignment="1"/>
    <xf numFmtId="0" fontId="27" fillId="14" borderId="0" xfId="0" applyFont="1" applyFill="1" applyAlignment="1">
      <alignment horizontal="center"/>
    </xf>
    <xf numFmtId="41" fontId="34" fillId="15" borderId="0" xfId="0" applyNumberFormat="1" applyFont="1" applyFill="1"/>
    <xf numFmtId="41" fontId="25" fillId="16" borderId="0" xfId="0" applyNumberFormat="1" applyFont="1" applyFill="1"/>
    <xf numFmtId="41" fontId="34" fillId="18" borderId="0" xfId="0" applyNumberFormat="1" applyFont="1" applyFill="1"/>
    <xf numFmtId="41" fontId="25" fillId="19" borderId="0" xfId="0" applyNumberFormat="1" applyFont="1" applyFill="1"/>
    <xf numFmtId="41" fontId="34" fillId="21" borderId="0" xfId="0" applyNumberFormat="1" applyFont="1" applyFill="1"/>
    <xf numFmtId="41" fontId="25" fillId="22" borderId="0" xfId="0" applyNumberFormat="1" applyFont="1" applyFill="1"/>
    <xf numFmtId="41" fontId="34" fillId="25" borderId="0" xfId="0" applyNumberFormat="1" applyFont="1" applyFill="1"/>
    <xf numFmtId="41" fontId="25" fillId="26" borderId="0" xfId="0" applyNumberFormat="1" applyFont="1" applyFill="1"/>
    <xf numFmtId="41" fontId="34" fillId="27" borderId="0" xfId="0" applyNumberFormat="1" applyFont="1" applyFill="1"/>
    <xf numFmtId="41" fontId="38" fillId="16" borderId="0" xfId="0" applyNumberFormat="1" applyFont="1" applyFill="1"/>
  </cellXfs>
  <cellStyles count="3">
    <cellStyle name="쉼표 [0]" xfId="1" builtinId="6"/>
    <cellStyle name="표준" xfId="0" builtinId="0"/>
    <cellStyle name="표준 2" xfId="2" xr:uid="{22E3C6E8-A274-41D4-9508-E8794E2DF2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87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AC87AA-CE76-491A-B7A2-AFBB8E58F0B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3294dc7-e119-48ae-bc50-33ba0652d38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DBC2-D889-4367-8395-7F82A8F09FE9}">
  <dimension ref="A1:U24"/>
  <sheetViews>
    <sheetView workbookViewId="0">
      <selection activeCell="K13" sqref="K13"/>
    </sheetView>
  </sheetViews>
  <sheetFormatPr defaultRowHeight="15.75" x14ac:dyDescent="0.25"/>
  <cols>
    <col min="1" max="1" width="25" style="25" bestFit="1" customWidth="1"/>
    <col min="2" max="2" width="10" style="25" bestFit="1" customWidth="1"/>
    <col min="3" max="4" width="8" style="25" bestFit="1" customWidth="1"/>
    <col min="5" max="5" width="15" style="25" bestFit="1" customWidth="1"/>
    <col min="6" max="6" width="10" style="25" bestFit="1" customWidth="1"/>
    <col min="7" max="7" width="10" bestFit="1" customWidth="1"/>
    <col min="8" max="9" width="8" bestFit="1" customWidth="1"/>
    <col min="10" max="10" width="15" bestFit="1" customWidth="1"/>
    <col min="11" max="12" width="10" bestFit="1" customWidth="1"/>
    <col min="13" max="14" width="8" bestFit="1" customWidth="1"/>
    <col min="15" max="15" width="15" bestFit="1" customWidth="1"/>
    <col min="16" max="16" width="10" bestFit="1" customWidth="1"/>
    <col min="17" max="17" width="10.875" bestFit="1" customWidth="1"/>
    <col min="18" max="18" width="9.25" bestFit="1" customWidth="1"/>
    <col min="19" max="19" width="8.25" bestFit="1" customWidth="1"/>
    <col min="20" max="20" width="15" bestFit="1" customWidth="1"/>
    <col min="21" max="21" width="10.875" bestFit="1" customWidth="1"/>
  </cols>
  <sheetData>
    <row r="1" spans="1:21" ht="17.25" x14ac:dyDescent="0.25">
      <c r="A1" s="29" t="s">
        <v>346</v>
      </c>
      <c r="B1" s="52" t="s">
        <v>342</v>
      </c>
      <c r="C1" s="52"/>
      <c r="D1" s="52"/>
      <c r="E1" s="52"/>
      <c r="F1" s="52"/>
      <c r="G1" s="52" t="s">
        <v>344</v>
      </c>
      <c r="H1" s="53"/>
      <c r="I1" s="53"/>
      <c r="J1" s="53"/>
      <c r="K1" s="53"/>
      <c r="L1" s="52" t="s">
        <v>345</v>
      </c>
      <c r="M1" s="53"/>
      <c r="N1" s="53"/>
      <c r="O1" s="53"/>
      <c r="P1" s="53"/>
      <c r="Q1" s="52" t="s">
        <v>343</v>
      </c>
      <c r="R1" s="53"/>
      <c r="S1" s="53"/>
      <c r="T1" s="53"/>
      <c r="U1" s="53"/>
    </row>
    <row r="2" spans="1:21" x14ac:dyDescent="0.25">
      <c r="A2" s="24" t="s">
        <v>331</v>
      </c>
      <c r="B2" s="24" t="s">
        <v>332</v>
      </c>
      <c r="C2" s="24" t="s">
        <v>333</v>
      </c>
      <c r="D2" s="24" t="s">
        <v>334</v>
      </c>
      <c r="E2" s="24" t="s">
        <v>335</v>
      </c>
      <c r="F2" s="24" t="s">
        <v>336</v>
      </c>
      <c r="G2" s="24" t="s">
        <v>332</v>
      </c>
      <c r="H2" s="24" t="s">
        <v>333</v>
      </c>
      <c r="I2" s="24" t="s">
        <v>334</v>
      </c>
      <c r="J2" s="24" t="s">
        <v>335</v>
      </c>
      <c r="K2" s="24" t="s">
        <v>336</v>
      </c>
      <c r="L2" s="24" t="s">
        <v>332</v>
      </c>
      <c r="M2" s="24" t="s">
        <v>333</v>
      </c>
      <c r="N2" s="24" t="s">
        <v>334</v>
      </c>
      <c r="O2" s="24" t="s">
        <v>335</v>
      </c>
      <c r="P2" s="24" t="s">
        <v>336</v>
      </c>
      <c r="Q2" s="24" t="s">
        <v>332</v>
      </c>
      <c r="R2" s="24" t="s">
        <v>333</v>
      </c>
      <c r="S2" s="24" t="s">
        <v>334</v>
      </c>
      <c r="T2" s="24" t="s">
        <v>335</v>
      </c>
      <c r="U2" s="24" t="s">
        <v>336</v>
      </c>
    </row>
    <row r="3" spans="1:21" x14ac:dyDescent="0.25">
      <c r="A3" s="23" t="s">
        <v>319</v>
      </c>
      <c r="B3" s="24">
        <v>1173000</v>
      </c>
      <c r="C3" s="24">
        <v>35190</v>
      </c>
      <c r="D3" s="24">
        <v>3510</v>
      </c>
      <c r="E3" s="24">
        <v>38700</v>
      </c>
      <c r="F3" s="24">
        <v>1134300</v>
      </c>
      <c r="G3" s="24">
        <v>2024857</v>
      </c>
      <c r="H3" s="24">
        <v>60740</v>
      </c>
      <c r="I3" s="24">
        <v>6060</v>
      </c>
      <c r="J3" s="24">
        <v>66800</v>
      </c>
      <c r="K3" s="24">
        <v>1958057</v>
      </c>
      <c r="L3" s="24">
        <v>814000</v>
      </c>
      <c r="M3" s="24">
        <v>24420</v>
      </c>
      <c r="N3" s="24">
        <v>2430</v>
      </c>
      <c r="O3" s="24">
        <v>26850</v>
      </c>
      <c r="P3" s="24">
        <v>787150</v>
      </c>
      <c r="Q3" s="27">
        <v>814000</v>
      </c>
      <c r="R3" s="27">
        <v>24420</v>
      </c>
      <c r="S3" s="27">
        <v>2430</v>
      </c>
      <c r="T3" s="27">
        <v>26850</v>
      </c>
      <c r="U3" s="27">
        <v>787150</v>
      </c>
    </row>
    <row r="4" spans="1:21" x14ac:dyDescent="0.25">
      <c r="A4" s="23" t="s">
        <v>320</v>
      </c>
      <c r="B4" s="24">
        <v>792000</v>
      </c>
      <c r="C4" s="24">
        <v>23760</v>
      </c>
      <c r="D4" s="24">
        <v>2370</v>
      </c>
      <c r="E4" s="24">
        <v>26130</v>
      </c>
      <c r="F4" s="24">
        <v>765870</v>
      </c>
      <c r="G4" s="24">
        <v>792000</v>
      </c>
      <c r="H4" s="24">
        <v>23760</v>
      </c>
      <c r="I4" s="24">
        <v>2370</v>
      </c>
      <c r="J4" s="24">
        <v>26130</v>
      </c>
      <c r="K4" s="24">
        <v>765870</v>
      </c>
      <c r="L4" s="24">
        <v>4895334</v>
      </c>
      <c r="M4" s="24">
        <v>146860</v>
      </c>
      <c r="N4" s="24">
        <v>14680</v>
      </c>
      <c r="O4" s="24">
        <v>161540</v>
      </c>
      <c r="P4" s="24">
        <v>4733794</v>
      </c>
      <c r="Q4" s="27">
        <v>2109000</v>
      </c>
      <c r="R4" s="27">
        <v>68970</v>
      </c>
      <c r="S4" s="27">
        <v>6890</v>
      </c>
      <c r="T4" s="27">
        <v>75860</v>
      </c>
      <c r="U4" s="27">
        <v>2033140</v>
      </c>
    </row>
    <row r="5" spans="1:21" x14ac:dyDescent="0.25">
      <c r="A5" s="22" t="s">
        <v>321</v>
      </c>
      <c r="B5" s="24">
        <v>7013086</v>
      </c>
      <c r="C5" s="24">
        <v>210380</v>
      </c>
      <c r="D5" s="24">
        <v>21000</v>
      </c>
      <c r="E5" s="24">
        <v>231380</v>
      </c>
      <c r="F5" s="24">
        <v>6781706</v>
      </c>
      <c r="G5" s="24">
        <v>6149630</v>
      </c>
      <c r="H5" s="24">
        <v>184460</v>
      </c>
      <c r="I5" s="24">
        <v>18410</v>
      </c>
      <c r="J5" s="24">
        <v>202870</v>
      </c>
      <c r="K5" s="24">
        <v>5946760</v>
      </c>
      <c r="L5" s="24">
        <v>6685698</v>
      </c>
      <c r="M5" s="24">
        <v>200550</v>
      </c>
      <c r="N5" s="24">
        <v>20020</v>
      </c>
      <c r="O5" s="24">
        <v>220570</v>
      </c>
      <c r="P5" s="24">
        <v>6465128</v>
      </c>
      <c r="Q5" s="27">
        <v>7023590</v>
      </c>
      <c r="R5" s="27">
        <v>210670</v>
      </c>
      <c r="S5" s="27">
        <v>21020</v>
      </c>
      <c r="T5" s="27">
        <v>231690</v>
      </c>
      <c r="U5" s="27">
        <v>6791900</v>
      </c>
    </row>
    <row r="6" spans="1:21" ht="17.25" x14ac:dyDescent="0.25">
      <c r="A6" s="28" t="s">
        <v>350</v>
      </c>
      <c r="B6" s="24">
        <v>1129275</v>
      </c>
      <c r="C6" s="24">
        <v>3870</v>
      </c>
      <c r="D6" s="24">
        <v>380</v>
      </c>
      <c r="E6" s="24">
        <v>4250</v>
      </c>
      <c r="F6" s="24">
        <v>1125025</v>
      </c>
      <c r="G6" s="24">
        <v>1165472</v>
      </c>
      <c r="H6" s="24">
        <v>4960</v>
      </c>
      <c r="I6" s="24">
        <v>490</v>
      </c>
      <c r="J6" s="24">
        <v>5450</v>
      </c>
      <c r="K6" s="24">
        <v>1160022</v>
      </c>
      <c r="L6" s="24">
        <v>1108591</v>
      </c>
      <c r="M6" s="24">
        <v>3250</v>
      </c>
      <c r="N6" s="24">
        <v>320</v>
      </c>
      <c r="O6" s="24">
        <v>3570</v>
      </c>
      <c r="P6" s="24">
        <v>1105021</v>
      </c>
      <c r="Q6" s="27">
        <v>2414218</v>
      </c>
      <c r="R6" s="27">
        <v>42420</v>
      </c>
      <c r="S6" s="27">
        <v>4230</v>
      </c>
      <c r="T6" s="27">
        <v>46650</v>
      </c>
      <c r="U6" s="27">
        <v>2367568</v>
      </c>
    </row>
    <row r="7" spans="1:21" x14ac:dyDescent="0.25">
      <c r="A7" s="23" t="s">
        <v>323</v>
      </c>
      <c r="B7" s="24">
        <v>5650340</v>
      </c>
      <c r="C7" s="24">
        <v>124200</v>
      </c>
      <c r="D7" s="24">
        <v>12420</v>
      </c>
      <c r="E7" s="24">
        <v>136620</v>
      </c>
      <c r="F7" s="24">
        <v>5513720</v>
      </c>
      <c r="G7" s="24">
        <v>5186340</v>
      </c>
      <c r="H7" s="24">
        <v>110280</v>
      </c>
      <c r="I7" s="24">
        <v>11020</v>
      </c>
      <c r="J7" s="24">
        <v>121300</v>
      </c>
      <c r="K7" s="24">
        <v>5065040</v>
      </c>
      <c r="L7" s="24">
        <v>5682340</v>
      </c>
      <c r="M7" s="24">
        <v>125160</v>
      </c>
      <c r="N7" s="24">
        <v>12510</v>
      </c>
      <c r="O7" s="24">
        <v>137670</v>
      </c>
      <c r="P7" s="24">
        <v>5544670</v>
      </c>
      <c r="Q7" s="27">
        <v>5808340</v>
      </c>
      <c r="R7" s="27">
        <v>128940</v>
      </c>
      <c r="S7" s="27">
        <v>12880</v>
      </c>
      <c r="T7" s="27">
        <v>141820</v>
      </c>
      <c r="U7" s="27">
        <v>5666520</v>
      </c>
    </row>
    <row r="8" spans="1:21" x14ac:dyDescent="0.25">
      <c r="A8" s="23" t="s">
        <v>339</v>
      </c>
      <c r="B8" s="24">
        <v>7325360</v>
      </c>
      <c r="C8" s="24">
        <v>86930</v>
      </c>
      <c r="D8" s="24">
        <v>8680</v>
      </c>
      <c r="E8" s="24">
        <v>95610</v>
      </c>
      <c r="F8" s="24">
        <v>7229750</v>
      </c>
      <c r="G8" s="24">
        <v>6905360</v>
      </c>
      <c r="H8" s="24">
        <v>74330</v>
      </c>
      <c r="I8" s="24">
        <v>7420</v>
      </c>
      <c r="J8" s="24">
        <v>81750</v>
      </c>
      <c r="K8" s="24">
        <v>6823610</v>
      </c>
      <c r="L8" s="24">
        <v>6905360</v>
      </c>
      <c r="M8" s="24">
        <v>74330</v>
      </c>
      <c r="N8" s="24">
        <v>7420</v>
      </c>
      <c r="O8" s="24">
        <v>81750</v>
      </c>
      <c r="P8" s="24">
        <v>6823610</v>
      </c>
      <c r="Q8" s="27">
        <v>6905360</v>
      </c>
      <c r="R8" s="27">
        <v>74330</v>
      </c>
      <c r="S8" s="27">
        <v>7420</v>
      </c>
      <c r="T8" s="27">
        <v>81750</v>
      </c>
      <c r="U8" s="27">
        <v>6823610</v>
      </c>
    </row>
    <row r="9" spans="1:21" x14ac:dyDescent="0.25">
      <c r="A9" s="23" t="s">
        <v>191</v>
      </c>
      <c r="B9" s="24">
        <v>8245029</v>
      </c>
      <c r="C9" s="24">
        <v>247330</v>
      </c>
      <c r="D9" s="24">
        <v>24680</v>
      </c>
      <c r="E9" s="24">
        <v>272010</v>
      </c>
      <c r="F9" s="24">
        <v>7973019</v>
      </c>
      <c r="G9" s="24">
        <v>6292243</v>
      </c>
      <c r="H9" s="24">
        <v>188750</v>
      </c>
      <c r="I9" s="24">
        <v>18860</v>
      </c>
      <c r="J9" s="24">
        <v>207610</v>
      </c>
      <c r="K9" s="24">
        <v>5845146</v>
      </c>
      <c r="L9" s="24">
        <v>9114600</v>
      </c>
      <c r="M9" s="24">
        <v>282470</v>
      </c>
      <c r="N9" s="24">
        <v>28220</v>
      </c>
      <c r="O9" s="24">
        <v>310690</v>
      </c>
      <c r="P9" s="24">
        <v>8803910</v>
      </c>
      <c r="Q9" s="27">
        <v>5899033</v>
      </c>
      <c r="R9" s="27">
        <v>185990</v>
      </c>
      <c r="S9" s="27">
        <v>18570</v>
      </c>
      <c r="T9" s="27">
        <v>204560</v>
      </c>
      <c r="U9" s="27">
        <v>5694473</v>
      </c>
    </row>
    <row r="10" spans="1:21" x14ac:dyDescent="0.25">
      <c r="A10" s="23" t="s">
        <v>134</v>
      </c>
      <c r="B10" s="24">
        <v>11980070</v>
      </c>
      <c r="C10" s="24">
        <v>251730</v>
      </c>
      <c r="D10" s="24">
        <v>25130</v>
      </c>
      <c r="E10" s="24">
        <v>276860</v>
      </c>
      <c r="F10" s="24">
        <v>11703210</v>
      </c>
      <c r="G10" s="24">
        <v>11179057</v>
      </c>
      <c r="H10" s="24">
        <v>239610</v>
      </c>
      <c r="I10" s="24">
        <v>23900</v>
      </c>
      <c r="J10" s="24">
        <v>263510</v>
      </c>
      <c r="K10" s="24">
        <v>10915547</v>
      </c>
      <c r="L10" s="24">
        <v>13427449</v>
      </c>
      <c r="M10" s="24">
        <v>292160</v>
      </c>
      <c r="N10" s="24">
        <v>29150</v>
      </c>
      <c r="O10" s="24">
        <v>321310</v>
      </c>
      <c r="P10" s="24">
        <v>13106139</v>
      </c>
      <c r="Q10" s="27">
        <v>9770870</v>
      </c>
      <c r="R10" s="27">
        <v>257100</v>
      </c>
      <c r="S10" s="27">
        <v>25650</v>
      </c>
      <c r="T10" s="27">
        <v>282750</v>
      </c>
      <c r="U10" s="27">
        <v>9488120</v>
      </c>
    </row>
    <row r="11" spans="1:21" x14ac:dyDescent="0.25">
      <c r="A11" s="23" t="s">
        <v>324</v>
      </c>
      <c r="B11" s="24">
        <v>5406840</v>
      </c>
      <c r="C11" s="24">
        <v>162200</v>
      </c>
      <c r="D11" s="24">
        <v>16200</v>
      </c>
      <c r="E11" s="24">
        <v>178400</v>
      </c>
      <c r="F11" s="24">
        <v>5228440</v>
      </c>
      <c r="G11" s="24">
        <v>7630520</v>
      </c>
      <c r="H11" s="24">
        <v>228910</v>
      </c>
      <c r="I11" s="24">
        <v>22880</v>
      </c>
      <c r="J11" s="24">
        <v>251790</v>
      </c>
      <c r="K11" s="24">
        <v>7378730</v>
      </c>
      <c r="L11" s="24">
        <v>4356260</v>
      </c>
      <c r="M11" s="24">
        <v>130680</v>
      </c>
      <c r="N11" s="24">
        <v>13050</v>
      </c>
      <c r="O11" s="24">
        <v>143730</v>
      </c>
      <c r="P11" s="24">
        <v>4212530</v>
      </c>
      <c r="Q11" s="27">
        <v>5807000</v>
      </c>
      <c r="R11" s="27">
        <v>174210</v>
      </c>
      <c r="S11" s="27">
        <v>17400</v>
      </c>
      <c r="T11" s="27">
        <v>191610</v>
      </c>
      <c r="U11" s="27">
        <v>5615390</v>
      </c>
    </row>
    <row r="12" spans="1:21" x14ac:dyDescent="0.25">
      <c r="A12" s="23" t="s">
        <v>325</v>
      </c>
      <c r="B12" s="24">
        <v>1400000</v>
      </c>
      <c r="C12" s="24">
        <v>42000</v>
      </c>
      <c r="D12" s="24">
        <v>4200</v>
      </c>
      <c r="E12" s="24">
        <v>46200</v>
      </c>
      <c r="F12" s="24">
        <v>1353800</v>
      </c>
      <c r="G12" s="24">
        <v>2034400</v>
      </c>
      <c r="H12" s="24">
        <v>61030</v>
      </c>
      <c r="I12" s="24">
        <v>6100</v>
      </c>
      <c r="J12" s="24">
        <v>67130</v>
      </c>
      <c r="K12" s="24">
        <v>1967270</v>
      </c>
      <c r="L12" s="24">
        <v>1045000</v>
      </c>
      <c r="M12" s="24">
        <v>7090</v>
      </c>
      <c r="N12" s="24">
        <v>700</v>
      </c>
      <c r="O12" s="24">
        <v>7790</v>
      </c>
      <c r="P12" s="24">
        <v>1037210</v>
      </c>
      <c r="Q12" s="27">
        <v>1120800</v>
      </c>
      <c r="R12" s="27">
        <v>20120</v>
      </c>
      <c r="S12" s="27">
        <v>2010</v>
      </c>
      <c r="T12" s="27">
        <v>22130</v>
      </c>
      <c r="U12" s="27">
        <v>1098670</v>
      </c>
    </row>
    <row r="13" spans="1:21" x14ac:dyDescent="0.25">
      <c r="A13" s="23" t="s">
        <v>322</v>
      </c>
      <c r="B13" s="24">
        <v>1696000</v>
      </c>
      <c r="C13" s="24">
        <v>50880</v>
      </c>
      <c r="D13" s="24">
        <v>5080</v>
      </c>
      <c r="E13" s="24">
        <v>55960</v>
      </c>
      <c r="F13" s="24">
        <v>1640040</v>
      </c>
      <c r="G13" s="24">
        <v>963000</v>
      </c>
      <c r="H13" s="24">
        <v>28890</v>
      </c>
      <c r="I13" s="24">
        <v>2880</v>
      </c>
      <c r="J13" s="24">
        <v>31770</v>
      </c>
      <c r="K13" s="24">
        <v>931230</v>
      </c>
      <c r="L13" s="24">
        <v>1116000</v>
      </c>
      <c r="M13" s="24">
        <v>33480</v>
      </c>
      <c r="N13" s="24">
        <v>3340</v>
      </c>
      <c r="O13" s="24">
        <v>36820</v>
      </c>
      <c r="P13" s="24">
        <v>1079180</v>
      </c>
      <c r="Q13" s="27">
        <v>1216455</v>
      </c>
      <c r="R13" s="27">
        <v>47140</v>
      </c>
      <c r="S13" s="27">
        <v>4700</v>
      </c>
      <c r="T13" s="27">
        <v>51840</v>
      </c>
      <c r="U13" s="27">
        <v>1519615</v>
      </c>
    </row>
    <row r="14" spans="1:21" x14ac:dyDescent="0.25">
      <c r="A14" s="23" t="s">
        <v>277</v>
      </c>
      <c r="B14" s="24">
        <v>2876042</v>
      </c>
      <c r="C14" s="24">
        <v>86270</v>
      </c>
      <c r="D14" s="24">
        <v>8620</v>
      </c>
      <c r="E14" s="24">
        <v>94890</v>
      </c>
      <c r="F14" s="24">
        <v>2781152</v>
      </c>
      <c r="G14" s="24">
        <v>2246993</v>
      </c>
      <c r="H14" s="24">
        <v>67400</v>
      </c>
      <c r="I14" s="24">
        <v>6730</v>
      </c>
      <c r="J14" s="24">
        <v>74130</v>
      </c>
      <c r="K14" s="24">
        <v>2172863</v>
      </c>
      <c r="L14" s="24">
        <v>1885418</v>
      </c>
      <c r="M14" s="24">
        <v>56560</v>
      </c>
      <c r="N14" s="24">
        <v>5650</v>
      </c>
      <c r="O14" s="24">
        <v>62210</v>
      </c>
      <c r="P14" s="24">
        <v>1823208</v>
      </c>
      <c r="Q14" s="27">
        <v>2617273</v>
      </c>
      <c r="R14" s="27">
        <v>78510</v>
      </c>
      <c r="S14" s="27">
        <v>7850</v>
      </c>
      <c r="T14" s="27">
        <v>86360</v>
      </c>
      <c r="U14" s="27">
        <v>2530913</v>
      </c>
    </row>
    <row r="15" spans="1:21" x14ac:dyDescent="0.25">
      <c r="A15" s="23" t="s">
        <v>284</v>
      </c>
      <c r="B15" s="24">
        <v>1860000</v>
      </c>
      <c r="C15" s="24">
        <v>55800</v>
      </c>
      <c r="D15" s="24">
        <v>5580</v>
      </c>
      <c r="E15" s="24">
        <v>61380</v>
      </c>
      <c r="F15" s="24">
        <v>1798620</v>
      </c>
      <c r="G15" s="24">
        <v>1690000</v>
      </c>
      <c r="H15" s="24">
        <v>50700</v>
      </c>
      <c r="I15" s="24">
        <v>5070</v>
      </c>
      <c r="J15" s="24">
        <v>55770</v>
      </c>
      <c r="K15" s="24">
        <v>1634230</v>
      </c>
      <c r="L15" s="24">
        <v>1950000</v>
      </c>
      <c r="M15" s="24">
        <v>58500</v>
      </c>
      <c r="N15" s="24">
        <v>5850</v>
      </c>
      <c r="O15" s="24">
        <v>64350</v>
      </c>
      <c r="P15" s="24">
        <v>1885650</v>
      </c>
      <c r="Q15" s="27">
        <v>2030000</v>
      </c>
      <c r="R15" s="27">
        <v>60900</v>
      </c>
      <c r="S15" s="27">
        <v>6090</v>
      </c>
      <c r="T15" s="27">
        <v>66990</v>
      </c>
      <c r="U15" s="27">
        <v>1963010</v>
      </c>
    </row>
    <row r="16" spans="1:21" x14ac:dyDescent="0.25">
      <c r="A16" s="23" t="s">
        <v>326</v>
      </c>
      <c r="B16" s="24">
        <v>4134180</v>
      </c>
      <c r="C16" s="24">
        <v>79010</v>
      </c>
      <c r="D16" s="24">
        <v>7880</v>
      </c>
      <c r="E16" s="24">
        <v>86890</v>
      </c>
      <c r="F16" s="24">
        <v>4047290</v>
      </c>
      <c r="G16" s="24">
        <v>3815480</v>
      </c>
      <c r="H16" s="24">
        <v>69460</v>
      </c>
      <c r="I16" s="24">
        <v>6930</v>
      </c>
      <c r="J16" s="24">
        <v>76390</v>
      </c>
      <c r="K16" s="24">
        <v>3739090</v>
      </c>
      <c r="L16" s="24">
        <v>3974580</v>
      </c>
      <c r="M16" s="24">
        <v>74220</v>
      </c>
      <c r="N16" s="24">
        <v>7400</v>
      </c>
      <c r="O16" s="24">
        <v>81620</v>
      </c>
      <c r="P16" s="24">
        <v>3892960</v>
      </c>
      <c r="Q16" s="27">
        <v>3950800</v>
      </c>
      <c r="R16" s="27">
        <v>73520</v>
      </c>
      <c r="S16" s="27">
        <v>7350</v>
      </c>
      <c r="T16" s="27">
        <v>80870</v>
      </c>
      <c r="U16" s="27">
        <v>3869930</v>
      </c>
    </row>
    <row r="17" spans="1:21" x14ac:dyDescent="0.25">
      <c r="A17" s="23" t="s">
        <v>327</v>
      </c>
      <c r="B17" s="24">
        <v>2969960</v>
      </c>
      <c r="C17" s="24">
        <v>89080</v>
      </c>
      <c r="D17" s="24">
        <v>8900</v>
      </c>
      <c r="E17" s="24">
        <v>97980</v>
      </c>
      <c r="F17" s="24">
        <v>3589980</v>
      </c>
      <c r="G17" s="24">
        <v>2969960</v>
      </c>
      <c r="H17" s="24">
        <v>89080</v>
      </c>
      <c r="I17" s="24">
        <v>8900</v>
      </c>
      <c r="J17" s="24">
        <v>97980</v>
      </c>
      <c r="K17" s="24">
        <v>3720980</v>
      </c>
      <c r="L17" s="24">
        <v>3261400</v>
      </c>
      <c r="M17" s="24">
        <v>72730</v>
      </c>
      <c r="N17" s="24">
        <v>7260</v>
      </c>
      <c r="O17" s="24">
        <v>79990</v>
      </c>
      <c r="P17" s="24">
        <v>3181410</v>
      </c>
      <c r="Q17" s="27">
        <v>2823200</v>
      </c>
      <c r="R17" s="27">
        <v>84070</v>
      </c>
      <c r="S17" s="27">
        <v>8400</v>
      </c>
      <c r="T17" s="27">
        <v>92470</v>
      </c>
      <c r="U17" s="27">
        <v>2730730</v>
      </c>
    </row>
    <row r="18" spans="1:21" x14ac:dyDescent="0.25">
      <c r="A18" s="23" t="s">
        <v>215</v>
      </c>
      <c r="B18" s="24">
        <v>3773000</v>
      </c>
      <c r="C18" s="24">
        <v>47190</v>
      </c>
      <c r="D18" s="24">
        <v>4710</v>
      </c>
      <c r="E18" s="24">
        <v>51900</v>
      </c>
      <c r="F18" s="24">
        <v>3478780</v>
      </c>
      <c r="G18" s="24">
        <v>2156480</v>
      </c>
      <c r="H18" s="24">
        <v>64690</v>
      </c>
      <c r="I18" s="24">
        <v>6460</v>
      </c>
      <c r="J18" s="24">
        <v>71150</v>
      </c>
      <c r="K18" s="24">
        <v>2085324</v>
      </c>
      <c r="L18" s="24">
        <v>2399820</v>
      </c>
      <c r="M18" s="24">
        <v>71970</v>
      </c>
      <c r="N18" s="24">
        <v>7190</v>
      </c>
      <c r="O18" s="24">
        <v>79160</v>
      </c>
      <c r="P18" s="24">
        <v>2320660</v>
      </c>
      <c r="Q18" s="27">
        <v>2435480</v>
      </c>
      <c r="R18" s="27">
        <v>73050</v>
      </c>
      <c r="S18" s="27">
        <v>7290</v>
      </c>
      <c r="T18" s="27">
        <v>80340</v>
      </c>
      <c r="U18" s="27">
        <v>2355140</v>
      </c>
    </row>
    <row r="19" spans="1:21" x14ac:dyDescent="0.25">
      <c r="A19" s="26" t="s">
        <v>328</v>
      </c>
      <c r="B19" s="24">
        <v>2252250</v>
      </c>
      <c r="C19" s="24">
        <v>67560</v>
      </c>
      <c r="D19" s="24">
        <v>6750</v>
      </c>
      <c r="E19" s="24">
        <v>74310</v>
      </c>
      <c r="F19" s="24">
        <v>2177940</v>
      </c>
      <c r="G19" s="24">
        <v>1119200</v>
      </c>
      <c r="H19" s="24">
        <v>33570</v>
      </c>
      <c r="I19" s="24">
        <v>3350</v>
      </c>
      <c r="J19" s="24">
        <v>36920</v>
      </c>
      <c r="K19" s="24">
        <v>1082280</v>
      </c>
      <c r="L19" s="24">
        <v>1026320</v>
      </c>
      <c r="M19" s="24">
        <v>30780</v>
      </c>
      <c r="N19" s="24">
        <v>3070</v>
      </c>
      <c r="O19" s="24">
        <v>33850</v>
      </c>
      <c r="P19" s="24">
        <v>992470</v>
      </c>
      <c r="Q19" s="27">
        <v>1304960</v>
      </c>
      <c r="R19" s="27">
        <v>39140</v>
      </c>
      <c r="S19" s="27">
        <v>3910</v>
      </c>
      <c r="T19" s="27">
        <v>43050</v>
      </c>
      <c r="U19" s="27">
        <v>1261910</v>
      </c>
    </row>
    <row r="20" spans="1:21" x14ac:dyDescent="0.25">
      <c r="A20" s="23" t="s">
        <v>329</v>
      </c>
      <c r="B20" s="24">
        <v>5400000</v>
      </c>
      <c r="C20" s="24">
        <v>30000</v>
      </c>
      <c r="D20" s="24">
        <v>3000</v>
      </c>
      <c r="E20" s="24">
        <v>33000</v>
      </c>
      <c r="F20" s="24">
        <v>5367000</v>
      </c>
      <c r="G20" s="24">
        <v>5400000</v>
      </c>
      <c r="H20" s="24">
        <v>30000</v>
      </c>
      <c r="I20" s="24">
        <v>3000</v>
      </c>
      <c r="J20" s="24">
        <v>33000</v>
      </c>
      <c r="K20" s="24">
        <v>5367000</v>
      </c>
      <c r="L20" s="24">
        <v>5400000</v>
      </c>
      <c r="M20" s="24">
        <v>30000</v>
      </c>
      <c r="N20" s="24">
        <v>3000</v>
      </c>
      <c r="O20" s="24">
        <v>33000</v>
      </c>
      <c r="P20" s="24">
        <v>5367000</v>
      </c>
      <c r="Q20" s="27">
        <v>5400000</v>
      </c>
      <c r="R20" s="27">
        <v>30000</v>
      </c>
      <c r="S20" s="27">
        <v>3000</v>
      </c>
      <c r="T20" s="27">
        <v>33000</v>
      </c>
      <c r="U20" s="27">
        <v>5367000</v>
      </c>
    </row>
    <row r="21" spans="1:21" ht="17.25" x14ac:dyDescent="0.25">
      <c r="A21" s="28" t="s">
        <v>340</v>
      </c>
      <c r="B21" s="24">
        <v>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862130</v>
      </c>
      <c r="M21" s="24">
        <v>16830</v>
      </c>
      <c r="N21" s="24">
        <v>0</v>
      </c>
      <c r="O21" s="24">
        <v>0</v>
      </c>
      <c r="P21" s="24">
        <v>3000000</v>
      </c>
      <c r="Q21" s="27">
        <v>927260</v>
      </c>
      <c r="R21" s="27">
        <v>24000</v>
      </c>
      <c r="S21" s="27">
        <v>2400</v>
      </c>
      <c r="T21" s="27">
        <v>26400</v>
      </c>
      <c r="U21" s="27">
        <v>900860</v>
      </c>
    </row>
    <row r="22" spans="1:21" x14ac:dyDescent="0.25">
      <c r="A22" s="23" t="s">
        <v>330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3000000</v>
      </c>
      <c r="M22" s="24">
        <v>0</v>
      </c>
      <c r="N22" s="24">
        <v>0</v>
      </c>
      <c r="O22" s="24">
        <v>0</v>
      </c>
      <c r="P22" s="24">
        <v>0</v>
      </c>
      <c r="Q22" s="27">
        <v>3000000</v>
      </c>
      <c r="R22" s="24">
        <v>0</v>
      </c>
      <c r="S22" s="24">
        <v>0</v>
      </c>
      <c r="T22" s="24">
        <v>0</v>
      </c>
      <c r="U22" s="27">
        <v>3000000</v>
      </c>
    </row>
    <row r="23" spans="1:21" x14ac:dyDescent="0.25">
      <c r="A23" s="24" t="s">
        <v>337</v>
      </c>
      <c r="B23" s="24">
        <v>603592</v>
      </c>
      <c r="C23" s="24">
        <v>18100</v>
      </c>
      <c r="D23" s="24">
        <v>1800</v>
      </c>
      <c r="E23" s="24">
        <v>19900</v>
      </c>
      <c r="F23" s="24">
        <v>583692</v>
      </c>
      <c r="G23" s="24">
        <v>544000</v>
      </c>
      <c r="H23" s="24">
        <v>21720</v>
      </c>
      <c r="I23" s="24">
        <v>2170</v>
      </c>
      <c r="J23" s="24">
        <v>23890</v>
      </c>
      <c r="K23" s="24">
        <v>700110</v>
      </c>
      <c r="L23" s="24">
        <v>533968</v>
      </c>
      <c r="M23" s="24">
        <v>21410</v>
      </c>
      <c r="N23" s="24">
        <v>2140</v>
      </c>
      <c r="O23" s="24">
        <v>23550</v>
      </c>
      <c r="P23" s="24">
        <v>690418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</row>
    <row r="24" spans="1:21" x14ac:dyDescent="0.25">
      <c r="A24" s="24" t="s">
        <v>341</v>
      </c>
      <c r="B24" s="24">
        <v>2363500</v>
      </c>
      <c r="C24" s="24">
        <v>70900</v>
      </c>
      <c r="D24" s="24">
        <v>7090</v>
      </c>
      <c r="E24" s="24">
        <v>77990</v>
      </c>
      <c r="F24" s="24">
        <v>2285510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1680</v>
      </c>
      <c r="O24" s="24">
        <v>18510</v>
      </c>
      <c r="P24" s="24">
        <v>843620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</row>
  </sheetData>
  <mergeCells count="4">
    <mergeCell ref="G1:K1"/>
    <mergeCell ref="L1:P1"/>
    <mergeCell ref="Q1:U1"/>
    <mergeCell ref="B1:F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CCF0-026E-4BD6-9862-5E22CFE85C96}">
  <dimension ref="A1:Q38"/>
  <sheetViews>
    <sheetView workbookViewId="0">
      <selection activeCell="C3" sqref="C3"/>
    </sheetView>
  </sheetViews>
  <sheetFormatPr defaultRowHeight="15" x14ac:dyDescent="0.25"/>
  <cols>
    <col min="1" max="1" width="26.125" style="21" bestFit="1" customWidth="1"/>
    <col min="2" max="2" width="4.75" style="21" bestFit="1" customWidth="1"/>
    <col min="3" max="3" width="9.25" style="21" bestFit="1" customWidth="1"/>
    <col min="4" max="4" width="10.5" style="21" bestFit="1" customWidth="1"/>
    <col min="5" max="5" width="11.75" style="21" bestFit="1" customWidth="1"/>
    <col min="6" max="6" width="4.75" style="21" bestFit="1" customWidth="1"/>
    <col min="7" max="7" width="9.25" style="21" bestFit="1" customWidth="1"/>
    <col min="8" max="8" width="10.5" style="21" bestFit="1" customWidth="1"/>
    <col min="9" max="9" width="11.75" style="21" bestFit="1" customWidth="1"/>
    <col min="10" max="10" width="4.75" style="21" bestFit="1" customWidth="1"/>
    <col min="11" max="11" width="9.25" style="21" bestFit="1" customWidth="1"/>
    <col min="12" max="12" width="10.5" style="21" bestFit="1" customWidth="1"/>
    <col min="13" max="13" width="11.75" style="21" bestFit="1" customWidth="1"/>
    <col min="14" max="14" width="4.75" style="21" bestFit="1" customWidth="1"/>
    <col min="15" max="15" width="9.25" style="21" bestFit="1" customWidth="1"/>
    <col min="16" max="16" width="10.5" style="21" bestFit="1" customWidth="1"/>
    <col min="17" max="17" width="11.75" style="21" bestFit="1" customWidth="1"/>
    <col min="18" max="16384" width="9" style="21"/>
  </cols>
  <sheetData>
    <row r="1" spans="1:17" x14ac:dyDescent="0.25">
      <c r="A1" s="30" t="s">
        <v>316</v>
      </c>
      <c r="B1" s="57" t="s">
        <v>34</v>
      </c>
      <c r="C1" s="55"/>
      <c r="D1" s="55"/>
      <c r="E1" s="56"/>
      <c r="F1" s="54" t="s">
        <v>35</v>
      </c>
      <c r="G1" s="55"/>
      <c r="H1" s="55"/>
      <c r="I1" s="56"/>
      <c r="J1" s="54" t="s">
        <v>36</v>
      </c>
      <c r="K1" s="55"/>
      <c r="L1" s="55"/>
      <c r="M1" s="56"/>
      <c r="N1" s="54" t="s">
        <v>37</v>
      </c>
      <c r="O1" s="55"/>
      <c r="P1" s="55"/>
      <c r="Q1" s="56"/>
    </row>
    <row r="2" spans="1:17" x14ac:dyDescent="0.25">
      <c r="A2" s="31"/>
      <c r="B2" s="32" t="s">
        <v>347</v>
      </c>
      <c r="C2" s="32" t="s">
        <v>317</v>
      </c>
      <c r="D2" s="33" t="s">
        <v>348</v>
      </c>
      <c r="E2" s="34" t="s">
        <v>349</v>
      </c>
      <c r="F2" s="35" t="s">
        <v>347</v>
      </c>
      <c r="G2" s="32" t="s">
        <v>317</v>
      </c>
      <c r="H2" s="33" t="s">
        <v>348</v>
      </c>
      <c r="I2" s="34" t="s">
        <v>349</v>
      </c>
      <c r="J2" s="35" t="s">
        <v>347</v>
      </c>
      <c r="K2" s="32" t="s">
        <v>317</v>
      </c>
      <c r="L2" s="33" t="s">
        <v>348</v>
      </c>
      <c r="M2" s="34" t="s">
        <v>349</v>
      </c>
      <c r="N2" s="35" t="s">
        <v>347</v>
      </c>
      <c r="O2" s="32" t="s">
        <v>317</v>
      </c>
      <c r="P2" s="33" t="s">
        <v>348</v>
      </c>
      <c r="Q2" s="34" t="s">
        <v>349</v>
      </c>
    </row>
    <row r="3" spans="1:17" x14ac:dyDescent="0.25">
      <c r="A3" s="46" t="s">
        <v>96</v>
      </c>
      <c r="B3" s="36">
        <v>5</v>
      </c>
      <c r="C3" s="37">
        <v>15268430</v>
      </c>
      <c r="D3" s="38">
        <v>954890</v>
      </c>
      <c r="E3" s="39">
        <v>593350</v>
      </c>
      <c r="F3" s="40">
        <v>4</v>
      </c>
      <c r="G3" s="37">
        <v>13773850</v>
      </c>
      <c r="H3" s="38">
        <v>-90750</v>
      </c>
      <c r="I3" s="39">
        <v>538580</v>
      </c>
      <c r="J3" s="40">
        <v>4</v>
      </c>
      <c r="K3" s="37">
        <v>12728210</v>
      </c>
      <c r="L3" s="38">
        <v>954890</v>
      </c>
      <c r="M3" s="39">
        <v>538580</v>
      </c>
      <c r="N3" s="40">
        <v>4</v>
      </c>
      <c r="O3" s="37">
        <v>11917090</v>
      </c>
      <c r="P3" s="38">
        <v>1766010</v>
      </c>
      <c r="Q3" s="39">
        <v>538580</v>
      </c>
    </row>
    <row r="4" spans="1:17" ht="15.75" x14ac:dyDescent="0.25">
      <c r="A4" s="23" t="s">
        <v>319</v>
      </c>
      <c r="B4" s="41">
        <v>3</v>
      </c>
      <c r="C4" s="42">
        <v>6257010</v>
      </c>
      <c r="D4" s="43">
        <v>665370</v>
      </c>
      <c r="E4" s="44">
        <v>102620</v>
      </c>
      <c r="F4" s="45">
        <v>3</v>
      </c>
      <c r="G4" s="42">
        <v>6688644</v>
      </c>
      <c r="H4" s="43">
        <v>-86410</v>
      </c>
      <c r="I4" s="44">
        <v>131100</v>
      </c>
      <c r="J4" s="45">
        <v>3</v>
      </c>
      <c r="K4" s="42">
        <v>6608110</v>
      </c>
      <c r="L4" s="43">
        <v>661810</v>
      </c>
      <c r="M4" s="44">
        <v>150760</v>
      </c>
      <c r="N4" s="45">
        <v>3</v>
      </c>
      <c r="O4" s="42">
        <v>6839342</v>
      </c>
      <c r="P4" s="43">
        <v>835710</v>
      </c>
      <c r="Q4" s="44">
        <v>-126980</v>
      </c>
    </row>
    <row r="5" spans="1:17" ht="15.75" x14ac:dyDescent="0.25">
      <c r="A5" s="23" t="s">
        <v>320</v>
      </c>
      <c r="B5" s="36">
        <v>2</v>
      </c>
      <c r="C5" s="37">
        <v>3570338</v>
      </c>
      <c r="D5" s="38">
        <v>397830</v>
      </c>
      <c r="E5" s="39">
        <v>25010</v>
      </c>
      <c r="F5" s="40">
        <v>1</v>
      </c>
      <c r="G5" s="37">
        <v>2231360</v>
      </c>
      <c r="H5" s="38">
        <v>36570</v>
      </c>
      <c r="I5" s="39">
        <v>32070</v>
      </c>
      <c r="J5" s="40">
        <v>3</v>
      </c>
      <c r="K5" s="37">
        <v>2589310</v>
      </c>
      <c r="L5" s="38">
        <v>342700</v>
      </c>
      <c r="M5" s="39">
        <v>0</v>
      </c>
      <c r="N5" s="40">
        <v>2</v>
      </c>
      <c r="O5" s="37">
        <v>2791898</v>
      </c>
      <c r="P5" s="38">
        <v>183050</v>
      </c>
      <c r="Q5" s="39">
        <v>20630</v>
      </c>
    </row>
    <row r="6" spans="1:17" x14ac:dyDescent="0.25">
      <c r="A6" s="22" t="s">
        <v>321</v>
      </c>
      <c r="B6" s="41">
        <v>1</v>
      </c>
      <c r="C6" s="42">
        <v>1629770</v>
      </c>
      <c r="D6" s="43">
        <v>175630</v>
      </c>
      <c r="E6" s="44">
        <v>17080</v>
      </c>
      <c r="F6" s="45">
        <v>1</v>
      </c>
      <c r="G6" s="42">
        <v>1834730</v>
      </c>
      <c r="H6" s="43">
        <v>-29330</v>
      </c>
      <c r="I6" s="44">
        <v>17080</v>
      </c>
      <c r="J6" s="45">
        <v>1</v>
      </c>
      <c r="K6" s="42">
        <v>1629770</v>
      </c>
      <c r="L6" s="43">
        <v>175630</v>
      </c>
      <c r="M6" s="44">
        <v>17080</v>
      </c>
      <c r="N6" s="45">
        <v>1</v>
      </c>
      <c r="O6" s="42">
        <v>1629770</v>
      </c>
      <c r="P6" s="43">
        <v>175630</v>
      </c>
      <c r="Q6" s="44">
        <v>17080</v>
      </c>
    </row>
    <row r="7" spans="1:17" x14ac:dyDescent="0.25">
      <c r="A7" s="47" t="s">
        <v>338</v>
      </c>
      <c r="B7" s="36">
        <v>5</v>
      </c>
      <c r="C7" s="37">
        <v>8512530</v>
      </c>
      <c r="D7" s="38">
        <v>887470</v>
      </c>
      <c r="E7" s="39">
        <v>105320</v>
      </c>
      <c r="F7" s="40">
        <v>5</v>
      </c>
      <c r="G7" s="37">
        <v>9093340</v>
      </c>
      <c r="H7" s="38">
        <v>306660</v>
      </c>
      <c r="I7" s="39">
        <v>105320</v>
      </c>
      <c r="J7" s="40">
        <v>5</v>
      </c>
      <c r="K7" s="37">
        <v>8512530</v>
      </c>
      <c r="L7" s="38">
        <v>887470</v>
      </c>
      <c r="M7" s="39">
        <v>105320</v>
      </c>
      <c r="N7" s="40">
        <v>5</v>
      </c>
      <c r="O7" s="37">
        <v>8444680</v>
      </c>
      <c r="P7" s="38">
        <v>955320</v>
      </c>
      <c r="Q7" s="39">
        <v>105320</v>
      </c>
    </row>
    <row r="8" spans="1:17" ht="15.75" x14ac:dyDescent="0.25">
      <c r="A8" s="23" t="s">
        <v>191</v>
      </c>
      <c r="B8" s="41">
        <v>2</v>
      </c>
      <c r="C8" s="42">
        <v>3301470</v>
      </c>
      <c r="D8" s="43">
        <v>360180</v>
      </c>
      <c r="E8" s="44">
        <v>38350</v>
      </c>
      <c r="F8" s="45">
        <v>2</v>
      </c>
      <c r="G8" s="42">
        <v>3689530</v>
      </c>
      <c r="H8" s="43">
        <v>-27880</v>
      </c>
      <c r="I8" s="44">
        <v>38350</v>
      </c>
      <c r="J8" s="45">
        <v>3</v>
      </c>
      <c r="K8" s="42">
        <v>5087938</v>
      </c>
      <c r="L8" s="43">
        <v>360180</v>
      </c>
      <c r="M8" s="44">
        <v>54970</v>
      </c>
      <c r="N8" s="45">
        <v>3</v>
      </c>
      <c r="O8" s="42">
        <v>4980337</v>
      </c>
      <c r="P8" s="43">
        <v>547990</v>
      </c>
      <c r="Q8" s="44">
        <v>54970</v>
      </c>
    </row>
    <row r="9" spans="1:17" ht="15.75" x14ac:dyDescent="0.25">
      <c r="A9" s="23" t="s">
        <v>134</v>
      </c>
      <c r="B9" s="41">
        <v>5</v>
      </c>
      <c r="C9" s="42">
        <v>8687110</v>
      </c>
      <c r="D9" s="43">
        <v>916110</v>
      </c>
      <c r="E9" s="44">
        <v>104980</v>
      </c>
      <c r="F9" s="45">
        <v>4</v>
      </c>
      <c r="G9" s="42">
        <v>8282645</v>
      </c>
      <c r="H9" s="43">
        <v>50460</v>
      </c>
      <c r="I9" s="44">
        <v>100720</v>
      </c>
      <c r="J9" s="45">
        <v>4</v>
      </c>
      <c r="K9" s="42">
        <v>7473845</v>
      </c>
      <c r="L9" s="43">
        <v>883550</v>
      </c>
      <c r="M9" s="44">
        <v>76430</v>
      </c>
      <c r="N9" s="45">
        <v>5</v>
      </c>
      <c r="O9" s="42">
        <v>8599877</v>
      </c>
      <c r="P9" s="43">
        <v>1010570</v>
      </c>
      <c r="Q9" s="44">
        <v>104000</v>
      </c>
    </row>
    <row r="10" spans="1:17" ht="15.75" x14ac:dyDescent="0.25">
      <c r="A10" s="23" t="s">
        <v>327</v>
      </c>
      <c r="B10" s="36">
        <v>1</v>
      </c>
      <c r="C10" s="37">
        <v>1041736</v>
      </c>
      <c r="D10" s="38">
        <v>131170</v>
      </c>
      <c r="E10" s="39">
        <v>2900</v>
      </c>
      <c r="F10" s="40">
        <v>1</v>
      </c>
      <c r="G10" s="37">
        <v>1212490</v>
      </c>
      <c r="H10" s="38">
        <v>131170</v>
      </c>
      <c r="I10" s="39">
        <v>6340</v>
      </c>
      <c r="J10" s="40">
        <v>2</v>
      </c>
      <c r="K10" s="37">
        <v>1415851</v>
      </c>
      <c r="L10" s="38">
        <v>49140</v>
      </c>
      <c r="M10" s="39">
        <v>0</v>
      </c>
      <c r="N10" s="40">
        <v>2</v>
      </c>
      <c r="O10" s="37">
        <v>2805547</v>
      </c>
      <c r="P10" s="38">
        <v>301060</v>
      </c>
      <c r="Q10" s="39">
        <v>22170</v>
      </c>
    </row>
    <row r="11" spans="1:17" ht="15.75" x14ac:dyDescent="0.25">
      <c r="A11" s="23" t="s">
        <v>277</v>
      </c>
      <c r="B11" s="41">
        <v>0</v>
      </c>
      <c r="C11" s="42">
        <v>0</v>
      </c>
      <c r="D11" s="43">
        <v>0</v>
      </c>
      <c r="E11" s="44">
        <v>0</v>
      </c>
      <c r="F11" s="45">
        <v>1</v>
      </c>
      <c r="G11" s="42">
        <v>1095970</v>
      </c>
      <c r="H11" s="43">
        <v>118270</v>
      </c>
      <c r="I11" s="44">
        <v>3520</v>
      </c>
      <c r="J11" s="45">
        <v>1</v>
      </c>
      <c r="K11" s="42">
        <v>1095970</v>
      </c>
      <c r="L11" s="43">
        <v>118270</v>
      </c>
      <c r="M11" s="44">
        <v>3520</v>
      </c>
      <c r="N11" s="45">
        <v>2</v>
      </c>
      <c r="O11" s="42">
        <v>1992951</v>
      </c>
      <c r="P11" s="43">
        <v>118270</v>
      </c>
      <c r="Q11" s="44">
        <v>3520</v>
      </c>
    </row>
    <row r="12" spans="1:17" x14ac:dyDescent="0.25">
      <c r="A12" s="46" t="s">
        <v>351</v>
      </c>
      <c r="B12" s="36">
        <v>2</v>
      </c>
      <c r="C12" s="37">
        <v>2681940</v>
      </c>
      <c r="D12" s="38">
        <v>271780</v>
      </c>
      <c r="E12" s="39">
        <v>18440</v>
      </c>
      <c r="F12" s="40">
        <v>2</v>
      </c>
      <c r="G12" s="37">
        <v>2888180</v>
      </c>
      <c r="H12" s="38">
        <v>65540</v>
      </c>
      <c r="I12" s="39">
        <v>18440</v>
      </c>
      <c r="J12" s="40">
        <v>2</v>
      </c>
      <c r="K12" s="37">
        <v>2681940</v>
      </c>
      <c r="L12" s="38">
        <v>271780</v>
      </c>
      <c r="M12" s="39">
        <v>18440</v>
      </c>
      <c r="N12" s="40">
        <v>2</v>
      </c>
      <c r="O12" s="37">
        <v>2631660</v>
      </c>
      <c r="P12" s="38">
        <v>322060</v>
      </c>
      <c r="Q12" s="39">
        <v>18440</v>
      </c>
    </row>
    <row r="13" spans="1:17" ht="15.75" x14ac:dyDescent="0.25">
      <c r="A13" s="23" t="s">
        <v>326</v>
      </c>
      <c r="B13" s="41">
        <v>4</v>
      </c>
      <c r="C13" s="42">
        <v>5531592</v>
      </c>
      <c r="D13" s="43">
        <v>497290</v>
      </c>
      <c r="E13" s="44">
        <v>48260</v>
      </c>
      <c r="F13" s="45">
        <v>3</v>
      </c>
      <c r="G13" s="42">
        <v>6077775</v>
      </c>
      <c r="H13" s="43">
        <v>133020</v>
      </c>
      <c r="I13" s="44">
        <v>75380</v>
      </c>
      <c r="J13" s="45">
        <v>3</v>
      </c>
      <c r="K13" s="42">
        <v>5657055</v>
      </c>
      <c r="L13" s="43">
        <v>553740</v>
      </c>
      <c r="M13" s="44">
        <v>75380</v>
      </c>
      <c r="N13" s="45">
        <v>3</v>
      </c>
      <c r="O13" s="42">
        <v>5228030</v>
      </c>
      <c r="P13" s="43">
        <v>647530</v>
      </c>
      <c r="Q13" s="44">
        <v>64440</v>
      </c>
    </row>
    <row r="14" spans="1:17" x14ac:dyDescent="0.25">
      <c r="A14" s="46" t="s">
        <v>116</v>
      </c>
      <c r="B14" s="36">
        <v>1</v>
      </c>
      <c r="C14" s="37">
        <v>938950</v>
      </c>
      <c r="D14" s="38">
        <v>101050</v>
      </c>
      <c r="E14" s="39">
        <v>0</v>
      </c>
      <c r="F14" s="40">
        <v>1</v>
      </c>
      <c r="G14" s="37">
        <v>938950</v>
      </c>
      <c r="H14" s="38">
        <v>101050</v>
      </c>
      <c r="I14" s="39">
        <v>0</v>
      </c>
      <c r="J14" s="40">
        <v>1</v>
      </c>
      <c r="K14" s="37">
        <v>938950</v>
      </c>
      <c r="L14" s="38">
        <v>101050</v>
      </c>
      <c r="M14" s="39">
        <v>0</v>
      </c>
      <c r="N14" s="40">
        <v>1</v>
      </c>
      <c r="O14" s="37">
        <v>941750</v>
      </c>
      <c r="P14" s="38">
        <v>98250</v>
      </c>
      <c r="Q14" s="39">
        <v>0</v>
      </c>
    </row>
    <row r="15" spans="1:17" x14ac:dyDescent="0.25">
      <c r="A15" s="48" t="s">
        <v>236</v>
      </c>
      <c r="B15" s="41">
        <v>1</v>
      </c>
      <c r="C15" s="42">
        <v>1783380</v>
      </c>
      <c r="D15" s="43">
        <v>0</v>
      </c>
      <c r="E15" s="44">
        <v>16620</v>
      </c>
      <c r="F15" s="45">
        <v>1</v>
      </c>
      <c r="G15" s="42">
        <v>1140180</v>
      </c>
      <c r="H15" s="43">
        <v>176440</v>
      </c>
      <c r="I15" s="44">
        <v>-16620</v>
      </c>
      <c r="J15" s="45">
        <v>1</v>
      </c>
      <c r="K15" s="42">
        <v>1744290</v>
      </c>
      <c r="L15" s="43">
        <v>0</v>
      </c>
      <c r="M15" s="44">
        <v>15710</v>
      </c>
      <c r="N15" s="45">
        <v>1</v>
      </c>
      <c r="O15" s="42">
        <v>1577810</v>
      </c>
      <c r="P15" s="43">
        <v>171020</v>
      </c>
      <c r="Q15" s="44">
        <v>11170</v>
      </c>
    </row>
    <row r="17" spans="1:1" ht="15.75" x14ac:dyDescent="0.25">
      <c r="A17"/>
    </row>
    <row r="18" spans="1:1" ht="15.75" x14ac:dyDescent="0.25">
      <c r="A18"/>
    </row>
    <row r="19" spans="1:1" ht="15.75" x14ac:dyDescent="0.25">
      <c r="A19"/>
    </row>
    <row r="20" spans="1:1" ht="15.75" x14ac:dyDescent="0.25">
      <c r="A20"/>
    </row>
    <row r="21" spans="1:1" ht="15.75" x14ac:dyDescent="0.25">
      <c r="A21"/>
    </row>
    <row r="22" spans="1:1" ht="15.75" x14ac:dyDescent="0.25">
      <c r="A22"/>
    </row>
    <row r="23" spans="1:1" ht="15.75" x14ac:dyDescent="0.25">
      <c r="A23"/>
    </row>
    <row r="24" spans="1:1" ht="15.75" x14ac:dyDescent="0.25">
      <c r="A24"/>
    </row>
    <row r="25" spans="1:1" ht="15.75" x14ac:dyDescent="0.25">
      <c r="A25"/>
    </row>
    <row r="26" spans="1:1" ht="15.75" x14ac:dyDescent="0.25">
      <c r="A26"/>
    </row>
    <row r="27" spans="1:1" ht="15.75" x14ac:dyDescent="0.25">
      <c r="A27"/>
    </row>
    <row r="28" spans="1:1" ht="15.75" x14ac:dyDescent="0.25">
      <c r="A28"/>
    </row>
    <row r="29" spans="1:1" ht="15.75" x14ac:dyDescent="0.25">
      <c r="A29"/>
    </row>
    <row r="30" spans="1:1" ht="15.75" x14ac:dyDescent="0.25">
      <c r="A30"/>
    </row>
    <row r="31" spans="1:1" ht="15.75" x14ac:dyDescent="0.25">
      <c r="A31"/>
    </row>
    <row r="32" spans="1:1" ht="15.75" x14ac:dyDescent="0.25">
      <c r="A32"/>
    </row>
    <row r="33" spans="1:1" ht="15.75" x14ac:dyDescent="0.25">
      <c r="A33"/>
    </row>
    <row r="34" spans="1:1" ht="15.75" x14ac:dyDescent="0.25">
      <c r="A34"/>
    </row>
    <row r="35" spans="1:1" ht="15.75" x14ac:dyDescent="0.25">
      <c r="A35"/>
    </row>
    <row r="36" spans="1:1" ht="15.75" x14ac:dyDescent="0.25">
      <c r="A36"/>
    </row>
    <row r="37" spans="1:1" ht="15.75" x14ac:dyDescent="0.25">
      <c r="A37"/>
    </row>
    <row r="38" spans="1:1" ht="15.75" x14ac:dyDescent="0.25">
      <c r="A38"/>
    </row>
  </sheetData>
  <mergeCells count="4">
    <mergeCell ref="N1:Q1"/>
    <mergeCell ref="J1:M1"/>
    <mergeCell ref="F1:I1"/>
    <mergeCell ref="B1:E1"/>
  </mergeCells>
  <phoneticPr fontId="1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6"/>
  <sheetViews>
    <sheetView topLeftCell="A32" workbookViewId="0">
      <selection activeCell="C45" sqref="C45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0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0</v>
      </c>
      <c r="C8" s="59"/>
      <c r="D8" s="10" t="s">
        <v>18</v>
      </c>
      <c r="E8" s="10">
        <f>B29</f>
        <v>0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0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0</v>
      </c>
      <c r="C10" s="59"/>
      <c r="D10" s="10" t="s">
        <v>23</v>
      </c>
      <c r="E10" s="10">
        <f>SUM(B42:B46)</f>
        <v>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0</v>
      </c>
      <c r="C11" s="59"/>
      <c r="D11" s="10" t="s">
        <v>27</v>
      </c>
      <c r="E11" s="10">
        <f>SUM(B47:B49)</f>
        <v>0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0</v>
      </c>
      <c r="C12" s="60"/>
      <c r="D12" s="10" t="s">
        <v>29</v>
      </c>
      <c r="E12" s="10">
        <f>SUM(B50:B59)</f>
        <v>0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1" t="s">
        <v>32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  <c r="O14" s="1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14" t="s">
        <v>33</v>
      </c>
      <c r="B15" s="15"/>
      <c r="C15" s="15" t="s">
        <v>34</v>
      </c>
      <c r="D15" s="15" t="s">
        <v>35</v>
      </c>
      <c r="E15" s="15" t="s">
        <v>36</v>
      </c>
      <c r="F15" s="15" t="s">
        <v>37</v>
      </c>
      <c r="G15" s="15" t="s">
        <v>38</v>
      </c>
      <c r="H15" s="15" t="s">
        <v>39</v>
      </c>
      <c r="I15" s="15" t="s">
        <v>40</v>
      </c>
      <c r="J15" s="15" t="s">
        <v>41</v>
      </c>
      <c r="K15" s="15" t="s">
        <v>42</v>
      </c>
      <c r="L15" s="15" t="s">
        <v>43</v>
      </c>
      <c r="M15" s="15" t="s">
        <v>44</v>
      </c>
      <c r="N15" s="15" t="s">
        <v>45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" t="s">
        <v>11</v>
      </c>
      <c r="B16" s="10">
        <f t="shared" ref="B16:B17" si="2">SUM(C16:N16)</f>
        <v>0</v>
      </c>
      <c r="C16" s="10">
        <f t="shared" ref="C16:N16" si="3">C21+C29</f>
        <v>0</v>
      </c>
      <c r="D16" s="10">
        <f t="shared" si="3"/>
        <v>0</v>
      </c>
      <c r="E16" s="10">
        <f t="shared" si="3"/>
        <v>0</v>
      </c>
      <c r="F16" s="10">
        <f t="shared" si="3"/>
        <v>0</v>
      </c>
      <c r="G16" s="10">
        <f t="shared" si="3"/>
        <v>0</v>
      </c>
      <c r="H16" s="10">
        <f t="shared" si="3"/>
        <v>0</v>
      </c>
      <c r="I16" s="10">
        <f t="shared" si="3"/>
        <v>0</v>
      </c>
      <c r="J16" s="10">
        <f t="shared" si="3"/>
        <v>0</v>
      </c>
      <c r="K16" s="10">
        <f t="shared" si="3"/>
        <v>0</v>
      </c>
      <c r="L16" s="10">
        <f t="shared" si="3"/>
        <v>0</v>
      </c>
      <c r="M16" s="10">
        <f t="shared" si="3"/>
        <v>0</v>
      </c>
      <c r="N16" s="10">
        <f t="shared" si="3"/>
        <v>0</v>
      </c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" t="s">
        <v>17</v>
      </c>
      <c r="B17" s="10">
        <f t="shared" si="2"/>
        <v>0</v>
      </c>
      <c r="C17" s="10">
        <f t="shared" ref="C17:N17" si="4">C41</f>
        <v>0</v>
      </c>
      <c r="D17" s="10">
        <f t="shared" si="4"/>
        <v>0</v>
      </c>
      <c r="E17" s="10">
        <f t="shared" si="4"/>
        <v>0</v>
      </c>
      <c r="F17" s="10">
        <f t="shared" si="4"/>
        <v>0</v>
      </c>
      <c r="G17" s="10">
        <f t="shared" si="4"/>
        <v>0</v>
      </c>
      <c r="H17" s="10">
        <f t="shared" si="4"/>
        <v>0</v>
      </c>
      <c r="I17" s="10">
        <f t="shared" si="4"/>
        <v>0</v>
      </c>
      <c r="J17" s="10">
        <f t="shared" si="4"/>
        <v>0</v>
      </c>
      <c r="K17" s="10">
        <f t="shared" si="4"/>
        <v>0</v>
      </c>
      <c r="L17" s="10">
        <f t="shared" si="4"/>
        <v>0</v>
      </c>
      <c r="M17" s="10">
        <f t="shared" si="4"/>
        <v>0</v>
      </c>
      <c r="N17" s="10">
        <f t="shared" si="4"/>
        <v>0</v>
      </c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" t="s">
        <v>46</v>
      </c>
      <c r="B18" s="12">
        <f t="shared" ref="B18:N18" si="5">B16-B17</f>
        <v>0</v>
      </c>
      <c r="C18" s="12">
        <f t="shared" si="5"/>
        <v>0</v>
      </c>
      <c r="D18" s="12">
        <f t="shared" si="5"/>
        <v>0</v>
      </c>
      <c r="E18" s="12">
        <f t="shared" si="5"/>
        <v>0</v>
      </c>
      <c r="F18" s="12">
        <f t="shared" si="5"/>
        <v>0</v>
      </c>
      <c r="G18" s="12">
        <f t="shared" si="5"/>
        <v>0</v>
      </c>
      <c r="H18" s="12">
        <f t="shared" si="5"/>
        <v>0</v>
      </c>
      <c r="I18" s="12">
        <f t="shared" si="5"/>
        <v>0</v>
      </c>
      <c r="J18" s="12">
        <f t="shared" si="5"/>
        <v>0</v>
      </c>
      <c r="K18" s="12">
        <f t="shared" si="5"/>
        <v>0</v>
      </c>
      <c r="L18" s="12">
        <f t="shared" si="5"/>
        <v>0</v>
      </c>
      <c r="M18" s="12">
        <f t="shared" si="5"/>
        <v>0</v>
      </c>
      <c r="N18" s="12">
        <f t="shared" si="5"/>
        <v>0</v>
      </c>
      <c r="O18" s="1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73" t="s">
        <v>47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4"/>
      <c r="O20" s="1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8" t="s">
        <v>48</v>
      </c>
      <c r="B21" s="12">
        <f t="shared" ref="B21:B26" si="6">SUM(C21:N21)</f>
        <v>0</v>
      </c>
      <c r="C21" s="12">
        <f t="shared" ref="C21:N21" si="7">SUM(C22:C26)</f>
        <v>0</v>
      </c>
      <c r="D21" s="12">
        <f t="shared" si="7"/>
        <v>0</v>
      </c>
      <c r="E21" s="12">
        <f t="shared" si="7"/>
        <v>0</v>
      </c>
      <c r="F21" s="12">
        <f t="shared" si="7"/>
        <v>0</v>
      </c>
      <c r="G21" s="12">
        <f t="shared" si="7"/>
        <v>0</v>
      </c>
      <c r="H21" s="12">
        <f t="shared" si="7"/>
        <v>0</v>
      </c>
      <c r="I21" s="12">
        <f t="shared" si="7"/>
        <v>0</v>
      </c>
      <c r="J21" s="12">
        <f t="shared" si="7"/>
        <v>0</v>
      </c>
      <c r="K21" s="12">
        <f t="shared" si="7"/>
        <v>0</v>
      </c>
      <c r="L21" s="12">
        <f t="shared" si="7"/>
        <v>0</v>
      </c>
      <c r="M21" s="12">
        <f t="shared" si="7"/>
        <v>0</v>
      </c>
      <c r="N21" s="12">
        <f t="shared" si="7"/>
        <v>0</v>
      </c>
      <c r="O21" s="1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8" t="s">
        <v>49</v>
      </c>
      <c r="B22" s="12">
        <f t="shared" si="6"/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8" t="s">
        <v>50</v>
      </c>
      <c r="B23" s="12">
        <f t="shared" si="6"/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8" t="s">
        <v>51</v>
      </c>
      <c r="B24" s="12">
        <f t="shared" si="6"/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8" t="s">
        <v>52</v>
      </c>
      <c r="B25" s="12">
        <f t="shared" si="6"/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8" t="s">
        <v>53</v>
      </c>
      <c r="B26" s="12">
        <f t="shared" si="6"/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73" t="s">
        <v>54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4"/>
      <c r="O28" s="1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8" t="s">
        <v>55</v>
      </c>
      <c r="B29" s="12">
        <f t="shared" ref="B29:B38" si="8">SUM(C29:N29)</f>
        <v>0</v>
      </c>
      <c r="C29" s="12">
        <f t="shared" ref="C29:N29" si="9">SUM(C30:C38)</f>
        <v>0</v>
      </c>
      <c r="D29" s="12">
        <f t="shared" si="9"/>
        <v>0</v>
      </c>
      <c r="E29" s="12">
        <f t="shared" si="9"/>
        <v>0</v>
      </c>
      <c r="F29" s="12">
        <f t="shared" si="9"/>
        <v>0</v>
      </c>
      <c r="G29" s="12">
        <f t="shared" si="9"/>
        <v>0</v>
      </c>
      <c r="H29" s="12">
        <f t="shared" si="9"/>
        <v>0</v>
      </c>
      <c r="I29" s="12">
        <f t="shared" si="9"/>
        <v>0</v>
      </c>
      <c r="J29" s="12">
        <f t="shared" si="9"/>
        <v>0</v>
      </c>
      <c r="K29" s="12">
        <f t="shared" si="9"/>
        <v>0</v>
      </c>
      <c r="L29" s="12">
        <f t="shared" si="9"/>
        <v>0</v>
      </c>
      <c r="M29" s="12">
        <f t="shared" si="9"/>
        <v>0</v>
      </c>
      <c r="N29" s="12">
        <f t="shared" si="9"/>
        <v>0</v>
      </c>
      <c r="O29" s="1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8" t="s">
        <v>49</v>
      </c>
      <c r="B30" s="12">
        <f t="shared" si="8"/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8" t="s">
        <v>50</v>
      </c>
      <c r="B31" s="12">
        <f t="shared" si="8"/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8" t="s">
        <v>51</v>
      </c>
      <c r="B32" s="12">
        <f t="shared" si="8"/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8" t="s">
        <v>52</v>
      </c>
      <c r="B33" s="12">
        <f t="shared" si="8"/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8" t="s">
        <v>53</v>
      </c>
      <c r="B34" s="12">
        <f t="shared" si="8"/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8" t="s">
        <v>56</v>
      </c>
      <c r="B35" s="12">
        <f t="shared" si="8"/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8" t="s">
        <v>57</v>
      </c>
      <c r="B36" s="12">
        <f t="shared" si="8"/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8" t="s">
        <v>58</v>
      </c>
      <c r="B37" s="12">
        <f t="shared" si="8"/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8" t="s">
        <v>59</v>
      </c>
      <c r="B38" s="12">
        <f t="shared" si="8"/>
        <v>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73" t="s">
        <v>60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4"/>
      <c r="O40" s="1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8" t="s">
        <v>61</v>
      </c>
      <c r="B41" s="12">
        <f t="shared" ref="B41:B64" si="10">SUM(C41:N41)</f>
        <v>0</v>
      </c>
      <c r="C41" s="12">
        <f t="shared" ref="C41:N41" si="11">SUM(C42:C59)</f>
        <v>0</v>
      </c>
      <c r="D41" s="12">
        <f t="shared" si="11"/>
        <v>0</v>
      </c>
      <c r="E41" s="12">
        <f t="shared" si="11"/>
        <v>0</v>
      </c>
      <c r="F41" s="12">
        <f t="shared" si="11"/>
        <v>0</v>
      </c>
      <c r="G41" s="12">
        <f t="shared" si="11"/>
        <v>0</v>
      </c>
      <c r="H41" s="12">
        <f t="shared" si="11"/>
        <v>0</v>
      </c>
      <c r="I41" s="12">
        <f t="shared" si="11"/>
        <v>0</v>
      </c>
      <c r="J41" s="12">
        <f t="shared" si="11"/>
        <v>0</v>
      </c>
      <c r="K41" s="12">
        <f t="shared" si="11"/>
        <v>0</v>
      </c>
      <c r="L41" s="12">
        <f t="shared" si="11"/>
        <v>0</v>
      </c>
      <c r="M41" s="12">
        <f t="shared" si="11"/>
        <v>0</v>
      </c>
      <c r="N41" s="12">
        <f t="shared" si="11"/>
        <v>0</v>
      </c>
      <c r="O41" s="1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8" t="s">
        <v>62</v>
      </c>
      <c r="B42" s="12">
        <f t="shared" si="10"/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8" t="s">
        <v>63</v>
      </c>
      <c r="B43" s="12">
        <f t="shared" si="10"/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49" t="s">
        <v>352</v>
      </c>
      <c r="B44" s="12">
        <f t="shared" ref="B44" si="12">SUM(C44:N44)</f>
        <v>0</v>
      </c>
      <c r="C44" s="12">
        <f t="shared" ref="C44" si="13">SUM(D44:O44)</f>
        <v>0</v>
      </c>
      <c r="D44" s="12">
        <f t="shared" ref="D44" si="14">SUM(E44:P44)</f>
        <v>0</v>
      </c>
      <c r="E44" s="12">
        <f t="shared" ref="E44" si="15">SUM(F44:Q44)</f>
        <v>0</v>
      </c>
      <c r="F44" s="12">
        <f t="shared" ref="F44" si="16">SUM(G44:R44)</f>
        <v>0</v>
      </c>
      <c r="G44" s="12">
        <f t="shared" ref="G44" si="17">SUM(H44:S44)</f>
        <v>0</v>
      </c>
      <c r="H44" s="12">
        <f t="shared" ref="H44" si="18">SUM(I44:T44)</f>
        <v>0</v>
      </c>
      <c r="I44" s="12">
        <f t="shared" ref="I44" si="19">SUM(J44:U44)</f>
        <v>0</v>
      </c>
      <c r="J44" s="12">
        <f t="shared" ref="J44" si="20">SUM(K44:V44)</f>
        <v>0</v>
      </c>
      <c r="K44" s="12">
        <f t="shared" ref="K44" si="21">SUM(L44:W44)</f>
        <v>0</v>
      </c>
      <c r="L44" s="12">
        <f t="shared" ref="L44" si="22">SUM(M44:X44)</f>
        <v>0</v>
      </c>
      <c r="M44" s="12">
        <f t="shared" ref="M44" si="23">SUM(N44:Y44)</f>
        <v>0</v>
      </c>
      <c r="N44" s="12">
        <f t="shared" ref="N44" si="24">SUM(O44:Z44)</f>
        <v>0</v>
      </c>
      <c r="O44" s="1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8" t="s">
        <v>64</v>
      </c>
      <c r="B45" s="12">
        <f t="shared" si="10"/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8" t="s">
        <v>65</v>
      </c>
      <c r="B46" s="12">
        <f t="shared" si="10"/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8" t="s">
        <v>66</v>
      </c>
      <c r="B47" s="12">
        <f t="shared" si="10"/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8" t="s">
        <v>67</v>
      </c>
      <c r="B48" s="12">
        <f t="shared" si="10"/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8" t="s">
        <v>68</v>
      </c>
      <c r="B49" s="12">
        <f t="shared" si="10"/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8" t="s">
        <v>69</v>
      </c>
      <c r="B50" s="12">
        <f t="shared" si="10"/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8" t="s">
        <v>70</v>
      </c>
      <c r="B51" s="12">
        <f t="shared" si="10"/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8" t="s">
        <v>71</v>
      </c>
      <c r="B52" s="12">
        <f t="shared" si="10"/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8" t="s">
        <v>72</v>
      </c>
      <c r="B53" s="12">
        <f t="shared" si="10"/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8" t="s">
        <v>73</v>
      </c>
      <c r="B54" s="12">
        <f t="shared" si="10"/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8" t="s">
        <v>74</v>
      </c>
      <c r="B55" s="12">
        <f t="shared" si="10"/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8" t="s">
        <v>75</v>
      </c>
      <c r="B56" s="12">
        <f t="shared" si="10"/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8" t="s">
        <v>76</v>
      </c>
      <c r="B57" s="12">
        <f t="shared" si="10"/>
        <v>0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8" t="s">
        <v>77</v>
      </c>
      <c r="B58" s="12">
        <f t="shared" si="10"/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8" t="s">
        <v>78</v>
      </c>
      <c r="B59" s="12">
        <f t="shared" si="10"/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8" t="s">
        <v>79</v>
      </c>
      <c r="B60" s="12">
        <f t="shared" si="10"/>
        <v>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8" t="s">
        <v>80</v>
      </c>
      <c r="B61" s="12">
        <f t="shared" si="10"/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8" t="s">
        <v>81</v>
      </c>
      <c r="B62" s="12">
        <f t="shared" si="10"/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8" t="s">
        <v>82</v>
      </c>
      <c r="B63" s="12">
        <f t="shared" si="10"/>
        <v>0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8" t="s">
        <v>83</v>
      </c>
      <c r="B64" s="12">
        <f t="shared" si="10"/>
        <v>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62" t="s">
        <v>84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4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62" t="s">
        <v>91</v>
      </c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4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62" t="s">
        <v>95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4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 x14ac:dyDescent="0.25">
      <c r="A91" s="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</sheetData>
  <mergeCells count="21">
    <mergeCell ref="A66:N66"/>
    <mergeCell ref="A74:N74"/>
    <mergeCell ref="A81:N81"/>
    <mergeCell ref="A1:M2"/>
    <mergeCell ref="A3:N3"/>
    <mergeCell ref="A4:H4"/>
    <mergeCell ref="A5:H5"/>
    <mergeCell ref="A6:N6"/>
    <mergeCell ref="C7:C12"/>
    <mergeCell ref="F7:F12"/>
    <mergeCell ref="A13:N13"/>
    <mergeCell ref="A14:N14"/>
    <mergeCell ref="A20:N20"/>
    <mergeCell ref="A28:N28"/>
    <mergeCell ref="A40:N40"/>
    <mergeCell ref="G7:G9"/>
    <mergeCell ref="H7:H9"/>
    <mergeCell ref="I7:I12"/>
    <mergeCell ref="L7:L12"/>
    <mergeCell ref="G10:G12"/>
    <mergeCell ref="H10:H12"/>
  </mergeCells>
  <phoneticPr fontId="11" type="noConversion"/>
  <pageMargins left="0.25" right="0.25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6"/>
  <sheetViews>
    <sheetView topLeftCell="A26" workbookViewId="0">
      <selection activeCell="A44" sqref="A44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96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9056027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216133848</v>
      </c>
      <c r="C8" s="59"/>
      <c r="D8" s="10" t="s">
        <v>18</v>
      </c>
      <c r="E8" s="10">
        <f>B29</f>
        <v>9056027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-207077821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754668.91666666663</v>
      </c>
      <c r="C10" s="59"/>
      <c r="D10" s="10" t="s">
        <v>23</v>
      </c>
      <c r="E10" s="10">
        <f>SUM(B42:B45)</f>
        <v>65481710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18011154</v>
      </c>
      <c r="C11" s="59"/>
      <c r="D11" s="10" t="s">
        <v>27</v>
      </c>
      <c r="E11" s="10">
        <f>SUM(B46:B48)</f>
        <v>36540285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-17256485.083333332</v>
      </c>
      <c r="C12" s="60"/>
      <c r="D12" s="10" t="s">
        <v>29</v>
      </c>
      <c r="E12" s="10">
        <f>SUM(B49:B58)</f>
        <v>114111853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9056027</v>
      </c>
      <c r="C16" s="82">
        <f t="shared" ref="C16:N16" si="3">C21+C29</f>
        <v>9056027</v>
      </c>
      <c r="D16" s="82">
        <f t="shared" si="3"/>
        <v>0</v>
      </c>
      <c r="E16" s="82">
        <f t="shared" si="3"/>
        <v>0</v>
      </c>
      <c r="F16" s="82">
        <f t="shared" si="3"/>
        <v>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216133848</v>
      </c>
      <c r="C17" s="85">
        <f t="shared" ref="C17:N17" si="4">C41</f>
        <v>40986478</v>
      </c>
      <c r="D17" s="85">
        <f t="shared" si="4"/>
        <v>38411537</v>
      </c>
      <c r="E17" s="85">
        <f t="shared" si="4"/>
        <v>38355377</v>
      </c>
      <c r="F17" s="85">
        <f t="shared" si="4"/>
        <v>98380456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114">
        <f t="shared" ref="B18:N18" si="5">B16-B17</f>
        <v>-207077821</v>
      </c>
      <c r="C18" s="114">
        <f t="shared" si="5"/>
        <v>-31930451</v>
      </c>
      <c r="D18" s="114">
        <f t="shared" si="5"/>
        <v>-38411537</v>
      </c>
      <c r="E18" s="114">
        <f t="shared" si="5"/>
        <v>-38355377</v>
      </c>
      <c r="F18" s="114">
        <f t="shared" si="5"/>
        <v>-98380456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 t="shared" ref="B21:B26" si="6">SUM(C21:N21)</f>
        <v>0</v>
      </c>
      <c r="C21" s="93">
        <f t="shared" ref="C21:N21" si="7">SUM(C22:C26)</f>
        <v>0</v>
      </c>
      <c r="D21" s="93">
        <f t="shared" si="7"/>
        <v>0</v>
      </c>
      <c r="E21" s="93">
        <f t="shared" si="7"/>
        <v>0</v>
      </c>
      <c r="F21" s="93">
        <f t="shared" si="7"/>
        <v>0</v>
      </c>
      <c r="G21" s="93">
        <f t="shared" si="7"/>
        <v>0</v>
      </c>
      <c r="H21" s="93">
        <f t="shared" si="7"/>
        <v>0</v>
      </c>
      <c r="I21" s="93">
        <f t="shared" si="7"/>
        <v>0</v>
      </c>
      <c r="J21" s="93">
        <f t="shared" si="7"/>
        <v>0</v>
      </c>
      <c r="K21" s="93">
        <f t="shared" si="7"/>
        <v>0</v>
      </c>
      <c r="L21" s="93">
        <f t="shared" si="7"/>
        <v>0</v>
      </c>
      <c r="M21" s="93">
        <f t="shared" si="7"/>
        <v>0</v>
      </c>
      <c r="N21" s="93">
        <f t="shared" si="7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>
        <f t="shared" si="6"/>
        <v>0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>
        <f t="shared" si="6"/>
        <v>0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>
        <f t="shared" si="6"/>
        <v>0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>
        <f t="shared" si="6"/>
        <v>0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>
        <f t="shared" si="6"/>
        <v>0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8">SUM(C29:N29)</f>
        <v>9056027</v>
      </c>
      <c r="C29" s="101">
        <f t="shared" ref="C29:N29" si="9">SUM(C30:C38)</f>
        <v>9056027</v>
      </c>
      <c r="D29" s="101">
        <f t="shared" si="9"/>
        <v>0</v>
      </c>
      <c r="E29" s="101">
        <f t="shared" si="9"/>
        <v>0</v>
      </c>
      <c r="F29" s="101">
        <f t="shared" si="9"/>
        <v>0</v>
      </c>
      <c r="G29" s="101">
        <f t="shared" si="9"/>
        <v>0</v>
      </c>
      <c r="H29" s="101">
        <f t="shared" si="9"/>
        <v>0</v>
      </c>
      <c r="I29" s="101">
        <f t="shared" si="9"/>
        <v>0</v>
      </c>
      <c r="J29" s="101">
        <f t="shared" si="9"/>
        <v>0</v>
      </c>
      <c r="K29" s="101">
        <f t="shared" si="9"/>
        <v>0</v>
      </c>
      <c r="L29" s="101">
        <f t="shared" si="9"/>
        <v>0</v>
      </c>
      <c r="M29" s="101">
        <f t="shared" si="9"/>
        <v>0</v>
      </c>
      <c r="N29" s="101">
        <f t="shared" si="9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8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8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8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8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8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8"/>
        <v>9056027</v>
      </c>
      <c r="C35" s="99">
        <v>9056027</v>
      </c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8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8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8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10">SUM(C41:N41)</f>
        <v>216133848</v>
      </c>
      <c r="C41" s="111">
        <f t="shared" ref="C41:N41" si="11">SUM(C42:C58)</f>
        <v>40986478</v>
      </c>
      <c r="D41" s="111">
        <f t="shared" si="11"/>
        <v>38411537</v>
      </c>
      <c r="E41" s="111">
        <f t="shared" si="11"/>
        <v>38355377</v>
      </c>
      <c r="F41" s="111">
        <f t="shared" si="11"/>
        <v>98380456</v>
      </c>
      <c r="G41" s="111">
        <f t="shared" si="11"/>
        <v>0</v>
      </c>
      <c r="H41" s="111">
        <f t="shared" si="11"/>
        <v>0</v>
      </c>
      <c r="I41" s="111">
        <f t="shared" si="11"/>
        <v>0</v>
      </c>
      <c r="J41" s="111">
        <f t="shared" si="11"/>
        <v>0</v>
      </c>
      <c r="K41" s="111">
        <f t="shared" si="11"/>
        <v>0</v>
      </c>
      <c r="L41" s="111">
        <f t="shared" si="11"/>
        <v>0</v>
      </c>
      <c r="M41" s="111">
        <f t="shared" si="11"/>
        <v>0</v>
      </c>
      <c r="N41" s="111">
        <f t="shared" si="11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10"/>
        <v>53687580</v>
      </c>
      <c r="C42" s="113">
        <v>15268430</v>
      </c>
      <c r="D42" s="113">
        <v>13773850</v>
      </c>
      <c r="E42" s="113">
        <v>12728210</v>
      </c>
      <c r="F42" s="113">
        <v>11917090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10"/>
        <v>3585040</v>
      </c>
      <c r="C43" s="113">
        <v>954890</v>
      </c>
      <c r="D43" s="115">
        <v>-90750</v>
      </c>
      <c r="E43" s="113">
        <v>954890</v>
      </c>
      <c r="F43" s="113">
        <v>1766010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10"/>
        <v>2209090</v>
      </c>
      <c r="C44" s="113">
        <v>593350</v>
      </c>
      <c r="D44" s="113">
        <v>538580</v>
      </c>
      <c r="E44" s="113">
        <v>538580</v>
      </c>
      <c r="F44" s="113">
        <v>538580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10"/>
        <v>6000000</v>
      </c>
      <c r="C45" s="113">
        <v>0</v>
      </c>
      <c r="D45" s="113">
        <v>0</v>
      </c>
      <c r="E45" s="113">
        <v>3000000</v>
      </c>
      <c r="F45" s="113">
        <v>3000000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10"/>
        <v>6867529</v>
      </c>
      <c r="C46" s="109"/>
      <c r="D46" s="109">
        <v>6867529</v>
      </c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10"/>
        <v>9606364</v>
      </c>
      <c r="C47" s="109">
        <v>3285736</v>
      </c>
      <c r="D47" s="109">
        <v>2758464</v>
      </c>
      <c r="E47" s="109">
        <v>2464282</v>
      </c>
      <c r="F47" s="109">
        <v>1097882</v>
      </c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10"/>
        <v>20066392</v>
      </c>
      <c r="C48" s="109">
        <v>3993266</v>
      </c>
      <c r="D48" s="109">
        <v>3108245</v>
      </c>
      <c r="E48" s="109">
        <v>3952096</v>
      </c>
      <c r="F48" s="109">
        <v>9012785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10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10"/>
        <v>7486008</v>
      </c>
      <c r="C50" s="109">
        <v>2278188</v>
      </c>
      <c r="D50" s="109">
        <v>1828373</v>
      </c>
      <c r="E50" s="109">
        <v>1185593</v>
      </c>
      <c r="F50" s="109">
        <v>2193854</v>
      </c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10"/>
        <v>55764990</v>
      </c>
      <c r="C51" s="109"/>
      <c r="D51" s="109"/>
      <c r="E51" s="109"/>
      <c r="F51" s="109">
        <v>55764990</v>
      </c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10"/>
        <v>4420144</v>
      </c>
      <c r="C52" s="109">
        <v>753873</v>
      </c>
      <c r="D52" s="109">
        <v>697164</v>
      </c>
      <c r="E52" s="109">
        <v>2005362</v>
      </c>
      <c r="F52" s="109">
        <v>963745</v>
      </c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10"/>
        <v>3626582</v>
      </c>
      <c r="C53" s="109">
        <v>763509</v>
      </c>
      <c r="D53" s="109">
        <v>972991</v>
      </c>
      <c r="E53" s="109">
        <v>1015164</v>
      </c>
      <c r="F53" s="109">
        <v>874918</v>
      </c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10"/>
        <v>13200000</v>
      </c>
      <c r="C54" s="109">
        <v>3300000</v>
      </c>
      <c r="D54" s="109">
        <v>3300000</v>
      </c>
      <c r="E54" s="109">
        <v>3300000</v>
      </c>
      <c r="F54" s="109">
        <v>3300000</v>
      </c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10"/>
        <v>217836</v>
      </c>
      <c r="C55" s="109"/>
      <c r="D55" s="109">
        <v>98000</v>
      </c>
      <c r="E55" s="109">
        <v>36836</v>
      </c>
      <c r="F55" s="109">
        <v>83000</v>
      </c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10"/>
        <v>4000</v>
      </c>
      <c r="C56" s="109"/>
      <c r="D56" s="109"/>
      <c r="E56" s="109"/>
      <c r="F56" s="109">
        <v>4000</v>
      </c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10"/>
        <v>19258391</v>
      </c>
      <c r="C57" s="109">
        <v>8886145</v>
      </c>
      <c r="D57" s="109">
        <v>2740909</v>
      </c>
      <c r="E57" s="109">
        <v>5356182</v>
      </c>
      <c r="F57" s="109">
        <v>2275155</v>
      </c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10"/>
        <v>10133902</v>
      </c>
      <c r="C58" s="109">
        <v>909091</v>
      </c>
      <c r="D58" s="109">
        <v>1818182</v>
      </c>
      <c r="E58" s="109">
        <v>1818182</v>
      </c>
      <c r="F58" s="109">
        <v>5588447</v>
      </c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10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10"/>
        <v>92627</v>
      </c>
      <c r="C60" s="109"/>
      <c r="D60" s="109"/>
      <c r="E60" s="109">
        <v>92627</v>
      </c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10"/>
        <v>1615455</v>
      </c>
      <c r="C61" s="109">
        <v>466364</v>
      </c>
      <c r="D61" s="109">
        <v>523636</v>
      </c>
      <c r="E61" s="109">
        <v>247273</v>
      </c>
      <c r="F61" s="109">
        <v>378182</v>
      </c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10"/>
        <v>28423139</v>
      </c>
      <c r="C62" s="109">
        <v>8583263</v>
      </c>
      <c r="D62" s="109">
        <v>7899909</v>
      </c>
      <c r="E62" s="109">
        <v>9146109</v>
      </c>
      <c r="F62" s="109">
        <v>2793858</v>
      </c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10"/>
        <v>162000</v>
      </c>
      <c r="C63" s="109"/>
      <c r="D63" s="109"/>
      <c r="E63" s="109"/>
      <c r="F63" s="109">
        <v>162000</v>
      </c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>
        <v>1643186</v>
      </c>
      <c r="D64" s="109">
        <v>1577304</v>
      </c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97</v>
      </c>
      <c r="C66" s="12" t="s">
        <v>98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16</v>
      </c>
      <c r="C67" s="12" t="s">
        <v>16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12">
        <v>70</v>
      </c>
      <c r="C72" s="12">
        <v>60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6"/>
  <sheetViews>
    <sheetView workbookViewId="0">
      <selection activeCell="J10" sqref="J10"/>
    </sheetView>
  </sheetViews>
  <sheetFormatPr defaultColWidth="11.25" defaultRowHeight="15" customHeight="1" x14ac:dyDescent="0.25"/>
  <cols>
    <col min="1" max="6" width="16.25" customWidth="1"/>
    <col min="7" max="7" width="21.375" bestFit="1" customWidth="1"/>
    <col min="8" max="15" width="16.25" customWidth="1"/>
  </cols>
  <sheetData>
    <row r="1" spans="1:26" ht="24" customHeight="1" x14ac:dyDescent="0.25">
      <c r="A1" s="65" t="s">
        <v>99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24089295</v>
      </c>
      <c r="C7" s="58"/>
      <c r="D7" s="10" t="s">
        <v>12</v>
      </c>
      <c r="E7" s="10">
        <f>B21</f>
        <v>8954486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36588139</v>
      </c>
      <c r="C8" s="59"/>
      <c r="D8" s="10" t="s">
        <v>18</v>
      </c>
      <c r="E8" s="10">
        <f>B29</f>
        <v>15134809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-12498844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2007441.25</v>
      </c>
      <c r="C10" s="59"/>
      <c r="D10" s="10" t="s">
        <v>23</v>
      </c>
      <c r="E10" s="10">
        <f>SUM(B42:B45)</f>
        <v>19512514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3049011.5833333335</v>
      </c>
      <c r="C11" s="59"/>
      <c r="D11" s="10" t="s">
        <v>27</v>
      </c>
      <c r="E11" s="10">
        <f>SUM(B46:B48)</f>
        <v>4274196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-1041570.3333333334</v>
      </c>
      <c r="C12" s="60"/>
      <c r="D12" s="10" t="s">
        <v>29</v>
      </c>
      <c r="E12" s="10">
        <f>SUM(B49:B58)</f>
        <v>12801429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24089295</v>
      </c>
      <c r="C16" s="82">
        <f t="shared" ref="C16:N16" si="3">C21+C29</f>
        <v>9941091</v>
      </c>
      <c r="D16" s="82">
        <f t="shared" si="3"/>
        <v>4603900</v>
      </c>
      <c r="E16" s="82">
        <f t="shared" si="3"/>
        <v>4907273</v>
      </c>
      <c r="F16" s="82">
        <f t="shared" si="3"/>
        <v>4637031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36588139</v>
      </c>
      <c r="C17" s="85">
        <f t="shared" ref="C17:N17" si="4">C41</f>
        <v>8025647</v>
      </c>
      <c r="D17" s="85">
        <f t="shared" si="4"/>
        <v>9035131</v>
      </c>
      <c r="E17" s="85">
        <f t="shared" si="4"/>
        <v>11321555</v>
      </c>
      <c r="F17" s="85">
        <f t="shared" si="4"/>
        <v>8205806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114">
        <f t="shared" ref="B18:N18" si="5">B16-B17</f>
        <v>-12498844</v>
      </c>
      <c r="C18" s="114">
        <f t="shared" si="5"/>
        <v>1915444</v>
      </c>
      <c r="D18" s="114">
        <f t="shared" si="5"/>
        <v>-4431231</v>
      </c>
      <c r="E18" s="114">
        <f t="shared" si="5"/>
        <v>-6414282</v>
      </c>
      <c r="F18" s="114">
        <f t="shared" si="5"/>
        <v>-3568775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8954486</v>
      </c>
      <c r="C21" s="93">
        <f t="shared" ref="C21:N21" si="6">SUM(C22:C26)</f>
        <v>5290182</v>
      </c>
      <c r="D21" s="93">
        <f t="shared" si="6"/>
        <v>418182</v>
      </c>
      <c r="E21" s="93">
        <f t="shared" si="6"/>
        <v>931818</v>
      </c>
      <c r="F21" s="93">
        <f t="shared" si="6"/>
        <v>2314304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>
        <v>720164</v>
      </c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>
        <v>5290182</v>
      </c>
      <c r="D26" s="91">
        <v>418182</v>
      </c>
      <c r="E26" s="91">
        <v>931818</v>
      </c>
      <c r="F26" s="91">
        <v>1594140</v>
      </c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15134809</v>
      </c>
      <c r="C29" s="101">
        <f t="shared" ref="C29:N29" si="8">SUM(C30:C38)</f>
        <v>4650909</v>
      </c>
      <c r="D29" s="101">
        <f t="shared" si="8"/>
        <v>4185718</v>
      </c>
      <c r="E29" s="101">
        <f t="shared" si="8"/>
        <v>3975455</v>
      </c>
      <c r="F29" s="101">
        <f t="shared" si="8"/>
        <v>2322727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709091</v>
      </c>
      <c r="C30" s="99"/>
      <c r="D30" s="99"/>
      <c r="E30" s="99"/>
      <c r="F30" s="99">
        <v>709091</v>
      </c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14425718</v>
      </c>
      <c r="C34" s="99">
        <v>4650909</v>
      </c>
      <c r="D34" s="99">
        <v>4185718</v>
      </c>
      <c r="E34" s="99">
        <v>3975455</v>
      </c>
      <c r="F34" s="99">
        <v>1613636</v>
      </c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0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36588139</v>
      </c>
      <c r="C41" s="111">
        <f t="shared" ref="C41:N41" si="10">SUM(C42:C58)</f>
        <v>8025647</v>
      </c>
      <c r="D41" s="111">
        <f t="shared" si="10"/>
        <v>9035131</v>
      </c>
      <c r="E41" s="111">
        <f t="shared" si="10"/>
        <v>11321555</v>
      </c>
      <c r="F41" s="111">
        <f t="shared" si="10"/>
        <v>8205806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6475624</v>
      </c>
      <c r="C42" s="113">
        <v>1041736</v>
      </c>
      <c r="D42" s="113">
        <v>1212490</v>
      </c>
      <c r="E42" s="113">
        <v>1415851</v>
      </c>
      <c r="F42" s="113">
        <v>2805547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612540</v>
      </c>
      <c r="C43" s="113">
        <v>131170</v>
      </c>
      <c r="D43" s="113">
        <v>131170</v>
      </c>
      <c r="E43" s="113">
        <v>49140</v>
      </c>
      <c r="F43" s="113">
        <v>301060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399830</v>
      </c>
      <c r="C44" s="113">
        <v>100880</v>
      </c>
      <c r="D44" s="113">
        <v>104320</v>
      </c>
      <c r="E44" s="113">
        <v>79990</v>
      </c>
      <c r="F44" s="113">
        <v>114640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12024520</v>
      </c>
      <c r="C45" s="113">
        <v>2969960</v>
      </c>
      <c r="D45" s="113">
        <v>2969960</v>
      </c>
      <c r="E45" s="113">
        <v>3261400</v>
      </c>
      <c r="F45" s="113">
        <v>2823200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4274196</v>
      </c>
      <c r="C48" s="109">
        <f>707587+529018</f>
        <v>1236605</v>
      </c>
      <c r="D48" s="109">
        <f>795736+41818</f>
        <v>837554</v>
      </c>
      <c r="E48" s="109">
        <f>1015738+93182</f>
        <v>1108920</v>
      </c>
      <c r="F48" s="109">
        <v>1091117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180406</v>
      </c>
      <c r="C49" s="109">
        <v>120340</v>
      </c>
      <c r="D49" s="109">
        <v>8006</v>
      </c>
      <c r="E49" s="109"/>
      <c r="F49" s="109">
        <v>52060</v>
      </c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1379346</v>
      </c>
      <c r="C51" s="109"/>
      <c r="D51" s="109">
        <v>89775</v>
      </c>
      <c r="E51" s="109">
        <v>271389</v>
      </c>
      <c r="F51" s="109">
        <v>1018182</v>
      </c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440200</v>
      </c>
      <c r="C52" s="109">
        <v>205600</v>
      </c>
      <c r="D52" s="109">
        <v>205600</v>
      </c>
      <c r="E52" s="109">
        <v>29000</v>
      </c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4143409</v>
      </c>
      <c r="C53" s="109"/>
      <c r="D53" s="109">
        <v>1256900</v>
      </c>
      <c r="E53" s="109">
        <v>2886509</v>
      </c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6658068</v>
      </c>
      <c r="C58" s="109">
        <v>2219356</v>
      </c>
      <c r="D58" s="109">
        <v>2219356</v>
      </c>
      <c r="E58" s="109">
        <v>2219356</v>
      </c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100</v>
      </c>
      <c r="C66" s="12" t="s">
        <v>101</v>
      </c>
      <c r="D66" s="12" t="s">
        <v>102</v>
      </c>
      <c r="E66" s="12" t="s">
        <v>103</v>
      </c>
      <c r="F66" s="12" t="s">
        <v>104</v>
      </c>
      <c r="G66" s="12" t="s">
        <v>105</v>
      </c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19</v>
      </c>
      <c r="C67" s="12" t="s">
        <v>25</v>
      </c>
      <c r="D67" s="12" t="s">
        <v>19</v>
      </c>
      <c r="E67" s="12" t="s">
        <v>19</v>
      </c>
      <c r="F67" s="12" t="s">
        <v>16</v>
      </c>
      <c r="G67" s="12" t="s">
        <v>16</v>
      </c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>
        <v>3.3000000000000002E-2</v>
      </c>
      <c r="C68" s="12">
        <v>3.3000000000000002E-2</v>
      </c>
      <c r="D68" s="12">
        <v>3.3000000000000002E-2</v>
      </c>
      <c r="E68" s="12">
        <v>3.3000000000000002E-2</v>
      </c>
      <c r="F68" s="12" t="s">
        <v>106</v>
      </c>
      <c r="G68" s="12" t="s">
        <v>106</v>
      </c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107</v>
      </c>
      <c r="C69" s="12" t="s">
        <v>108</v>
      </c>
      <c r="D69" s="12" t="s">
        <v>109</v>
      </c>
      <c r="E69" s="12" t="s">
        <v>110</v>
      </c>
      <c r="F69" s="12" t="s">
        <v>111</v>
      </c>
      <c r="G69" s="12" t="s">
        <v>112</v>
      </c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107</v>
      </c>
      <c r="C70" s="12">
        <v>1</v>
      </c>
      <c r="D70" s="12" t="s">
        <v>113</v>
      </c>
      <c r="E70" s="12" t="s">
        <v>107</v>
      </c>
      <c r="F70" s="12" t="s">
        <v>114</v>
      </c>
      <c r="G70" s="12" t="s">
        <v>115</v>
      </c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10320</v>
      </c>
      <c r="C71" s="12">
        <v>800000</v>
      </c>
      <c r="D71" s="12">
        <v>10320</v>
      </c>
      <c r="E71" s="12">
        <v>10320</v>
      </c>
      <c r="F71" s="12">
        <v>1350000</v>
      </c>
      <c r="G71" s="12">
        <v>1748827</v>
      </c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/>
      <c r="C72" s="3"/>
      <c r="D72" s="3"/>
      <c r="E72" s="3"/>
      <c r="F72" s="3"/>
      <c r="G72" s="3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6"/>
  <sheetViews>
    <sheetView workbookViewId="0">
      <selection activeCell="B18" sqref="B18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116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14137181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11521954</v>
      </c>
      <c r="C8" s="59"/>
      <c r="D8" s="10" t="s">
        <v>18</v>
      </c>
      <c r="E8" s="10">
        <f>B29</f>
        <v>14137181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2615227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1178098.4166666667</v>
      </c>
      <c r="C10" s="59"/>
      <c r="D10" s="10" t="s">
        <v>23</v>
      </c>
      <c r="E10" s="10">
        <f>SUM(B42:B45)</f>
        <v>9977556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960162.83333333337</v>
      </c>
      <c r="C11" s="59"/>
      <c r="D11" s="10" t="s">
        <v>27</v>
      </c>
      <c r="E11" s="10">
        <f>SUM(B46:B48)</f>
        <v>1425598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217935.58333333334</v>
      </c>
      <c r="C12" s="60"/>
      <c r="D12" s="10" t="s">
        <v>29</v>
      </c>
      <c r="E12" s="10">
        <f>SUM(B49:B58)</f>
        <v>118800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14137181</v>
      </c>
      <c r="C16" s="82">
        <f t="shared" ref="C16:N16" si="3">C21+C29</f>
        <v>2703421</v>
      </c>
      <c r="D16" s="82">
        <f t="shared" si="3"/>
        <v>2788901</v>
      </c>
      <c r="E16" s="82">
        <f t="shared" si="3"/>
        <v>2703421</v>
      </c>
      <c r="F16" s="82">
        <f t="shared" si="3"/>
        <v>5941438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11521954</v>
      </c>
      <c r="C17" s="85">
        <f t="shared" ref="C17:N17" si="4">C41</f>
        <v>2475917</v>
      </c>
      <c r="D17" s="85">
        <f t="shared" si="4"/>
        <v>2542442</v>
      </c>
      <c r="E17" s="85">
        <f t="shared" si="4"/>
        <v>2455233</v>
      </c>
      <c r="F17" s="85">
        <f t="shared" si="4"/>
        <v>4048362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2615227</v>
      </c>
      <c r="C18" s="85">
        <f t="shared" si="5"/>
        <v>227504</v>
      </c>
      <c r="D18" s="85">
        <f t="shared" si="5"/>
        <v>246459</v>
      </c>
      <c r="E18" s="85">
        <f t="shared" si="5"/>
        <v>248188</v>
      </c>
      <c r="F18" s="85">
        <f t="shared" si="5"/>
        <v>1893076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14137181</v>
      </c>
      <c r="C29" s="101">
        <f t="shared" ref="C29:N29" si="8">SUM(C30:C38)</f>
        <v>2703421</v>
      </c>
      <c r="D29" s="101">
        <f t="shared" si="8"/>
        <v>2788901</v>
      </c>
      <c r="E29" s="101">
        <f t="shared" si="8"/>
        <v>2703421</v>
      </c>
      <c r="F29" s="101">
        <f t="shared" si="8"/>
        <v>5941438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363636</v>
      </c>
      <c r="C30" s="99"/>
      <c r="D30" s="99"/>
      <c r="E30" s="99"/>
      <c r="F30" s="99">
        <v>363636</v>
      </c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2788901</v>
      </c>
      <c r="C34" s="99"/>
      <c r="D34" s="99"/>
      <c r="E34" s="99"/>
      <c r="F34" s="99">
        <v>2788901</v>
      </c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10984644</v>
      </c>
      <c r="C35" s="99">
        <v>2703421</v>
      </c>
      <c r="D35" s="99">
        <v>2788901</v>
      </c>
      <c r="E35" s="99">
        <v>2703421</v>
      </c>
      <c r="F35" s="99">
        <v>2788901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11521954</v>
      </c>
      <c r="C41" s="111">
        <f t="shared" ref="C41:N41" si="10">SUM(C42:C58)</f>
        <v>2475917</v>
      </c>
      <c r="D41" s="111">
        <f t="shared" si="10"/>
        <v>2542442</v>
      </c>
      <c r="E41" s="111">
        <f t="shared" si="10"/>
        <v>2455233</v>
      </c>
      <c r="F41" s="111">
        <f t="shared" si="10"/>
        <v>4048362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3758600</v>
      </c>
      <c r="C42" s="113">
        <v>938950</v>
      </c>
      <c r="D42" s="113">
        <v>938950</v>
      </c>
      <c r="E42" s="113">
        <v>938950</v>
      </c>
      <c r="F42" s="113">
        <v>941750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401400</v>
      </c>
      <c r="C43" s="113">
        <v>101050</v>
      </c>
      <c r="D43" s="113">
        <v>101050</v>
      </c>
      <c r="E43" s="113">
        <v>101050</v>
      </c>
      <c r="F43" s="113">
        <v>98250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59920</v>
      </c>
      <c r="C44" s="113">
        <v>4250</v>
      </c>
      <c r="D44" s="113">
        <v>5450</v>
      </c>
      <c r="E44" s="113">
        <v>3570</v>
      </c>
      <c r="F44" s="113">
        <v>46650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5757636</v>
      </c>
      <c r="C45" s="113">
        <v>1125025</v>
      </c>
      <c r="D45" s="113">
        <v>1160022</v>
      </c>
      <c r="E45" s="113">
        <v>1105021</v>
      </c>
      <c r="F45" s="113">
        <v>2367568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1425598</v>
      </c>
      <c r="C48" s="109">
        <v>273642</v>
      </c>
      <c r="D48" s="109">
        <v>284170</v>
      </c>
      <c r="E48" s="109">
        <v>273642</v>
      </c>
      <c r="F48" s="109">
        <v>594144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118800</v>
      </c>
      <c r="C52" s="109">
        <v>33000</v>
      </c>
      <c r="D52" s="109">
        <v>52800</v>
      </c>
      <c r="E52" s="109">
        <v>33000</v>
      </c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117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16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 t="s">
        <v>106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118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114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1040000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>
        <v>50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16"/>
  <sheetViews>
    <sheetView workbookViewId="0">
      <selection activeCell="B18" sqref="B18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119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45963625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45060895</v>
      </c>
      <c r="C8" s="59"/>
      <c r="D8" s="10" t="s">
        <v>18</v>
      </c>
      <c r="E8" s="10">
        <f>B29</f>
        <v>45963625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902730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3830302.0833333335</v>
      </c>
      <c r="C10" s="59"/>
      <c r="D10" s="10" t="s">
        <v>23</v>
      </c>
      <c r="E10" s="10">
        <f>SUM(B42:B45)</f>
        <v>40464532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3755074.5833333335</v>
      </c>
      <c r="C11" s="59"/>
      <c r="D11" s="10" t="s">
        <v>27</v>
      </c>
      <c r="E11" s="10">
        <f>SUM(B46:B48)</f>
        <v>4596363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75227.5</v>
      </c>
      <c r="C12" s="60"/>
      <c r="D12" s="10" t="s">
        <v>29</v>
      </c>
      <c r="E12" s="10">
        <f>SUM(B49:B58)</f>
        <v>0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45963625</v>
      </c>
      <c r="C16" s="82">
        <f t="shared" ref="C16:N16" si="3">C21+C29</f>
        <v>10962187</v>
      </c>
      <c r="D16" s="82">
        <f t="shared" si="3"/>
        <v>11954820</v>
      </c>
      <c r="E16" s="82">
        <f t="shared" si="3"/>
        <v>11642036</v>
      </c>
      <c r="F16" s="82">
        <f t="shared" si="3"/>
        <v>11404582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45060895</v>
      </c>
      <c r="C17" s="85">
        <f t="shared" ref="C17:N17" si="4">C41</f>
        <v>11307541</v>
      </c>
      <c r="D17" s="85">
        <f t="shared" si="4"/>
        <v>11297137</v>
      </c>
      <c r="E17" s="85">
        <f t="shared" si="4"/>
        <v>11424959</v>
      </c>
      <c r="F17" s="85">
        <f t="shared" si="4"/>
        <v>11031258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902730</v>
      </c>
      <c r="C18" s="114">
        <f t="shared" si="5"/>
        <v>-345354</v>
      </c>
      <c r="D18" s="85">
        <f t="shared" si="5"/>
        <v>657683</v>
      </c>
      <c r="E18" s="85">
        <f t="shared" si="5"/>
        <v>217077</v>
      </c>
      <c r="F18" s="85">
        <f t="shared" si="5"/>
        <v>373324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45963625</v>
      </c>
      <c r="C29" s="101">
        <f t="shared" ref="C29:N29" si="8">SUM(C30:C38)</f>
        <v>10962187</v>
      </c>
      <c r="D29" s="101">
        <f t="shared" si="8"/>
        <v>11954820</v>
      </c>
      <c r="E29" s="101">
        <f t="shared" si="8"/>
        <v>11642036</v>
      </c>
      <c r="F29" s="101">
        <f t="shared" si="8"/>
        <v>11404582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9600000</v>
      </c>
      <c r="C30" s="99">
        <v>2250000</v>
      </c>
      <c r="D30" s="99">
        <v>2400000</v>
      </c>
      <c r="E30" s="99">
        <v>2700000</v>
      </c>
      <c r="F30" s="99">
        <v>2250000</v>
      </c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36363625</v>
      </c>
      <c r="C35" s="99">
        <v>8712187</v>
      </c>
      <c r="D35" s="99">
        <v>9554820</v>
      </c>
      <c r="E35" s="99">
        <v>8942036</v>
      </c>
      <c r="F35" s="99">
        <v>9154582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45060895</v>
      </c>
      <c r="C41" s="111">
        <f t="shared" ref="C41:N41" si="10">SUM(C42:C58)</f>
        <v>11307541</v>
      </c>
      <c r="D41" s="111">
        <f t="shared" si="10"/>
        <v>11297137</v>
      </c>
      <c r="E41" s="111">
        <f t="shared" si="10"/>
        <v>11424959</v>
      </c>
      <c r="F41" s="111">
        <f t="shared" si="10"/>
        <v>11031258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22494452</v>
      </c>
      <c r="C42" s="113">
        <v>5531592</v>
      </c>
      <c r="D42" s="113">
        <v>6077775</v>
      </c>
      <c r="E42" s="113">
        <v>5657055</v>
      </c>
      <c r="F42" s="113">
        <v>5228030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1831580</v>
      </c>
      <c r="C43" s="113">
        <v>497290</v>
      </c>
      <c r="D43" s="113">
        <v>133020</v>
      </c>
      <c r="E43" s="113">
        <v>553740</v>
      </c>
      <c r="F43" s="113">
        <v>647530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589230</v>
      </c>
      <c r="C44" s="113">
        <v>135150</v>
      </c>
      <c r="D44" s="113">
        <v>151770</v>
      </c>
      <c r="E44" s="113">
        <v>157000</v>
      </c>
      <c r="F44" s="113">
        <v>145310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15549270</v>
      </c>
      <c r="C45" s="113">
        <v>4047290</v>
      </c>
      <c r="D45" s="113">
        <v>3739090</v>
      </c>
      <c r="E45" s="113">
        <v>3892960</v>
      </c>
      <c r="F45" s="113">
        <v>3869930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4596363</v>
      </c>
      <c r="C48" s="109">
        <v>1096219</v>
      </c>
      <c r="D48" s="109">
        <v>1195482</v>
      </c>
      <c r="E48" s="109">
        <v>1164204</v>
      </c>
      <c r="F48" s="109">
        <v>1140458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0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120</v>
      </c>
      <c r="C66" s="12" t="s">
        <v>121</v>
      </c>
      <c r="D66" s="12" t="s">
        <v>122</v>
      </c>
      <c r="E66" s="12" t="s">
        <v>123</v>
      </c>
      <c r="F66" s="12" t="s">
        <v>124</v>
      </c>
      <c r="G66" s="12" t="s">
        <v>125</v>
      </c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16</v>
      </c>
      <c r="C67" s="12" t="s">
        <v>126</v>
      </c>
      <c r="D67" s="12" t="s">
        <v>16</v>
      </c>
      <c r="E67" s="12" t="s">
        <v>19</v>
      </c>
      <c r="F67" s="12" t="s">
        <v>19</v>
      </c>
      <c r="G67" s="12" t="s">
        <v>16</v>
      </c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 t="s">
        <v>106</v>
      </c>
      <c r="C68" s="12" t="s">
        <v>106</v>
      </c>
      <c r="D68" s="12" t="s">
        <v>127</v>
      </c>
      <c r="E68" s="12">
        <v>3.3000000000000002E-2</v>
      </c>
      <c r="F68" s="12">
        <v>3.3000000000000002E-2</v>
      </c>
      <c r="G68" s="12" t="s">
        <v>106</v>
      </c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128</v>
      </c>
      <c r="C69" s="12" t="s">
        <v>129</v>
      </c>
      <c r="D69" s="12" t="s">
        <v>130</v>
      </c>
      <c r="E69" s="12" t="s">
        <v>131</v>
      </c>
      <c r="F69" s="12" t="s">
        <v>131</v>
      </c>
      <c r="G69" s="12" t="s">
        <v>131</v>
      </c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107</v>
      </c>
      <c r="C70" s="12" t="s">
        <v>132</v>
      </c>
      <c r="D70" s="12" t="s">
        <v>115</v>
      </c>
      <c r="E70" s="12" t="s">
        <v>115</v>
      </c>
      <c r="F70" s="12" t="s">
        <v>115</v>
      </c>
      <c r="G70" s="12" t="s">
        <v>133</v>
      </c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1890000</v>
      </c>
      <c r="C71" s="12">
        <v>1890000</v>
      </c>
      <c r="D71" s="12">
        <v>1500000</v>
      </c>
      <c r="E71" s="12">
        <v>10320</v>
      </c>
      <c r="F71" s="12">
        <v>10320</v>
      </c>
      <c r="G71" s="12">
        <v>2160000</v>
      </c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>
        <v>40</v>
      </c>
      <c r="C72" s="3">
        <v>50</v>
      </c>
      <c r="D72" s="3"/>
      <c r="E72" s="3"/>
      <c r="F72" s="3"/>
      <c r="G72" s="3">
        <v>40</v>
      </c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16"/>
  <sheetViews>
    <sheetView topLeftCell="A44" workbookViewId="0">
      <selection activeCell="G52" sqref="G52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134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95521448</v>
      </c>
      <c r="C7" s="58"/>
      <c r="D7" s="10" t="s">
        <v>12</v>
      </c>
      <c r="E7" s="10">
        <f>B21</f>
        <v>2298211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93629645</v>
      </c>
      <c r="C8" s="59"/>
      <c r="D8" s="10" t="s">
        <v>18</v>
      </c>
      <c r="E8" s="10">
        <f>B29</f>
        <v>93223237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1891803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7960120.666666667</v>
      </c>
      <c r="C10" s="59"/>
      <c r="D10" s="10" t="s">
        <v>23</v>
      </c>
      <c r="E10" s="10">
        <f>SUM(B42:B45)</f>
        <v>82647743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7802470.416666667</v>
      </c>
      <c r="C11" s="59"/>
      <c r="D11" s="10" t="s">
        <v>27</v>
      </c>
      <c r="E11" s="10">
        <f>SUM(B46:B48)</f>
        <v>9682123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157650.25</v>
      </c>
      <c r="C12" s="60"/>
      <c r="D12" s="10" t="s">
        <v>29</v>
      </c>
      <c r="E12" s="10">
        <f>SUM(B49:B58)</f>
        <v>1299779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95521448</v>
      </c>
      <c r="C16" s="82">
        <f t="shared" ref="C16:N16" si="3">C21+C29</f>
        <v>22594600</v>
      </c>
      <c r="D16" s="82">
        <f t="shared" si="3"/>
        <v>22406673</v>
      </c>
      <c r="E16" s="82">
        <f t="shared" si="3"/>
        <v>23124555</v>
      </c>
      <c r="F16" s="82">
        <f t="shared" si="3"/>
        <v>27395620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93629645</v>
      </c>
      <c r="C17" s="85">
        <f t="shared" ref="C17:N17" si="4">C41</f>
        <v>24114730</v>
      </c>
      <c r="D17" s="85">
        <f t="shared" si="4"/>
        <v>21996549</v>
      </c>
      <c r="E17" s="85">
        <f t="shared" si="4"/>
        <v>24856749</v>
      </c>
      <c r="F17" s="85">
        <f t="shared" si="4"/>
        <v>22661617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1891803</v>
      </c>
      <c r="C18" s="114">
        <f t="shared" si="5"/>
        <v>-1520130</v>
      </c>
      <c r="D18" s="85">
        <f t="shared" si="5"/>
        <v>410124</v>
      </c>
      <c r="E18" s="114">
        <f t="shared" si="5"/>
        <v>-1732194</v>
      </c>
      <c r="F18" s="85">
        <f t="shared" si="5"/>
        <v>4734003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2298211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2298211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>
        <v>831300</v>
      </c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>
        <v>1466911</v>
      </c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93223237</v>
      </c>
      <c r="C29" s="101">
        <f t="shared" ref="C29:N29" si="8">SUM(C30:C38)</f>
        <v>22594600</v>
      </c>
      <c r="D29" s="101">
        <f t="shared" si="8"/>
        <v>22406673</v>
      </c>
      <c r="E29" s="101">
        <f t="shared" si="8"/>
        <v>23124555</v>
      </c>
      <c r="F29" s="101">
        <f t="shared" si="8"/>
        <v>25097409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1754545</v>
      </c>
      <c r="C30" s="99"/>
      <c r="D30" s="99"/>
      <c r="E30" s="99"/>
      <c r="F30" s="99">
        <v>1754545</v>
      </c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21936254</v>
      </c>
      <c r="C31" s="99">
        <v>5019118</v>
      </c>
      <c r="D31" s="99">
        <v>5203636</v>
      </c>
      <c r="E31" s="99">
        <v>5941564</v>
      </c>
      <c r="F31" s="99">
        <v>5771936</v>
      </c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136364</v>
      </c>
      <c r="C32" s="99"/>
      <c r="D32" s="99"/>
      <c r="E32" s="99"/>
      <c r="F32" s="99">
        <v>136364</v>
      </c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366546</v>
      </c>
      <c r="C34" s="99"/>
      <c r="D34" s="99"/>
      <c r="E34" s="99">
        <v>164273</v>
      </c>
      <c r="F34" s="99">
        <v>202273</v>
      </c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58320528</v>
      </c>
      <c r="C35" s="99">
        <v>14638855</v>
      </c>
      <c r="D35" s="99">
        <v>14514600</v>
      </c>
      <c r="E35" s="99">
        <v>14494318</v>
      </c>
      <c r="F35" s="99">
        <v>14672755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6019818</v>
      </c>
      <c r="C37" s="99">
        <v>1683727</v>
      </c>
      <c r="D37" s="99">
        <v>1730455</v>
      </c>
      <c r="E37" s="99">
        <v>1277000</v>
      </c>
      <c r="F37" s="99">
        <v>1328636</v>
      </c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4689182</v>
      </c>
      <c r="C38" s="102">
        <v>1252900</v>
      </c>
      <c r="D38" s="102">
        <v>957982</v>
      </c>
      <c r="E38" s="102">
        <v>1247400</v>
      </c>
      <c r="F38" s="102">
        <v>1230900</v>
      </c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93629645</v>
      </c>
      <c r="C41" s="111">
        <f t="shared" ref="C41:N41" si="10">SUM(C42:C58)</f>
        <v>24114730</v>
      </c>
      <c r="D41" s="111">
        <f t="shared" si="10"/>
        <v>21996549</v>
      </c>
      <c r="E41" s="111">
        <f t="shared" si="10"/>
        <v>24856749</v>
      </c>
      <c r="F41" s="111">
        <f t="shared" si="10"/>
        <v>22661617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33043477</v>
      </c>
      <c r="C42" s="113">
        <v>8687110</v>
      </c>
      <c r="D42" s="113">
        <v>8282645</v>
      </c>
      <c r="E42" s="113">
        <v>7473845</v>
      </c>
      <c r="F42" s="113">
        <v>8599877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2860690</v>
      </c>
      <c r="C43" s="113">
        <v>916110</v>
      </c>
      <c r="D43" s="113">
        <v>50460</v>
      </c>
      <c r="E43" s="113">
        <v>883550</v>
      </c>
      <c r="F43" s="113">
        <v>1010570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1530560</v>
      </c>
      <c r="C44" s="113">
        <v>381840</v>
      </c>
      <c r="D44" s="113">
        <v>364230</v>
      </c>
      <c r="E44" s="113">
        <v>397740</v>
      </c>
      <c r="F44" s="113">
        <v>386750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45213016</v>
      </c>
      <c r="C45" s="113">
        <v>11703210</v>
      </c>
      <c r="D45" s="113">
        <v>10915547</v>
      </c>
      <c r="E45" s="113">
        <v>13106139</v>
      </c>
      <c r="F45" s="113">
        <v>9488120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9682123</v>
      </c>
      <c r="C48" s="109">
        <v>2274642</v>
      </c>
      <c r="D48" s="109">
        <v>2253667</v>
      </c>
      <c r="E48" s="109">
        <v>2374548</v>
      </c>
      <c r="F48" s="109">
        <v>2779266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51698</v>
      </c>
      <c r="C49" s="109"/>
      <c r="D49" s="109"/>
      <c r="E49" s="109"/>
      <c r="F49" s="109">
        <v>51698</v>
      </c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21818</v>
      </c>
      <c r="C51" s="109">
        <v>21818</v>
      </c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330000</v>
      </c>
      <c r="C52" s="109">
        <v>130000</v>
      </c>
      <c r="D52" s="109">
        <v>130000</v>
      </c>
      <c r="E52" s="109">
        <v>70000</v>
      </c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831263</v>
      </c>
      <c r="C55" s="109"/>
      <c r="D55" s="109"/>
      <c r="E55" s="109">
        <v>550927</v>
      </c>
      <c r="F55" s="109">
        <v>280336</v>
      </c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65000</v>
      </c>
      <c r="C57" s="109"/>
      <c r="D57" s="109"/>
      <c r="E57" s="109"/>
      <c r="F57" s="109">
        <v>65000</v>
      </c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135</v>
      </c>
      <c r="C66" s="12" t="s">
        <v>136</v>
      </c>
      <c r="D66" s="12" t="s">
        <v>137</v>
      </c>
      <c r="E66" s="12" t="s">
        <v>138</v>
      </c>
      <c r="F66" s="12" t="s">
        <v>139</v>
      </c>
      <c r="G66" s="12" t="s">
        <v>140</v>
      </c>
      <c r="H66" s="12" t="s">
        <v>141</v>
      </c>
      <c r="I66" s="12" t="s">
        <v>142</v>
      </c>
      <c r="J66" s="12" t="s">
        <v>143</v>
      </c>
      <c r="K66" s="12" t="s">
        <v>144</v>
      </c>
      <c r="L66" s="12" t="s">
        <v>145</v>
      </c>
      <c r="M66" s="12" t="s">
        <v>146</v>
      </c>
      <c r="N66" s="12" t="s">
        <v>147</v>
      </c>
      <c r="O66" s="12" t="s">
        <v>148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149</v>
      </c>
      <c r="C67" s="12" t="s">
        <v>149</v>
      </c>
      <c r="D67" s="12" t="s">
        <v>149</v>
      </c>
      <c r="E67" s="12" t="s">
        <v>149</v>
      </c>
      <c r="F67" s="12" t="s">
        <v>149</v>
      </c>
      <c r="G67" s="12" t="s">
        <v>150</v>
      </c>
      <c r="H67" s="12" t="s">
        <v>149</v>
      </c>
      <c r="I67" s="12" t="s">
        <v>16</v>
      </c>
      <c r="J67" s="12" t="s">
        <v>19</v>
      </c>
      <c r="K67" s="12" t="s">
        <v>19</v>
      </c>
      <c r="L67" s="12" t="s">
        <v>19</v>
      </c>
      <c r="M67" s="12" t="s">
        <v>19</v>
      </c>
      <c r="N67" s="12" t="s">
        <v>16</v>
      </c>
      <c r="O67" s="12" t="s">
        <v>149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>
        <v>3.3000000000000002E-2</v>
      </c>
      <c r="C68" s="12">
        <v>3.3000000000000002E-2</v>
      </c>
      <c r="D68" s="12">
        <v>3.3000000000000002E-2</v>
      </c>
      <c r="E68" s="12">
        <v>3.3000000000000002E-2</v>
      </c>
      <c r="F68" s="12">
        <v>3.3000000000000002E-2</v>
      </c>
      <c r="G68" s="12" t="s">
        <v>106</v>
      </c>
      <c r="H68" s="12" t="s">
        <v>127</v>
      </c>
      <c r="I68" s="12" t="s">
        <v>127</v>
      </c>
      <c r="J68" s="12" t="s">
        <v>106</v>
      </c>
      <c r="K68" s="12">
        <v>3.3000000000000002E-2</v>
      </c>
      <c r="L68" s="12">
        <v>3.3000000000000002E-2</v>
      </c>
      <c r="M68" s="12">
        <v>3.3000000000000002E-2</v>
      </c>
      <c r="N68" s="12" t="s">
        <v>106</v>
      </c>
      <c r="O68" s="12">
        <v>3.3000000000000002E-2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151</v>
      </c>
      <c r="C69" s="12" t="s">
        <v>152</v>
      </c>
      <c r="D69" s="12" t="s">
        <v>153</v>
      </c>
      <c r="E69" s="12" t="s">
        <v>154</v>
      </c>
      <c r="F69" s="12" t="s">
        <v>155</v>
      </c>
      <c r="G69" s="12" t="s">
        <v>131</v>
      </c>
      <c r="H69" s="12" t="s">
        <v>156</v>
      </c>
      <c r="I69" s="12" t="s">
        <v>157</v>
      </c>
      <c r="J69" s="12" t="s">
        <v>158</v>
      </c>
      <c r="K69" s="12" t="s">
        <v>159</v>
      </c>
      <c r="L69" s="12" t="s">
        <v>160</v>
      </c>
      <c r="M69" s="12" t="s">
        <v>161</v>
      </c>
      <c r="N69" s="12" t="s">
        <v>162</v>
      </c>
      <c r="O69" s="12" t="s">
        <v>163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164</v>
      </c>
      <c r="C70" s="12" t="s">
        <v>164</v>
      </c>
      <c r="D70" s="12" t="s">
        <v>164</v>
      </c>
      <c r="E70" s="12" t="s">
        <v>164</v>
      </c>
      <c r="F70" s="12" t="s">
        <v>164</v>
      </c>
      <c r="G70" s="12" t="s">
        <v>165</v>
      </c>
      <c r="H70" s="12" t="s">
        <v>164</v>
      </c>
      <c r="I70" s="12" t="s">
        <v>114</v>
      </c>
      <c r="J70" s="12" t="s">
        <v>166</v>
      </c>
      <c r="K70" s="12">
        <v>0</v>
      </c>
      <c r="L70" s="12" t="s">
        <v>114</v>
      </c>
      <c r="M70" s="12" t="s">
        <v>114</v>
      </c>
      <c r="N70" s="12" t="s">
        <v>165</v>
      </c>
      <c r="O70" s="12" t="s">
        <v>107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40000</v>
      </c>
      <c r="C71" s="12">
        <v>45000</v>
      </c>
      <c r="D71" s="12" t="s">
        <v>167</v>
      </c>
      <c r="E71" s="12">
        <v>40000</v>
      </c>
      <c r="F71" s="12">
        <v>40000</v>
      </c>
      <c r="G71" s="12">
        <v>2156880</v>
      </c>
      <c r="H71" s="12">
        <v>45000</v>
      </c>
      <c r="I71" s="12">
        <v>1200000</v>
      </c>
      <c r="J71" s="12">
        <v>1994440</v>
      </c>
      <c r="K71" s="12">
        <v>11000</v>
      </c>
      <c r="L71" s="12">
        <v>11000</v>
      </c>
      <c r="M71" s="12">
        <v>10320</v>
      </c>
      <c r="N71" s="12">
        <v>2200000</v>
      </c>
      <c r="O71" s="12">
        <v>40000</v>
      </c>
      <c r="P71" s="20"/>
      <c r="Q71" s="20"/>
      <c r="R71" s="20"/>
      <c r="S71" s="20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/>
      <c r="C72" s="3"/>
      <c r="D72" s="3"/>
      <c r="E72" s="3"/>
      <c r="F72" s="3"/>
      <c r="G72" s="3"/>
      <c r="H72" s="12"/>
      <c r="I72" s="12">
        <v>50</v>
      </c>
      <c r="J72" s="12"/>
      <c r="K72" s="3"/>
      <c r="L72" s="3"/>
      <c r="M72" s="3"/>
      <c r="N72" s="3"/>
      <c r="O72" s="3"/>
      <c r="P72" s="20"/>
      <c r="Q72" s="20"/>
      <c r="R72" s="20"/>
      <c r="S72" s="20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16"/>
  <sheetViews>
    <sheetView topLeftCell="A38" workbookViewId="0">
      <selection activeCell="H48" sqref="H48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168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28943805</v>
      </c>
      <c r="C7" s="58"/>
      <c r="D7" s="10" t="s">
        <v>12</v>
      </c>
      <c r="E7" s="10">
        <f>B21</f>
        <v>2273405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46989473</v>
      </c>
      <c r="C8" s="59"/>
      <c r="D8" s="10" t="s">
        <v>18</v>
      </c>
      <c r="E8" s="10">
        <f>B29</f>
        <v>26670400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-18045668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2411983.75</v>
      </c>
      <c r="C10" s="59"/>
      <c r="D10" s="10" t="s">
        <v>23</v>
      </c>
      <c r="E10" s="10">
        <f>SUM(B42:B45)</f>
        <v>34161924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3915789.4166666665</v>
      </c>
      <c r="C11" s="59"/>
      <c r="D11" s="10" t="s">
        <v>27</v>
      </c>
      <c r="E11" s="10">
        <f>SUM(B46:B48)</f>
        <v>3805578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-1503805.6666666667</v>
      </c>
      <c r="C12" s="60"/>
      <c r="D12" s="10" t="s">
        <v>29</v>
      </c>
      <c r="E12" s="10">
        <f>SUM(B49:B58)</f>
        <v>9021971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28943805</v>
      </c>
      <c r="C16" s="82">
        <f t="shared" ref="C16:N16" si="3">C21+C29</f>
        <v>6667600</v>
      </c>
      <c r="D16" s="82">
        <f t="shared" si="3"/>
        <v>6667600</v>
      </c>
      <c r="E16" s="82">
        <f t="shared" si="3"/>
        <v>6667600</v>
      </c>
      <c r="F16" s="82">
        <f t="shared" si="3"/>
        <v>8941005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46989473</v>
      </c>
      <c r="C17" s="85">
        <f t="shared" ref="C17:N17" si="4">C41</f>
        <v>12314651</v>
      </c>
      <c r="D17" s="85">
        <f t="shared" si="4"/>
        <v>11257890</v>
      </c>
      <c r="E17" s="85">
        <f t="shared" si="4"/>
        <v>11066707</v>
      </c>
      <c r="F17" s="85">
        <f t="shared" si="4"/>
        <v>12350225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114">
        <f t="shared" ref="B18:N18" si="5">B16-B17</f>
        <v>-18045668</v>
      </c>
      <c r="C18" s="114">
        <f t="shared" si="5"/>
        <v>-5647051</v>
      </c>
      <c r="D18" s="114">
        <f t="shared" si="5"/>
        <v>-4590290</v>
      </c>
      <c r="E18" s="114">
        <f t="shared" si="5"/>
        <v>-4399107</v>
      </c>
      <c r="F18" s="114">
        <f t="shared" si="5"/>
        <v>-3409220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2273405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2273405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>
        <v>1334525</v>
      </c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>
        <v>938880</v>
      </c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26670400</v>
      </c>
      <c r="C29" s="101">
        <f t="shared" ref="C29:N29" si="8">SUM(C30:C38)</f>
        <v>6667600</v>
      </c>
      <c r="D29" s="101">
        <f t="shared" si="8"/>
        <v>6667600</v>
      </c>
      <c r="E29" s="101">
        <f t="shared" si="8"/>
        <v>6667600</v>
      </c>
      <c r="F29" s="101">
        <f t="shared" si="8"/>
        <v>6667600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26670400</v>
      </c>
      <c r="C35" s="99">
        <v>6667600</v>
      </c>
      <c r="D35" s="99">
        <v>6667600</v>
      </c>
      <c r="E35" s="99">
        <v>6667600</v>
      </c>
      <c r="F35" s="99">
        <v>6667600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46989473</v>
      </c>
      <c r="C41" s="111">
        <f t="shared" ref="C41:N41" si="10">SUM(C42:C58)</f>
        <v>12314651</v>
      </c>
      <c r="D41" s="111">
        <f t="shared" si="10"/>
        <v>11257890</v>
      </c>
      <c r="E41" s="111">
        <f t="shared" si="10"/>
        <v>11066707</v>
      </c>
      <c r="F41" s="111">
        <f t="shared" si="10"/>
        <v>12350225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6724040</v>
      </c>
      <c r="C42" s="113">
        <v>1629770</v>
      </c>
      <c r="D42" s="113">
        <v>1834730</v>
      </c>
      <c r="E42" s="113">
        <v>1629770</v>
      </c>
      <c r="F42" s="113">
        <v>1629770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497560</v>
      </c>
      <c r="C43" s="113">
        <v>175630</v>
      </c>
      <c r="D43" s="115">
        <v>-29330</v>
      </c>
      <c r="E43" s="113">
        <v>175630</v>
      </c>
      <c r="F43" s="113">
        <v>175630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954830</v>
      </c>
      <c r="C44" s="113">
        <v>248460</v>
      </c>
      <c r="D44" s="113">
        <v>219950</v>
      </c>
      <c r="E44" s="113">
        <v>237650</v>
      </c>
      <c r="F44" s="113">
        <v>248770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25985494</v>
      </c>
      <c r="C45" s="113">
        <v>6781706</v>
      </c>
      <c r="D45" s="113">
        <v>5946760</v>
      </c>
      <c r="E45" s="113">
        <v>6465128</v>
      </c>
      <c r="F45" s="113">
        <v>6791900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3805578</v>
      </c>
      <c r="C48" s="109">
        <v>922426</v>
      </c>
      <c r="D48" s="109">
        <v>904853</v>
      </c>
      <c r="E48" s="109">
        <v>838739</v>
      </c>
      <c r="F48" s="109">
        <v>1139560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51140</v>
      </c>
      <c r="C49" s="109"/>
      <c r="D49" s="109"/>
      <c r="E49" s="109"/>
      <c r="F49" s="109">
        <v>51140</v>
      </c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30000</v>
      </c>
      <c r="C52" s="109"/>
      <c r="D52" s="109"/>
      <c r="E52" s="109"/>
      <c r="F52" s="109">
        <v>30000</v>
      </c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82273</v>
      </c>
      <c r="C55" s="109"/>
      <c r="D55" s="109"/>
      <c r="E55" s="109"/>
      <c r="F55" s="109">
        <v>82273</v>
      </c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8858558</v>
      </c>
      <c r="C58" s="109">
        <v>2556659</v>
      </c>
      <c r="D58" s="109">
        <v>2380927</v>
      </c>
      <c r="E58" s="109">
        <v>1719790</v>
      </c>
      <c r="F58" s="109">
        <v>2201182</v>
      </c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90000</v>
      </c>
      <c r="C63" s="109"/>
      <c r="D63" s="109"/>
      <c r="E63" s="109"/>
      <c r="F63" s="109">
        <v>90000</v>
      </c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169</v>
      </c>
      <c r="C66" s="12" t="s">
        <v>170</v>
      </c>
      <c r="D66" s="12" t="s">
        <v>171</v>
      </c>
      <c r="E66" s="12" t="s">
        <v>172</v>
      </c>
      <c r="F66" s="12" t="s">
        <v>173</v>
      </c>
      <c r="G66" s="12" t="s">
        <v>174</v>
      </c>
      <c r="H66" s="12" t="s">
        <v>175</v>
      </c>
      <c r="I66" s="12" t="s">
        <v>176</v>
      </c>
      <c r="J66" s="12" t="s">
        <v>177</v>
      </c>
      <c r="K66" s="12" t="s">
        <v>178</v>
      </c>
      <c r="L66" s="12" t="s">
        <v>179</v>
      </c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16</v>
      </c>
      <c r="C67" s="12" t="s">
        <v>149</v>
      </c>
      <c r="D67" s="12" t="s">
        <v>149</v>
      </c>
      <c r="E67" s="12" t="s">
        <v>19</v>
      </c>
      <c r="F67" s="12" t="s">
        <v>149</v>
      </c>
      <c r="G67" s="12" t="s">
        <v>16</v>
      </c>
      <c r="H67" s="12" t="s">
        <v>19</v>
      </c>
      <c r="I67" s="12" t="s">
        <v>149</v>
      </c>
      <c r="J67" s="12" t="s">
        <v>19</v>
      </c>
      <c r="K67" s="12" t="s">
        <v>19</v>
      </c>
      <c r="L67" s="12" t="s">
        <v>126</v>
      </c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 t="s">
        <v>106</v>
      </c>
      <c r="C68" s="12">
        <v>3.3000000000000002E-2</v>
      </c>
      <c r="D68" s="12">
        <v>3.3000000000000002E-2</v>
      </c>
      <c r="E68" s="12">
        <v>3.3000000000000002E-2</v>
      </c>
      <c r="F68" s="12">
        <v>3.3000000000000002E-2</v>
      </c>
      <c r="G68" s="12">
        <v>3.3000000000000002E-2</v>
      </c>
      <c r="H68" s="12">
        <v>3.3000000000000002E-2</v>
      </c>
      <c r="I68" s="12">
        <v>3.3000000000000002E-2</v>
      </c>
      <c r="J68" s="12">
        <v>3.3000000000000002E-2</v>
      </c>
      <c r="K68" s="12">
        <v>3.3000000000000002E-2</v>
      </c>
      <c r="L68" s="12" t="s">
        <v>127</v>
      </c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180</v>
      </c>
      <c r="C69" s="12" t="s">
        <v>181</v>
      </c>
      <c r="D69" s="12" t="s">
        <v>181</v>
      </c>
      <c r="E69" s="12" t="s">
        <v>182</v>
      </c>
      <c r="F69" s="12" t="s">
        <v>183</v>
      </c>
      <c r="G69" s="12" t="s">
        <v>64</v>
      </c>
      <c r="H69" s="12" t="s">
        <v>184</v>
      </c>
      <c r="I69" s="12" t="s">
        <v>185</v>
      </c>
      <c r="J69" s="12" t="s">
        <v>186</v>
      </c>
      <c r="K69" s="12" t="s">
        <v>131</v>
      </c>
      <c r="L69" s="12" t="s">
        <v>167</v>
      </c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187</v>
      </c>
      <c r="C70" s="12" t="s">
        <v>167</v>
      </c>
      <c r="D70" s="12" t="s">
        <v>164</v>
      </c>
      <c r="E70" s="12" t="s">
        <v>188</v>
      </c>
      <c r="F70" s="12" t="s">
        <v>167</v>
      </c>
      <c r="G70" s="12" t="s">
        <v>64</v>
      </c>
      <c r="H70" s="12" t="s">
        <v>189</v>
      </c>
      <c r="I70" s="12" t="s">
        <v>167</v>
      </c>
      <c r="J70" s="12" t="s">
        <v>167</v>
      </c>
      <c r="K70" s="12" t="s">
        <v>190</v>
      </c>
      <c r="L70" s="12" t="s">
        <v>167</v>
      </c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1822480</v>
      </c>
      <c r="C71" s="12">
        <v>35000</v>
      </c>
      <c r="D71" s="12">
        <v>30000</v>
      </c>
      <c r="E71" s="12">
        <v>10320</v>
      </c>
      <c r="F71" s="12">
        <v>40000</v>
      </c>
      <c r="G71" s="12" t="s">
        <v>167</v>
      </c>
      <c r="H71" s="12">
        <v>10320</v>
      </c>
      <c r="I71" s="12">
        <v>35000</v>
      </c>
      <c r="J71" s="12">
        <v>10320</v>
      </c>
      <c r="K71" s="12">
        <v>10320</v>
      </c>
      <c r="L71" s="12" t="s">
        <v>167</v>
      </c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>
        <v>70</v>
      </c>
      <c r="C72" s="3"/>
      <c r="D72" s="3"/>
      <c r="E72" s="3"/>
      <c r="F72" s="12"/>
      <c r="G72" s="12">
        <v>60</v>
      </c>
      <c r="H72" s="3"/>
      <c r="I72" s="12"/>
      <c r="J72" s="12"/>
      <c r="K72" s="12"/>
      <c r="L72" s="12">
        <v>80</v>
      </c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16"/>
  <sheetViews>
    <sheetView topLeftCell="A38" workbookViewId="0">
      <selection activeCell="H35" sqref="H35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191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54767282</v>
      </c>
      <c r="C7" s="58"/>
      <c r="D7" s="10" t="s">
        <v>12</v>
      </c>
      <c r="E7" s="10">
        <f>B21</f>
        <v>2503680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59030961</v>
      </c>
      <c r="C8" s="59"/>
      <c r="D8" s="10" t="s">
        <v>18</v>
      </c>
      <c r="E8" s="10">
        <f>B29</f>
        <v>52263602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-4263679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4563940.166666667</v>
      </c>
      <c r="C10" s="59"/>
      <c r="D10" s="10" t="s">
        <v>23</v>
      </c>
      <c r="E10" s="10">
        <f>SUM(B42:B45)</f>
        <v>47797803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4919246.75</v>
      </c>
      <c r="C11" s="59"/>
      <c r="D11" s="10" t="s">
        <v>27</v>
      </c>
      <c r="E11" s="10">
        <f>SUM(B46:B48)</f>
        <v>6091510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-355306.58333333331</v>
      </c>
      <c r="C12" s="60"/>
      <c r="D12" s="10" t="s">
        <v>29</v>
      </c>
      <c r="E12" s="10">
        <f>SUM(B49:B58)</f>
        <v>5141648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54767282</v>
      </c>
      <c r="C16" s="82">
        <f t="shared" ref="C16:N16" si="3">C21+C29</f>
        <v>14097037</v>
      </c>
      <c r="D16" s="82">
        <f t="shared" si="3"/>
        <v>13387946</v>
      </c>
      <c r="E16" s="82">
        <f t="shared" si="3"/>
        <v>14111582</v>
      </c>
      <c r="F16" s="82">
        <f t="shared" si="3"/>
        <v>13170717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59030961</v>
      </c>
      <c r="C17" s="85">
        <f t="shared" ref="C17:N17" si="4">C41</f>
        <v>13354732</v>
      </c>
      <c r="D17" s="85">
        <f t="shared" si="4"/>
        <v>13888480</v>
      </c>
      <c r="E17" s="85">
        <f t="shared" si="4"/>
        <v>18926396</v>
      </c>
      <c r="F17" s="85">
        <f t="shared" si="4"/>
        <v>12861353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114">
        <f t="shared" ref="B18:N18" si="5">B16-B17</f>
        <v>-4263679</v>
      </c>
      <c r="C18" s="85">
        <f t="shared" si="5"/>
        <v>742305</v>
      </c>
      <c r="D18" s="114">
        <f t="shared" si="5"/>
        <v>-500534</v>
      </c>
      <c r="E18" s="114">
        <f t="shared" si="5"/>
        <v>-4814814</v>
      </c>
      <c r="F18" s="85">
        <f t="shared" si="5"/>
        <v>309364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2503680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2503680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>
        <v>2308080</v>
      </c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>
        <v>195600</v>
      </c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52263602</v>
      </c>
      <c r="C29" s="101">
        <f t="shared" ref="C29:N29" si="8">SUM(C30:C38)</f>
        <v>14097037</v>
      </c>
      <c r="D29" s="101">
        <f t="shared" si="8"/>
        <v>13387946</v>
      </c>
      <c r="E29" s="101">
        <f t="shared" si="8"/>
        <v>14111582</v>
      </c>
      <c r="F29" s="101">
        <f t="shared" si="8"/>
        <v>10667037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8910000</v>
      </c>
      <c r="C31" s="99">
        <v>3190000</v>
      </c>
      <c r="D31" s="99">
        <v>2530000</v>
      </c>
      <c r="E31" s="99">
        <v>3190000</v>
      </c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685454</v>
      </c>
      <c r="C33" s="99">
        <v>240000</v>
      </c>
      <c r="D33" s="99">
        <v>190909</v>
      </c>
      <c r="E33" s="99">
        <v>254545</v>
      </c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32497492</v>
      </c>
      <c r="C35" s="99">
        <v>8124373</v>
      </c>
      <c r="D35" s="99">
        <v>8124373</v>
      </c>
      <c r="E35" s="99">
        <v>8124373</v>
      </c>
      <c r="F35" s="99">
        <v>8124373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10170656</v>
      </c>
      <c r="C38" s="102">
        <v>2542664</v>
      </c>
      <c r="D38" s="102">
        <v>2542664</v>
      </c>
      <c r="E38" s="102">
        <v>2542664</v>
      </c>
      <c r="F38" s="102">
        <v>2542664</v>
      </c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59030961</v>
      </c>
      <c r="C41" s="111">
        <f t="shared" ref="C41:N41" si="10">SUM(C42:C58)</f>
        <v>13354732</v>
      </c>
      <c r="D41" s="111">
        <f t="shared" si="10"/>
        <v>13888480</v>
      </c>
      <c r="E41" s="111">
        <f t="shared" si="10"/>
        <v>18926396</v>
      </c>
      <c r="F41" s="111">
        <f t="shared" si="10"/>
        <v>12861353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17059275</v>
      </c>
      <c r="C42" s="113">
        <v>3301470</v>
      </c>
      <c r="D42" s="113">
        <v>3689530</v>
      </c>
      <c r="E42" s="113">
        <v>5087938</v>
      </c>
      <c r="F42" s="113">
        <v>4980337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1240470</v>
      </c>
      <c r="C43" s="113">
        <v>360180</v>
      </c>
      <c r="D43" s="115">
        <v>-27880</v>
      </c>
      <c r="E43" s="113">
        <v>360180</v>
      </c>
      <c r="F43" s="113">
        <v>547990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1181510</v>
      </c>
      <c r="C44" s="113">
        <v>310360</v>
      </c>
      <c r="D44" s="113">
        <v>245960</v>
      </c>
      <c r="E44" s="113">
        <v>365660</v>
      </c>
      <c r="F44" s="113">
        <v>259530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28316548</v>
      </c>
      <c r="C45" s="113">
        <v>7973019</v>
      </c>
      <c r="D45" s="113">
        <v>5845146</v>
      </c>
      <c r="E45" s="113">
        <v>8803910</v>
      </c>
      <c r="F45" s="113">
        <v>5694473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6091510</v>
      </c>
      <c r="C48" s="109">
        <v>1409703</v>
      </c>
      <c r="D48" s="109">
        <v>1593060</v>
      </c>
      <c r="E48" s="109">
        <v>1766044</v>
      </c>
      <c r="F48" s="109">
        <v>1322703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56320</v>
      </c>
      <c r="C49" s="109"/>
      <c r="D49" s="109"/>
      <c r="E49" s="109"/>
      <c r="F49" s="109">
        <v>56320</v>
      </c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0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5085328</v>
      </c>
      <c r="C58" s="109"/>
      <c r="D58" s="109">
        <v>2542664</v>
      </c>
      <c r="E58" s="109">
        <v>2542664</v>
      </c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192</v>
      </c>
      <c r="C66" s="12" t="s">
        <v>193</v>
      </c>
      <c r="D66" s="12" t="s">
        <v>194</v>
      </c>
      <c r="E66" s="12" t="s">
        <v>195</v>
      </c>
      <c r="F66" s="12" t="s">
        <v>193</v>
      </c>
      <c r="G66" s="12" t="s">
        <v>196</v>
      </c>
      <c r="H66" s="12" t="s">
        <v>197</v>
      </c>
      <c r="I66" s="12" t="s">
        <v>198</v>
      </c>
      <c r="J66" s="12" t="s">
        <v>199</v>
      </c>
      <c r="K66" s="12" t="s">
        <v>200</v>
      </c>
      <c r="L66" s="12" t="s">
        <v>201</v>
      </c>
      <c r="M66" s="12" t="s">
        <v>202</v>
      </c>
      <c r="N66" s="12" t="s">
        <v>203</v>
      </c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19</v>
      </c>
      <c r="C67" s="12" t="s">
        <v>149</v>
      </c>
      <c r="D67" s="12" t="s">
        <v>149</v>
      </c>
      <c r="E67" s="12" t="s">
        <v>16</v>
      </c>
      <c r="F67" s="12" t="s">
        <v>149</v>
      </c>
      <c r="G67" s="12" t="s">
        <v>19</v>
      </c>
      <c r="H67" s="12" t="s">
        <v>16</v>
      </c>
      <c r="I67" s="12" t="s">
        <v>19</v>
      </c>
      <c r="J67" s="12" t="s">
        <v>126</v>
      </c>
      <c r="K67" s="12" t="s">
        <v>149</v>
      </c>
      <c r="L67" s="12" t="s">
        <v>149</v>
      </c>
      <c r="M67" s="12" t="s">
        <v>19</v>
      </c>
      <c r="N67" s="12" t="s">
        <v>126</v>
      </c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 t="s">
        <v>106</v>
      </c>
      <c r="C68" s="12">
        <v>3.3000000000000002E-2</v>
      </c>
      <c r="D68" s="12">
        <v>3.3000000000000002E-2</v>
      </c>
      <c r="E68" s="12">
        <v>3.3000000000000002E-2</v>
      </c>
      <c r="F68" s="12"/>
      <c r="G68" s="12">
        <v>3.3000000000000002E-2</v>
      </c>
      <c r="H68" s="12" t="s">
        <v>106</v>
      </c>
      <c r="I68" s="12">
        <v>3.3000000000000002E-2</v>
      </c>
      <c r="J68" s="12">
        <v>3.3000000000000002E-2</v>
      </c>
      <c r="K68" s="12">
        <v>3.3000000000000002E-2</v>
      </c>
      <c r="L68" s="12">
        <v>3.3000000000000002E-2</v>
      </c>
      <c r="M68" s="12" t="s">
        <v>106</v>
      </c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204</v>
      </c>
      <c r="C69" s="12" t="s">
        <v>181</v>
      </c>
      <c r="D69" s="12" t="s">
        <v>181</v>
      </c>
      <c r="E69" s="12" t="s">
        <v>205</v>
      </c>
      <c r="F69" s="12" t="s">
        <v>181</v>
      </c>
      <c r="G69" s="12" t="s">
        <v>206</v>
      </c>
      <c r="H69" s="12" t="s">
        <v>207</v>
      </c>
      <c r="I69" s="12" t="s">
        <v>184</v>
      </c>
      <c r="J69" s="12" t="s">
        <v>208</v>
      </c>
      <c r="K69" s="12" t="s">
        <v>152</v>
      </c>
      <c r="L69" s="12" t="s">
        <v>209</v>
      </c>
      <c r="M69" s="12" t="s">
        <v>210</v>
      </c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211</v>
      </c>
      <c r="C70" s="12" t="s">
        <v>212</v>
      </c>
      <c r="D70" s="12" t="s">
        <v>212</v>
      </c>
      <c r="E70" s="12" t="s">
        <v>213</v>
      </c>
      <c r="F70" s="12" t="s">
        <v>212</v>
      </c>
      <c r="G70" s="12" t="s">
        <v>214</v>
      </c>
      <c r="H70" s="12" t="s">
        <v>165</v>
      </c>
      <c r="I70" s="12" t="s">
        <v>214</v>
      </c>
      <c r="J70" s="12" t="s">
        <v>107</v>
      </c>
      <c r="K70" s="12" t="s">
        <v>107</v>
      </c>
      <c r="L70" s="12" t="s">
        <v>107</v>
      </c>
      <c r="M70" s="12" t="s">
        <v>166</v>
      </c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2200000</v>
      </c>
      <c r="C71" s="12">
        <v>50000</v>
      </c>
      <c r="D71" s="12">
        <v>45000</v>
      </c>
      <c r="E71" s="12">
        <v>1100000</v>
      </c>
      <c r="F71" s="12"/>
      <c r="G71" s="12">
        <v>10320</v>
      </c>
      <c r="H71" s="12">
        <v>1500000</v>
      </c>
      <c r="I71" s="12">
        <v>10320</v>
      </c>
      <c r="J71" s="12">
        <v>0</v>
      </c>
      <c r="K71" s="12">
        <v>45000</v>
      </c>
      <c r="L71" s="12">
        <v>40000</v>
      </c>
      <c r="M71" s="12">
        <v>1883297</v>
      </c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>
        <v>2</v>
      </c>
      <c r="C72" s="3"/>
      <c r="D72" s="3"/>
      <c r="E72" s="3">
        <v>65</v>
      </c>
      <c r="F72" s="12"/>
      <c r="G72" s="12"/>
      <c r="H72" s="3">
        <v>50</v>
      </c>
      <c r="I72" s="3"/>
      <c r="J72" s="3">
        <v>70</v>
      </c>
      <c r="K72" s="3"/>
      <c r="L72" s="3"/>
      <c r="M72" s="3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16"/>
  <sheetViews>
    <sheetView topLeftCell="A38" workbookViewId="0">
      <selection activeCell="H47" sqref="H47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215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38317036</v>
      </c>
      <c r="C7" s="58"/>
      <c r="D7" s="10" t="s">
        <v>12</v>
      </c>
      <c r="E7" s="10">
        <f>B21</f>
        <v>1538127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53633643</v>
      </c>
      <c r="C8" s="59"/>
      <c r="D8" s="10" t="s">
        <v>18</v>
      </c>
      <c r="E8" s="10">
        <f>B29</f>
        <v>36778909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-15316607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3193086.3333333335</v>
      </c>
      <c r="C10" s="59"/>
      <c r="D10" s="10" t="s">
        <v>23</v>
      </c>
      <c r="E10" s="10">
        <f>SUM(B42:B45)</f>
        <v>48543734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4469470.25</v>
      </c>
      <c r="C11" s="59"/>
      <c r="D11" s="10" t="s">
        <v>27</v>
      </c>
      <c r="E11" s="10">
        <f>SUM(B46:B48)</f>
        <v>3986096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-1276383.9166666667</v>
      </c>
      <c r="C12" s="60"/>
      <c r="D12" s="10" t="s">
        <v>29</v>
      </c>
      <c r="E12" s="10">
        <f>SUM(B49:B58)</f>
        <v>1103813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38317036</v>
      </c>
      <c r="C16" s="82">
        <f t="shared" ref="C16:N16" si="3">C21+C29</f>
        <v>11471182</v>
      </c>
      <c r="D16" s="82">
        <f t="shared" si="3"/>
        <v>8099091</v>
      </c>
      <c r="E16" s="82">
        <f t="shared" si="3"/>
        <v>8821909</v>
      </c>
      <c r="F16" s="82">
        <f t="shared" si="3"/>
        <v>9924854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53633643</v>
      </c>
      <c r="C17" s="85">
        <f t="shared" ref="C17:N17" si="4">C41</f>
        <v>14464878</v>
      </c>
      <c r="D17" s="85">
        <f t="shared" si="4"/>
        <v>12730223</v>
      </c>
      <c r="E17" s="85">
        <f t="shared" si="4"/>
        <v>12913831</v>
      </c>
      <c r="F17" s="85">
        <f t="shared" si="4"/>
        <v>13524711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114">
        <f t="shared" ref="B18:N18" si="5">B16-B17</f>
        <v>-15316607</v>
      </c>
      <c r="C18" s="114">
        <f t="shared" si="5"/>
        <v>-2993696</v>
      </c>
      <c r="D18" s="114">
        <f t="shared" si="5"/>
        <v>-4631132</v>
      </c>
      <c r="E18" s="114">
        <f t="shared" si="5"/>
        <v>-4091922</v>
      </c>
      <c r="F18" s="114">
        <f t="shared" si="5"/>
        <v>-3599857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1538127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1538127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>
        <v>1467000</v>
      </c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>
        <v>71127</v>
      </c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36778909</v>
      </c>
      <c r="C29" s="101">
        <f t="shared" ref="C29:N29" si="8">SUM(C30:C38)</f>
        <v>11471182</v>
      </c>
      <c r="D29" s="101">
        <f t="shared" si="8"/>
        <v>8099091</v>
      </c>
      <c r="E29" s="101">
        <f t="shared" si="8"/>
        <v>8821909</v>
      </c>
      <c r="F29" s="101">
        <f t="shared" si="8"/>
        <v>8386727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33406818</v>
      </c>
      <c r="C35" s="99">
        <v>8099091</v>
      </c>
      <c r="D35" s="99">
        <v>8099091</v>
      </c>
      <c r="E35" s="99">
        <v>8821909</v>
      </c>
      <c r="F35" s="99">
        <v>8386727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3372091</v>
      </c>
      <c r="C37" s="99">
        <v>3372091</v>
      </c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53633643</v>
      </c>
      <c r="C41" s="111">
        <f t="shared" ref="C41:N41" si="10">SUM(C42:C58)</f>
        <v>14464878</v>
      </c>
      <c r="D41" s="111">
        <f t="shared" si="10"/>
        <v>12730223</v>
      </c>
      <c r="E41" s="111">
        <f t="shared" si="10"/>
        <v>12913831</v>
      </c>
      <c r="F41" s="111">
        <f t="shared" si="10"/>
        <v>13524711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34563080</v>
      </c>
      <c r="C42" s="113">
        <v>8512530</v>
      </c>
      <c r="D42" s="113">
        <v>9093340</v>
      </c>
      <c r="E42" s="113">
        <v>8512530</v>
      </c>
      <c r="F42" s="113">
        <v>8444680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3036920</v>
      </c>
      <c r="C43" s="113">
        <v>887470</v>
      </c>
      <c r="D43" s="113">
        <v>306660</v>
      </c>
      <c r="E43" s="113">
        <v>887470</v>
      </c>
      <c r="F43" s="113">
        <v>955320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703830</v>
      </c>
      <c r="C44" s="113">
        <v>157220</v>
      </c>
      <c r="D44" s="113">
        <v>176470</v>
      </c>
      <c r="E44" s="113">
        <v>184480</v>
      </c>
      <c r="F44" s="113">
        <v>185660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10239904</v>
      </c>
      <c r="C45" s="113">
        <v>3478780</v>
      </c>
      <c r="D45" s="113">
        <v>2085324</v>
      </c>
      <c r="E45" s="113">
        <v>2320660</v>
      </c>
      <c r="F45" s="113">
        <v>2355140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3986096</v>
      </c>
      <c r="C48" s="109">
        <v>1172733</v>
      </c>
      <c r="D48" s="109">
        <v>833411</v>
      </c>
      <c r="E48" s="109">
        <v>893691</v>
      </c>
      <c r="F48" s="109">
        <v>1086261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44500</v>
      </c>
      <c r="C49" s="109"/>
      <c r="D49" s="109"/>
      <c r="E49" s="109"/>
      <c r="F49" s="109">
        <v>44500</v>
      </c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439695</v>
      </c>
      <c r="C51" s="109"/>
      <c r="D51" s="109"/>
      <c r="E51" s="109"/>
      <c r="F51" s="109">
        <v>439695</v>
      </c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455000</v>
      </c>
      <c r="C52" s="109">
        <v>225000</v>
      </c>
      <c r="D52" s="109">
        <v>115000</v>
      </c>
      <c r="E52" s="109">
        <v>115000</v>
      </c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164618</v>
      </c>
      <c r="C55" s="109">
        <v>31145</v>
      </c>
      <c r="D55" s="109">
        <v>120018</v>
      </c>
      <c r="E55" s="109"/>
      <c r="F55" s="109">
        <v>13455</v>
      </c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142</v>
      </c>
      <c r="C66" s="12" t="s">
        <v>216</v>
      </c>
      <c r="D66" s="12" t="s">
        <v>217</v>
      </c>
      <c r="E66" s="12" t="s">
        <v>218</v>
      </c>
      <c r="F66" s="12" t="s">
        <v>219</v>
      </c>
      <c r="G66" s="12" t="s">
        <v>220</v>
      </c>
      <c r="H66" s="12" t="s">
        <v>171</v>
      </c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16</v>
      </c>
      <c r="C67" s="12" t="s">
        <v>19</v>
      </c>
      <c r="D67" s="12" t="s">
        <v>16</v>
      </c>
      <c r="E67" s="12" t="s">
        <v>19</v>
      </c>
      <c r="F67" s="12" t="s">
        <v>150</v>
      </c>
      <c r="G67" s="12" t="s">
        <v>150</v>
      </c>
      <c r="H67" s="12" t="s">
        <v>150</v>
      </c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 t="s">
        <v>106</v>
      </c>
      <c r="C68" s="12" t="s">
        <v>106</v>
      </c>
      <c r="D68" s="12" t="s">
        <v>106</v>
      </c>
      <c r="E68" s="12" t="s">
        <v>106</v>
      </c>
      <c r="F68" s="12" t="s">
        <v>106</v>
      </c>
      <c r="G68" s="12">
        <v>3.3000000000000002E-2</v>
      </c>
      <c r="H68" s="12">
        <v>3.3000000000000002E-2</v>
      </c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128</v>
      </c>
      <c r="C69" s="12" t="s">
        <v>221</v>
      </c>
      <c r="D69" s="12" t="s">
        <v>158</v>
      </c>
      <c r="E69" s="12"/>
      <c r="F69" s="12" t="s">
        <v>222</v>
      </c>
      <c r="G69" s="12" t="s">
        <v>223</v>
      </c>
      <c r="H69" s="12" t="s">
        <v>224</v>
      </c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115</v>
      </c>
      <c r="C70" s="12" t="s">
        <v>115</v>
      </c>
      <c r="D70" s="12" t="s">
        <v>115</v>
      </c>
      <c r="E70" s="12" t="s">
        <v>165</v>
      </c>
      <c r="F70" s="12" t="s">
        <v>115</v>
      </c>
      <c r="G70" s="12" t="s">
        <v>114</v>
      </c>
      <c r="H70" s="12" t="s">
        <v>114</v>
      </c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2088560</v>
      </c>
      <c r="C71" s="12">
        <v>2270400</v>
      </c>
      <c r="D71" s="12">
        <v>2002080</v>
      </c>
      <c r="E71" s="12">
        <v>944280</v>
      </c>
      <c r="F71" s="12">
        <v>2200000</v>
      </c>
      <c r="G71" s="12">
        <v>10320</v>
      </c>
      <c r="H71" s="12">
        <v>10320</v>
      </c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>
        <v>70</v>
      </c>
      <c r="C72" s="3"/>
      <c r="D72" s="3">
        <v>60</v>
      </c>
      <c r="E72" s="3"/>
      <c r="F72" s="3"/>
      <c r="G72" s="3"/>
      <c r="H72" s="3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16"/>
  <sheetViews>
    <sheetView topLeftCell="A32" workbookViewId="0">
      <selection activeCell="H48" sqref="H48"/>
    </sheetView>
  </sheetViews>
  <sheetFormatPr defaultColWidth="11.25" defaultRowHeight="15" customHeight="1" x14ac:dyDescent="0.25"/>
  <cols>
    <col min="1" max="1" width="19.375" bestFit="1" customWidth="1"/>
    <col min="2" max="15" width="16.25" customWidth="1"/>
  </cols>
  <sheetData>
    <row r="1" spans="1:26" ht="24" customHeight="1" x14ac:dyDescent="0.25">
      <c r="A1" s="65" t="s">
        <v>225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30172727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31294563</v>
      </c>
      <c r="C8" s="59"/>
      <c r="D8" s="10" t="s">
        <v>18</v>
      </c>
      <c r="E8" s="10">
        <f>B29</f>
        <v>30172727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-1121836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2514393.9166666665</v>
      </c>
      <c r="C10" s="59"/>
      <c r="D10" s="10" t="s">
        <v>23</v>
      </c>
      <c r="E10" s="10">
        <f>SUM(B42:B45)</f>
        <v>28041440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2607880.25</v>
      </c>
      <c r="C11" s="59"/>
      <c r="D11" s="10" t="s">
        <v>27</v>
      </c>
      <c r="E11" s="10">
        <f>SUM(B46:B48)</f>
        <v>3042350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-93486.333333333328</v>
      </c>
      <c r="C12" s="60"/>
      <c r="D12" s="10" t="s">
        <v>29</v>
      </c>
      <c r="E12" s="10">
        <f>SUM(B49:B58)</f>
        <v>210773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30172727</v>
      </c>
      <c r="C16" s="82">
        <f t="shared" ref="C16:N16" si="3">C21+C29</f>
        <v>7262000</v>
      </c>
      <c r="D16" s="82">
        <f t="shared" si="3"/>
        <v>7262000</v>
      </c>
      <c r="E16" s="82">
        <f t="shared" si="3"/>
        <v>8386727</v>
      </c>
      <c r="F16" s="82">
        <f t="shared" si="3"/>
        <v>7262000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31294563</v>
      </c>
      <c r="C17" s="85">
        <f t="shared" ref="C17:N17" si="4">C41</f>
        <v>8055560</v>
      </c>
      <c r="D17" s="85">
        <f t="shared" si="4"/>
        <v>7863410</v>
      </c>
      <c r="E17" s="85">
        <f t="shared" si="4"/>
        <v>7744033</v>
      </c>
      <c r="F17" s="85">
        <f t="shared" si="4"/>
        <v>7631560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114">
        <f t="shared" ref="B18:N18" si="5">B16-B17</f>
        <v>-1121836</v>
      </c>
      <c r="C18" s="114">
        <f t="shared" si="5"/>
        <v>-793560</v>
      </c>
      <c r="D18" s="114">
        <f t="shared" si="5"/>
        <v>-601410</v>
      </c>
      <c r="E18" s="85">
        <f t="shared" si="5"/>
        <v>642694</v>
      </c>
      <c r="F18" s="114">
        <f t="shared" si="5"/>
        <v>-369560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30172727</v>
      </c>
      <c r="C29" s="101">
        <f t="shared" ref="C29:N29" si="8">SUM(C30:C38)</f>
        <v>7262000</v>
      </c>
      <c r="D29" s="101">
        <f t="shared" si="8"/>
        <v>7262000</v>
      </c>
      <c r="E29" s="101">
        <f t="shared" si="8"/>
        <v>8386727</v>
      </c>
      <c r="F29" s="101">
        <f t="shared" si="8"/>
        <v>7262000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30172727</v>
      </c>
      <c r="C35" s="99">
        <v>7262000</v>
      </c>
      <c r="D35" s="99">
        <v>7262000</v>
      </c>
      <c r="E35" s="99">
        <v>8386727</v>
      </c>
      <c r="F35" s="99">
        <v>7262000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31294563</v>
      </c>
      <c r="C41" s="111">
        <f t="shared" ref="C41:N41" si="10">SUM(C42:C58)</f>
        <v>8055560</v>
      </c>
      <c r="D41" s="111">
        <f t="shared" si="10"/>
        <v>7863410</v>
      </c>
      <c r="E41" s="111">
        <f t="shared" si="10"/>
        <v>7744033</v>
      </c>
      <c r="F41" s="111">
        <f t="shared" si="10"/>
        <v>7631560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27700580</v>
      </c>
      <c r="C42" s="113">
        <v>7229750</v>
      </c>
      <c r="D42" s="113">
        <v>6823610</v>
      </c>
      <c r="E42" s="113">
        <v>6823610</v>
      </c>
      <c r="F42" s="113">
        <v>6823610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0</v>
      </c>
      <c r="C43" s="113">
        <v>0</v>
      </c>
      <c r="D43" s="113">
        <v>0</v>
      </c>
      <c r="E43" s="113">
        <v>0</v>
      </c>
      <c r="F43" s="113">
        <v>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340860</v>
      </c>
      <c r="C44" s="113">
        <v>95610</v>
      </c>
      <c r="D44" s="113">
        <v>81750</v>
      </c>
      <c r="E44" s="113">
        <v>81750</v>
      </c>
      <c r="F44" s="113">
        <v>81750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0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3042350</v>
      </c>
      <c r="C48" s="109">
        <v>730200</v>
      </c>
      <c r="D48" s="109">
        <v>747277</v>
      </c>
      <c r="E48" s="109">
        <v>838673</v>
      </c>
      <c r="F48" s="109">
        <v>726200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28955</v>
      </c>
      <c r="C52" s="109"/>
      <c r="D52" s="109">
        <v>28955</v>
      </c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181818</v>
      </c>
      <c r="C57" s="109"/>
      <c r="D57" s="109">
        <v>181818</v>
      </c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40000</v>
      </c>
      <c r="C63" s="109">
        <v>40000</v>
      </c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226</v>
      </c>
      <c r="C66" s="12" t="s">
        <v>227</v>
      </c>
      <c r="D66" s="12" t="s">
        <v>228</v>
      </c>
      <c r="E66" s="12" t="s">
        <v>229</v>
      </c>
      <c r="F66" s="12" t="s">
        <v>230</v>
      </c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16</v>
      </c>
      <c r="C67" s="12" t="s">
        <v>16</v>
      </c>
      <c r="D67" s="12" t="s">
        <v>19</v>
      </c>
      <c r="E67" s="12" t="s">
        <v>19</v>
      </c>
      <c r="F67" s="12" t="s">
        <v>149</v>
      </c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 t="s">
        <v>127</v>
      </c>
      <c r="C68" s="12" t="s">
        <v>127</v>
      </c>
      <c r="D68" s="12">
        <v>3.3000000000000002E-2</v>
      </c>
      <c r="E68" s="12">
        <v>3.3000000000000002E-2</v>
      </c>
      <c r="F68" s="12">
        <v>3.3000000000000002E-2</v>
      </c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231</v>
      </c>
      <c r="C69" s="12" t="s">
        <v>221</v>
      </c>
      <c r="D69" s="12" t="s">
        <v>232</v>
      </c>
      <c r="E69" s="12" t="s">
        <v>157</v>
      </c>
      <c r="F69" s="12">
        <v>0</v>
      </c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115</v>
      </c>
      <c r="C70" s="12" t="s">
        <v>165</v>
      </c>
      <c r="D70" s="12" t="s">
        <v>115</v>
      </c>
      <c r="E70" s="12" t="s">
        <v>114</v>
      </c>
      <c r="F70" s="12">
        <v>0</v>
      </c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2156880</v>
      </c>
      <c r="C71" s="12">
        <v>2263800</v>
      </c>
      <c r="D71" s="12">
        <v>10320</v>
      </c>
      <c r="E71" s="12">
        <v>10320</v>
      </c>
      <c r="F71" s="12">
        <v>35000</v>
      </c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>
        <v>70</v>
      </c>
      <c r="C72" s="3">
        <v>60</v>
      </c>
      <c r="D72" s="3"/>
      <c r="E72" s="3"/>
      <c r="F72" s="3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16"/>
  <sheetViews>
    <sheetView topLeftCell="A32" workbookViewId="0">
      <selection activeCell="H44" sqref="H44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233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17139018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10213902</v>
      </c>
      <c r="C8" s="59"/>
      <c r="D8" s="10" t="s">
        <v>18</v>
      </c>
      <c r="E8" s="10">
        <f>B29</f>
        <v>17139018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6925116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1428251.5</v>
      </c>
      <c r="C10" s="59"/>
      <c r="D10" s="10" t="s">
        <v>23</v>
      </c>
      <c r="E10" s="10">
        <f>SUM(B42:B45)</f>
        <v>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851158.5</v>
      </c>
      <c r="C11" s="59"/>
      <c r="D11" s="10" t="s">
        <v>27</v>
      </c>
      <c r="E11" s="10">
        <f>SUM(B46:B48)</f>
        <v>2486628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577093</v>
      </c>
      <c r="C12" s="60"/>
      <c r="D12" s="10" t="s">
        <v>29</v>
      </c>
      <c r="E12" s="10">
        <f>SUM(B49:B58)</f>
        <v>7727274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17139018</v>
      </c>
      <c r="C16" s="82">
        <f t="shared" ref="C16:N16" si="3">C21+C29</f>
        <v>4384400</v>
      </c>
      <c r="D16" s="82">
        <f t="shared" si="3"/>
        <v>4384400</v>
      </c>
      <c r="E16" s="82">
        <f t="shared" si="3"/>
        <v>3985818</v>
      </c>
      <c r="F16" s="82">
        <f t="shared" si="3"/>
        <v>4384400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10213902</v>
      </c>
      <c r="C17" s="85">
        <f t="shared" ref="C17:N17" si="4">C41</f>
        <v>438440</v>
      </c>
      <c r="D17" s="85">
        <f t="shared" si="4"/>
        <v>3238440</v>
      </c>
      <c r="E17" s="85">
        <f t="shared" si="4"/>
        <v>3198582</v>
      </c>
      <c r="F17" s="85">
        <f t="shared" si="4"/>
        <v>3338440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6925116</v>
      </c>
      <c r="C18" s="85">
        <f t="shared" si="5"/>
        <v>3945960</v>
      </c>
      <c r="D18" s="85">
        <f t="shared" si="5"/>
        <v>1145960</v>
      </c>
      <c r="E18" s="85">
        <f t="shared" si="5"/>
        <v>787236</v>
      </c>
      <c r="F18" s="85">
        <f t="shared" si="5"/>
        <v>1045960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17139018</v>
      </c>
      <c r="C29" s="101">
        <f t="shared" ref="C29:N29" si="8">SUM(C30:C38)</f>
        <v>4384400</v>
      </c>
      <c r="D29" s="101">
        <f t="shared" si="8"/>
        <v>4384400</v>
      </c>
      <c r="E29" s="101">
        <f t="shared" si="8"/>
        <v>3985818</v>
      </c>
      <c r="F29" s="101">
        <f t="shared" si="8"/>
        <v>4384400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17139018</v>
      </c>
      <c r="C35" s="99">
        <v>4384400</v>
      </c>
      <c r="D35" s="99">
        <v>4384400</v>
      </c>
      <c r="E35" s="99">
        <v>3985818</v>
      </c>
      <c r="F35" s="99">
        <v>4384400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10213902</v>
      </c>
      <c r="C41" s="111">
        <f t="shared" ref="C41:N41" si="10">SUM(C42:C58)</f>
        <v>438440</v>
      </c>
      <c r="D41" s="111">
        <f t="shared" si="10"/>
        <v>3238440</v>
      </c>
      <c r="E41" s="111">
        <f t="shared" si="10"/>
        <v>3198582</v>
      </c>
      <c r="F41" s="111">
        <f t="shared" si="10"/>
        <v>3338440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0</v>
      </c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0</v>
      </c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0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0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2486628</v>
      </c>
      <c r="C48" s="109">
        <v>438440</v>
      </c>
      <c r="D48" s="109">
        <v>692985</v>
      </c>
      <c r="E48" s="109">
        <v>653127</v>
      </c>
      <c r="F48" s="109">
        <v>702076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0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7727274</v>
      </c>
      <c r="C58" s="109"/>
      <c r="D58" s="109">
        <v>2545455</v>
      </c>
      <c r="E58" s="109">
        <v>2545455</v>
      </c>
      <c r="F58" s="109">
        <v>2636364</v>
      </c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16"/>
  <sheetViews>
    <sheetView topLeftCell="A32" workbookViewId="0">
      <selection activeCell="H46" sqref="H46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234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8720000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6576190</v>
      </c>
      <c r="C8" s="59"/>
      <c r="D8" s="10" t="s">
        <v>18</v>
      </c>
      <c r="E8" s="10">
        <f>B29</f>
        <v>8720000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2143810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726666.66666666663</v>
      </c>
      <c r="C10" s="59"/>
      <c r="D10" s="10" t="s">
        <v>23</v>
      </c>
      <c r="E10" s="10">
        <f>SUM(B42:B45)</f>
        <v>5600200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548015.83333333337</v>
      </c>
      <c r="C11" s="59"/>
      <c r="D11" s="10" t="s">
        <v>27</v>
      </c>
      <c r="E11" s="10">
        <f>SUM(B46:B48)</f>
        <v>881454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178650.83333333334</v>
      </c>
      <c r="C12" s="60"/>
      <c r="D12" s="10" t="s">
        <v>29</v>
      </c>
      <c r="E12" s="10">
        <f>SUM(B49:B58)</f>
        <v>94536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8720000</v>
      </c>
      <c r="C16" s="82">
        <f t="shared" ref="C16:N16" si="3">C21+C29</f>
        <v>1744000</v>
      </c>
      <c r="D16" s="82">
        <f t="shared" si="3"/>
        <v>1744000</v>
      </c>
      <c r="E16" s="82">
        <f t="shared" si="3"/>
        <v>1744000</v>
      </c>
      <c r="F16" s="82">
        <f t="shared" si="3"/>
        <v>3488000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6576190</v>
      </c>
      <c r="C17" s="85">
        <f t="shared" ref="C17:N17" si="4">C41</f>
        <v>1574400</v>
      </c>
      <c r="D17" s="85">
        <f t="shared" si="4"/>
        <v>2208800</v>
      </c>
      <c r="E17" s="85">
        <f t="shared" si="4"/>
        <v>1219400</v>
      </c>
      <c r="F17" s="85">
        <f t="shared" si="4"/>
        <v>1573590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2143810</v>
      </c>
      <c r="C18" s="85">
        <f t="shared" si="5"/>
        <v>169600</v>
      </c>
      <c r="D18" s="114">
        <f t="shared" si="5"/>
        <v>-464800</v>
      </c>
      <c r="E18" s="85">
        <f t="shared" si="5"/>
        <v>524600</v>
      </c>
      <c r="F18" s="85">
        <f t="shared" si="5"/>
        <v>1914410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8720000</v>
      </c>
      <c r="C29" s="101">
        <f t="shared" ref="C29:N29" si="8">SUM(C30:C38)</f>
        <v>1744000</v>
      </c>
      <c r="D29" s="101">
        <f t="shared" si="8"/>
        <v>1744000</v>
      </c>
      <c r="E29" s="101">
        <f t="shared" si="8"/>
        <v>1744000</v>
      </c>
      <c r="F29" s="101">
        <f t="shared" si="8"/>
        <v>3488000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1744000</v>
      </c>
      <c r="C34" s="99"/>
      <c r="D34" s="99"/>
      <c r="E34" s="99"/>
      <c r="F34" s="99">
        <v>1744000</v>
      </c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6976000</v>
      </c>
      <c r="C35" s="99">
        <v>1744000</v>
      </c>
      <c r="D35" s="99">
        <v>1744000</v>
      </c>
      <c r="E35" s="99">
        <v>1744000</v>
      </c>
      <c r="F35" s="99">
        <v>1744000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6576190</v>
      </c>
      <c r="C41" s="111">
        <f t="shared" ref="C41:N41" si="10">SUM(C42:C58)</f>
        <v>1574400</v>
      </c>
      <c r="D41" s="111">
        <f t="shared" si="10"/>
        <v>2208800</v>
      </c>
      <c r="E41" s="111">
        <f t="shared" si="10"/>
        <v>1219400</v>
      </c>
      <c r="F41" s="111">
        <f t="shared" si="10"/>
        <v>1573590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0</v>
      </c>
      <c r="C42" s="113">
        <v>0</v>
      </c>
      <c r="D42" s="113">
        <v>0</v>
      </c>
      <c r="E42" s="113">
        <v>0</v>
      </c>
      <c r="F42" s="113">
        <v>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0</v>
      </c>
      <c r="C43" s="113">
        <v>0</v>
      </c>
      <c r="D43" s="113">
        <v>0</v>
      </c>
      <c r="E43" s="113">
        <v>0</v>
      </c>
      <c r="F43" s="113">
        <v>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143250</v>
      </c>
      <c r="C44" s="113">
        <v>46200</v>
      </c>
      <c r="D44" s="113">
        <v>67130</v>
      </c>
      <c r="E44" s="113">
        <v>7790</v>
      </c>
      <c r="F44" s="113">
        <v>22130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5456950</v>
      </c>
      <c r="C45" s="113">
        <v>1353800</v>
      </c>
      <c r="D45" s="113">
        <v>1967270</v>
      </c>
      <c r="E45" s="113">
        <v>1037210</v>
      </c>
      <c r="F45" s="113">
        <v>1098670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881454</v>
      </c>
      <c r="C48" s="109">
        <v>174400</v>
      </c>
      <c r="D48" s="109">
        <v>174400</v>
      </c>
      <c r="E48" s="109">
        <v>174400</v>
      </c>
      <c r="F48" s="109">
        <v>358254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0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94536</v>
      </c>
      <c r="C56" s="109"/>
      <c r="D56" s="109"/>
      <c r="E56" s="109"/>
      <c r="F56" s="109">
        <v>94536</v>
      </c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16"/>
  <sheetViews>
    <sheetView topLeftCell="A32" workbookViewId="0">
      <selection activeCell="H44" sqref="H44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235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29660000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24566000</v>
      </c>
      <c r="C8" s="59"/>
      <c r="D8" s="10" t="s">
        <v>18</v>
      </c>
      <c r="E8" s="10">
        <f>B29</f>
        <v>29660000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5094000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2471666.6666666665</v>
      </c>
      <c r="C10" s="59"/>
      <c r="D10" s="10" t="s">
        <v>23</v>
      </c>
      <c r="E10" s="10">
        <f>SUM(B42:B45)</f>
        <v>21600000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2047166.6666666667</v>
      </c>
      <c r="C11" s="59"/>
      <c r="D11" s="10" t="s">
        <v>27</v>
      </c>
      <c r="E11" s="10">
        <f>SUM(B46:B48)</f>
        <v>2966000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424500</v>
      </c>
      <c r="C12" s="60"/>
      <c r="D12" s="10" t="s">
        <v>29</v>
      </c>
      <c r="E12" s="10">
        <f>SUM(B49:B58)</f>
        <v>0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29660000</v>
      </c>
      <c r="C16" s="82">
        <f t="shared" ref="C16:N16" si="3">C21+C29</f>
        <v>7415000</v>
      </c>
      <c r="D16" s="82">
        <f t="shared" si="3"/>
        <v>7415000</v>
      </c>
      <c r="E16" s="82">
        <f t="shared" si="3"/>
        <v>7415000</v>
      </c>
      <c r="F16" s="82">
        <f t="shared" si="3"/>
        <v>7415000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24566000</v>
      </c>
      <c r="C17" s="85">
        <f t="shared" ref="C17:N17" si="4">C41</f>
        <v>6141500</v>
      </c>
      <c r="D17" s="85">
        <f t="shared" si="4"/>
        <v>6141500</v>
      </c>
      <c r="E17" s="85">
        <f t="shared" si="4"/>
        <v>6141500</v>
      </c>
      <c r="F17" s="85">
        <f t="shared" si="4"/>
        <v>6141500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5094000</v>
      </c>
      <c r="C18" s="85">
        <f t="shared" si="5"/>
        <v>1273500</v>
      </c>
      <c r="D18" s="85">
        <f t="shared" si="5"/>
        <v>1273500</v>
      </c>
      <c r="E18" s="85">
        <f t="shared" si="5"/>
        <v>1273500</v>
      </c>
      <c r="F18" s="85">
        <f t="shared" si="5"/>
        <v>1273500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29660000</v>
      </c>
      <c r="C29" s="101">
        <f t="shared" ref="C29:N29" si="8">SUM(C30:C38)</f>
        <v>7415000</v>
      </c>
      <c r="D29" s="101">
        <f t="shared" si="8"/>
        <v>7415000</v>
      </c>
      <c r="E29" s="101">
        <f t="shared" si="8"/>
        <v>7415000</v>
      </c>
      <c r="F29" s="101">
        <f t="shared" si="8"/>
        <v>7415000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29660000</v>
      </c>
      <c r="C35" s="99">
        <v>7415000</v>
      </c>
      <c r="D35" s="99">
        <v>7415000</v>
      </c>
      <c r="E35" s="99">
        <v>7415000</v>
      </c>
      <c r="F35" s="99">
        <v>7415000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24566000</v>
      </c>
      <c r="C41" s="111">
        <f t="shared" ref="C41:N41" si="10">SUM(C42:C58)</f>
        <v>6141500</v>
      </c>
      <c r="D41" s="111">
        <f t="shared" si="10"/>
        <v>6141500</v>
      </c>
      <c r="E41" s="111">
        <f t="shared" si="10"/>
        <v>6141500</v>
      </c>
      <c r="F41" s="111">
        <f t="shared" si="10"/>
        <v>6141500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0</v>
      </c>
      <c r="C42" s="113">
        <v>0</v>
      </c>
      <c r="D42" s="113">
        <v>0</v>
      </c>
      <c r="E42" s="113">
        <v>0</v>
      </c>
      <c r="F42" s="113">
        <v>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0</v>
      </c>
      <c r="C43" s="113">
        <v>0</v>
      </c>
      <c r="D43" s="113">
        <v>0</v>
      </c>
      <c r="E43" s="113">
        <v>0</v>
      </c>
      <c r="F43" s="113">
        <v>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132000</v>
      </c>
      <c r="C44" s="113">
        <v>33000</v>
      </c>
      <c r="D44" s="113">
        <v>33000</v>
      </c>
      <c r="E44" s="113">
        <v>33000</v>
      </c>
      <c r="F44" s="113">
        <v>33000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21468000</v>
      </c>
      <c r="C45" s="113">
        <v>5367000</v>
      </c>
      <c r="D45" s="113">
        <v>5367000</v>
      </c>
      <c r="E45" s="113">
        <v>5367000</v>
      </c>
      <c r="F45" s="113">
        <v>5367000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2966000</v>
      </c>
      <c r="C48" s="109">
        <v>741500</v>
      </c>
      <c r="D48" s="109">
        <v>741500</v>
      </c>
      <c r="E48" s="109">
        <v>741500</v>
      </c>
      <c r="F48" s="109">
        <v>741500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0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16"/>
  <sheetViews>
    <sheetView topLeftCell="A6" workbookViewId="0">
      <selection activeCell="H47" sqref="H47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30265560</v>
      </c>
      <c r="C7" s="58"/>
      <c r="D7" s="10" t="s">
        <v>12</v>
      </c>
      <c r="E7" s="10">
        <f>B21</f>
        <v>4009800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18063455</v>
      </c>
      <c r="C8" s="59"/>
      <c r="D8" s="10" t="s">
        <v>18</v>
      </c>
      <c r="E8" s="10">
        <f>B29</f>
        <v>26255760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12202105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2522130</v>
      </c>
      <c r="C10" s="59"/>
      <c r="D10" s="10" t="s">
        <v>23</v>
      </c>
      <c r="E10" s="10">
        <f>SUM(B42:B45)</f>
        <v>11966455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1505287.9166666667</v>
      </c>
      <c r="C11" s="59"/>
      <c r="D11" s="10" t="s">
        <v>27</v>
      </c>
      <c r="E11" s="10">
        <f>SUM(B46:B48)</f>
        <v>3323165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1016842.0833333334</v>
      </c>
      <c r="C12" s="60"/>
      <c r="D12" s="10" t="s">
        <v>29</v>
      </c>
      <c r="E12" s="10">
        <f>SUM(B49:B58)</f>
        <v>2773835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30265560</v>
      </c>
      <c r="C16" s="82">
        <f t="shared" ref="C16:N16" si="3">C21+C29</f>
        <v>5314037</v>
      </c>
      <c r="D16" s="82">
        <f t="shared" si="3"/>
        <v>5701337</v>
      </c>
      <c r="E16" s="82">
        <f t="shared" si="3"/>
        <v>6272946</v>
      </c>
      <c r="F16" s="82">
        <f t="shared" si="3"/>
        <v>12977240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18063455</v>
      </c>
      <c r="C17" s="85">
        <f t="shared" ref="C17:N17" si="4">C41</f>
        <v>5030628</v>
      </c>
      <c r="D17" s="85">
        <f t="shared" si="4"/>
        <v>3817133</v>
      </c>
      <c r="E17" s="85">
        <f t="shared" si="4"/>
        <v>4499395</v>
      </c>
      <c r="F17" s="85">
        <f t="shared" si="4"/>
        <v>4716299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12202105</v>
      </c>
      <c r="C18" s="85">
        <f t="shared" si="5"/>
        <v>283409</v>
      </c>
      <c r="D18" s="85">
        <f t="shared" si="5"/>
        <v>1884204</v>
      </c>
      <c r="E18" s="85">
        <f t="shared" si="5"/>
        <v>1773551</v>
      </c>
      <c r="F18" s="85">
        <f t="shared" si="5"/>
        <v>8260941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4009800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489000</v>
      </c>
      <c r="F21" s="93">
        <f t="shared" si="6"/>
        <v>3520800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>
        <v>489000</v>
      </c>
      <c r="F22" s="91">
        <v>3520800</v>
      </c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26255760</v>
      </c>
      <c r="C29" s="101">
        <f t="shared" ref="C29:N29" si="8">SUM(C30:C38)</f>
        <v>5314037</v>
      </c>
      <c r="D29" s="101">
        <f t="shared" si="8"/>
        <v>5701337</v>
      </c>
      <c r="E29" s="101">
        <f t="shared" si="8"/>
        <v>5783946</v>
      </c>
      <c r="F29" s="101">
        <f t="shared" si="8"/>
        <v>9456440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2524356</v>
      </c>
      <c r="C31" s="99">
        <v>603875</v>
      </c>
      <c r="D31" s="99">
        <v>918935</v>
      </c>
      <c r="E31" s="99">
        <v>1001546</v>
      </c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4782400</v>
      </c>
      <c r="C34" s="99"/>
      <c r="D34" s="99"/>
      <c r="E34" s="99"/>
      <c r="F34" s="99">
        <v>4782400</v>
      </c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12258280</v>
      </c>
      <c r="C35" s="99">
        <v>3037480</v>
      </c>
      <c r="D35" s="99">
        <v>3109720</v>
      </c>
      <c r="E35" s="99">
        <v>3109720</v>
      </c>
      <c r="F35" s="99">
        <v>3001360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6690724</v>
      </c>
      <c r="C36" s="99">
        <v>1672682</v>
      </c>
      <c r="D36" s="99">
        <v>1672682</v>
      </c>
      <c r="E36" s="99">
        <v>1672680</v>
      </c>
      <c r="F36" s="99">
        <v>1672680</v>
      </c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18063455</v>
      </c>
      <c r="C41" s="111">
        <f t="shared" ref="C41:N41" si="10">SUM(C42:C58)</f>
        <v>5030628</v>
      </c>
      <c r="D41" s="111">
        <f t="shared" si="10"/>
        <v>3817133</v>
      </c>
      <c r="E41" s="111">
        <f t="shared" si="10"/>
        <v>4499395</v>
      </c>
      <c r="F41" s="111">
        <f t="shared" si="10"/>
        <v>4716299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6245660</v>
      </c>
      <c r="C42" s="113">
        <v>1783380</v>
      </c>
      <c r="D42" s="113">
        <v>1140180</v>
      </c>
      <c r="E42" s="113">
        <v>1744290</v>
      </c>
      <c r="F42" s="113">
        <v>1577810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347460</v>
      </c>
      <c r="C43" s="113">
        <v>0</v>
      </c>
      <c r="D43" s="113">
        <v>176440</v>
      </c>
      <c r="E43" s="113">
        <v>0</v>
      </c>
      <c r="F43" s="113">
        <v>171020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203270</v>
      </c>
      <c r="C44" s="113">
        <v>72580</v>
      </c>
      <c r="D44" s="113">
        <v>15150</v>
      </c>
      <c r="E44" s="113">
        <v>52530</v>
      </c>
      <c r="F44" s="113">
        <v>63010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5170065</v>
      </c>
      <c r="C45" s="113">
        <v>1640040</v>
      </c>
      <c r="D45" s="113">
        <v>931230</v>
      </c>
      <c r="E45" s="113">
        <v>1079180</v>
      </c>
      <c r="F45" s="113">
        <v>1519615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3323165</v>
      </c>
      <c r="C48" s="109">
        <v>640083</v>
      </c>
      <c r="D48" s="109">
        <v>659588</v>
      </c>
      <c r="E48" s="109">
        <v>717850</v>
      </c>
      <c r="F48" s="109">
        <v>1305644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90200</v>
      </c>
      <c r="C49" s="109"/>
      <c r="D49" s="109"/>
      <c r="E49" s="109">
        <v>11000</v>
      </c>
      <c r="F49" s="109">
        <v>79200</v>
      </c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2683635</v>
      </c>
      <c r="C52" s="109">
        <v>894545</v>
      </c>
      <c r="D52" s="109">
        <v>894545</v>
      </c>
      <c r="E52" s="109">
        <v>894545</v>
      </c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192255</v>
      </c>
      <c r="C60" s="109">
        <v>192255</v>
      </c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237</v>
      </c>
      <c r="C66" s="12" t="s">
        <v>238</v>
      </c>
      <c r="D66" s="12" t="s">
        <v>239</v>
      </c>
      <c r="E66" s="12" t="s">
        <v>240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19</v>
      </c>
      <c r="C67" s="12" t="s">
        <v>19</v>
      </c>
      <c r="D67" s="12" t="s">
        <v>149</v>
      </c>
      <c r="E67" s="12" t="s">
        <v>16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>
        <v>3.3000000000000002E-2</v>
      </c>
      <c r="C68" s="12">
        <v>3.3000000000000002E-2</v>
      </c>
      <c r="D68" s="12">
        <v>3.3000000000000002E-2</v>
      </c>
      <c r="E68" s="12" t="s">
        <v>106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241</v>
      </c>
      <c r="C69" s="12" t="s">
        <v>241</v>
      </c>
      <c r="D69" s="12" t="s">
        <v>242</v>
      </c>
      <c r="E69" s="12" t="s">
        <v>221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243</v>
      </c>
      <c r="C70" s="12" t="s">
        <v>166</v>
      </c>
      <c r="D70" s="12" t="s">
        <v>107</v>
      </c>
      <c r="E70" s="12" t="s">
        <v>166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11000</v>
      </c>
      <c r="C71" s="12">
        <v>11000</v>
      </c>
      <c r="D71" s="12">
        <v>25000</v>
      </c>
      <c r="E71" s="12">
        <v>1760000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/>
      <c r="C72" s="3"/>
      <c r="D72" s="3"/>
      <c r="E72" s="3">
        <v>50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16"/>
  <sheetViews>
    <sheetView topLeftCell="A32" workbookViewId="0">
      <selection activeCell="H47" sqref="H47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244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33640279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25691387</v>
      </c>
      <c r="C8" s="59"/>
      <c r="D8" s="10" t="s">
        <v>18</v>
      </c>
      <c r="E8" s="10">
        <f>B29</f>
        <v>33640279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7948892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2803356.5833333335</v>
      </c>
      <c r="C10" s="59"/>
      <c r="D10" s="10" t="s">
        <v>23</v>
      </c>
      <c r="E10" s="10">
        <f>SUM(B42:B45)</f>
        <v>22327360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2140948.9166666665</v>
      </c>
      <c r="C11" s="59"/>
      <c r="D11" s="10" t="s">
        <v>27</v>
      </c>
      <c r="E11" s="10">
        <f>SUM(B46:B48)</f>
        <v>3364027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662407.66666666663</v>
      </c>
      <c r="C12" s="60"/>
      <c r="D12" s="10" t="s">
        <v>29</v>
      </c>
      <c r="E12" s="10">
        <f>SUM(B49:B58)</f>
        <v>0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33640279</v>
      </c>
      <c r="C16" s="82">
        <f t="shared" ref="C16:N16" si="3">C21+C29</f>
        <v>4225826</v>
      </c>
      <c r="D16" s="82">
        <f t="shared" si="3"/>
        <v>11349248</v>
      </c>
      <c r="E16" s="82">
        <f t="shared" si="3"/>
        <v>9541418</v>
      </c>
      <c r="F16" s="82">
        <f t="shared" si="3"/>
        <v>8523787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25691387</v>
      </c>
      <c r="C17" s="85">
        <f t="shared" ref="C17:N17" si="4">C41</f>
        <v>6072922</v>
      </c>
      <c r="D17" s="85">
        <f t="shared" si="4"/>
        <v>6321264</v>
      </c>
      <c r="E17" s="85">
        <f t="shared" si="4"/>
        <v>6636482</v>
      </c>
      <c r="F17" s="85">
        <f t="shared" si="4"/>
        <v>6660719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7948892</v>
      </c>
      <c r="C18" s="114">
        <f t="shared" si="5"/>
        <v>-1847096</v>
      </c>
      <c r="D18" s="85">
        <f t="shared" si="5"/>
        <v>5027984</v>
      </c>
      <c r="E18" s="85">
        <f t="shared" si="5"/>
        <v>2904936</v>
      </c>
      <c r="F18" s="85">
        <f t="shared" si="5"/>
        <v>1863068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33640279</v>
      </c>
      <c r="C29" s="101">
        <f t="shared" ref="C29:N29" si="8">SUM(C30:C38)</f>
        <v>4225826</v>
      </c>
      <c r="D29" s="101">
        <f t="shared" si="8"/>
        <v>11349248</v>
      </c>
      <c r="E29" s="101">
        <f t="shared" si="8"/>
        <v>9541418</v>
      </c>
      <c r="F29" s="101">
        <f t="shared" si="8"/>
        <v>8523787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20295733</v>
      </c>
      <c r="C31" s="99">
        <v>1048553</v>
      </c>
      <c r="D31" s="99">
        <v>8171975</v>
      </c>
      <c r="E31" s="99">
        <v>6046418</v>
      </c>
      <c r="F31" s="99">
        <v>5028787</v>
      </c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13344546</v>
      </c>
      <c r="C35" s="99">
        <v>3177273</v>
      </c>
      <c r="D35" s="99">
        <v>3177273</v>
      </c>
      <c r="E35" s="99">
        <v>3495000</v>
      </c>
      <c r="F35" s="99">
        <v>3495000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25691387</v>
      </c>
      <c r="C41" s="111">
        <f t="shared" ref="C41:N41" si="10">SUM(C42:C58)</f>
        <v>6072922</v>
      </c>
      <c r="D41" s="111">
        <f t="shared" si="10"/>
        <v>6321264</v>
      </c>
      <c r="E41" s="111">
        <f t="shared" si="10"/>
        <v>6636482</v>
      </c>
      <c r="F41" s="111">
        <f t="shared" si="10"/>
        <v>6660719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0</v>
      </c>
      <c r="C42" s="113">
        <v>0</v>
      </c>
      <c r="D42" s="113">
        <v>0</v>
      </c>
      <c r="E42" s="113">
        <v>0</v>
      </c>
      <c r="F42" s="113">
        <v>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0</v>
      </c>
      <c r="C43" s="113">
        <v>0</v>
      </c>
      <c r="D43" s="113">
        <v>0</v>
      </c>
      <c r="E43" s="113">
        <v>0</v>
      </c>
      <c r="F43" s="113">
        <v>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537410</v>
      </c>
      <c r="C44" s="113">
        <v>136620</v>
      </c>
      <c r="D44" s="113">
        <v>121300</v>
      </c>
      <c r="E44" s="113">
        <v>137670</v>
      </c>
      <c r="F44" s="113">
        <v>141820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21789950</v>
      </c>
      <c r="C45" s="113">
        <v>5513720</v>
      </c>
      <c r="D45" s="113">
        <v>5065040</v>
      </c>
      <c r="E45" s="113">
        <v>5544670</v>
      </c>
      <c r="F45" s="113">
        <v>5666520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3364027</v>
      </c>
      <c r="C48" s="109">
        <v>422582</v>
      </c>
      <c r="D48" s="109">
        <v>1134924</v>
      </c>
      <c r="E48" s="109">
        <v>954142</v>
      </c>
      <c r="F48" s="109">
        <v>852379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0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245</v>
      </c>
      <c r="C66" s="12" t="s">
        <v>246</v>
      </c>
      <c r="D66" s="12" t="s">
        <v>247</v>
      </c>
      <c r="E66" s="12" t="s">
        <v>248</v>
      </c>
      <c r="F66" s="12" t="s">
        <v>249</v>
      </c>
      <c r="G66" s="12" t="s">
        <v>250</v>
      </c>
      <c r="H66" s="12" t="s">
        <v>251</v>
      </c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16</v>
      </c>
      <c r="C67" s="12" t="s">
        <v>16</v>
      </c>
      <c r="D67" s="12" t="s">
        <v>149</v>
      </c>
      <c r="E67" s="12" t="s">
        <v>149</v>
      </c>
      <c r="F67" s="12" t="s">
        <v>149</v>
      </c>
      <c r="G67" s="12" t="s">
        <v>149</v>
      </c>
      <c r="H67" s="12" t="s">
        <v>149</v>
      </c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 t="s">
        <v>127</v>
      </c>
      <c r="C68" s="12">
        <v>3.3000000000000002E-2</v>
      </c>
      <c r="D68" s="12">
        <v>3.3000000000000002E-2</v>
      </c>
      <c r="E68" s="12">
        <v>3.3000000000000002E-2</v>
      </c>
      <c r="F68" s="12">
        <v>3.3000000000000002E-2</v>
      </c>
      <c r="G68" s="12">
        <v>3.3000000000000002E-2</v>
      </c>
      <c r="H68" s="12">
        <v>3.3000000000000002E-2</v>
      </c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252</v>
      </c>
      <c r="C69" s="12" t="s">
        <v>223</v>
      </c>
      <c r="D69" s="12" t="s">
        <v>253</v>
      </c>
      <c r="E69" s="12" t="s">
        <v>254</v>
      </c>
      <c r="F69" s="12" t="s">
        <v>107</v>
      </c>
      <c r="G69" s="12">
        <v>0</v>
      </c>
      <c r="H69" s="12" t="s">
        <v>255</v>
      </c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107</v>
      </c>
      <c r="C70" s="12" t="s">
        <v>107</v>
      </c>
      <c r="D70" s="12" t="s">
        <v>107</v>
      </c>
      <c r="E70" s="12">
        <v>0</v>
      </c>
      <c r="F70" s="12" t="s">
        <v>107</v>
      </c>
      <c r="G70" s="12">
        <v>0</v>
      </c>
      <c r="H70" s="12">
        <v>0</v>
      </c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1510340</v>
      </c>
      <c r="C71" s="12">
        <v>1100000</v>
      </c>
      <c r="D71" s="12">
        <v>40000</v>
      </c>
      <c r="E71" s="12">
        <v>45000</v>
      </c>
      <c r="F71" s="12">
        <v>50000</v>
      </c>
      <c r="G71" s="12">
        <v>40000</v>
      </c>
      <c r="H71" s="12">
        <v>45000</v>
      </c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>
        <v>70</v>
      </c>
      <c r="C72" s="3">
        <v>50</v>
      </c>
      <c r="D72" s="3"/>
      <c r="E72" s="3"/>
      <c r="F72" s="3"/>
      <c r="G72" s="3"/>
      <c r="H72" s="3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16"/>
  <sheetViews>
    <sheetView topLeftCell="A19" workbookViewId="0">
      <selection activeCell="C30" sqref="C30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256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23730000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25573620</v>
      </c>
      <c r="C8" s="59"/>
      <c r="D8" s="10" t="s">
        <v>18</v>
      </c>
      <c r="E8" s="10">
        <f>B29</f>
        <v>23730000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-1843620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1977500</v>
      </c>
      <c r="C10" s="59"/>
      <c r="D10" s="10" t="s">
        <v>23</v>
      </c>
      <c r="E10" s="10">
        <f>SUM(B42:B45)</f>
        <v>23200620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2131135</v>
      </c>
      <c r="C11" s="59"/>
      <c r="D11" s="10" t="s">
        <v>27</v>
      </c>
      <c r="E11" s="10">
        <f>SUM(B46:B48)</f>
        <v>2373000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-153635</v>
      </c>
      <c r="C12" s="60"/>
      <c r="D12" s="10" t="s">
        <v>29</v>
      </c>
      <c r="E12" s="10">
        <f>SUM(B49:B58)</f>
        <v>0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23730000</v>
      </c>
      <c r="C16" s="82">
        <f t="shared" ref="C16:N16" si="3">C21+C29</f>
        <v>7210000</v>
      </c>
      <c r="D16" s="82">
        <f t="shared" si="3"/>
        <v>5740000</v>
      </c>
      <c r="E16" s="82">
        <f t="shared" si="3"/>
        <v>4550000</v>
      </c>
      <c r="F16" s="82">
        <f t="shared" si="3"/>
        <v>6230000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25573620</v>
      </c>
      <c r="C17" s="85">
        <f t="shared" ref="C17:N17" si="4">C41</f>
        <v>6127840</v>
      </c>
      <c r="D17" s="85">
        <f t="shared" si="4"/>
        <v>8204520</v>
      </c>
      <c r="E17" s="85">
        <f t="shared" si="4"/>
        <v>4811260</v>
      </c>
      <c r="F17" s="85">
        <f t="shared" si="4"/>
        <v>6430000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114">
        <f t="shared" ref="B18:N18" si="5">B16-B17</f>
        <v>-1843620</v>
      </c>
      <c r="C18" s="85">
        <f t="shared" si="5"/>
        <v>1082160</v>
      </c>
      <c r="D18" s="114">
        <f t="shared" si="5"/>
        <v>-2464520</v>
      </c>
      <c r="E18" s="114">
        <f t="shared" si="5"/>
        <v>-261260</v>
      </c>
      <c r="F18" s="114">
        <f t="shared" si="5"/>
        <v>-200000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23730000</v>
      </c>
      <c r="C29" s="101">
        <f t="shared" ref="C29:N29" si="8">SUM(C30:C38)</f>
        <v>7210000</v>
      </c>
      <c r="D29" s="101">
        <f t="shared" si="8"/>
        <v>5740000</v>
      </c>
      <c r="E29" s="101">
        <f t="shared" si="8"/>
        <v>4550000</v>
      </c>
      <c r="F29" s="101">
        <f t="shared" si="8"/>
        <v>6230000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23730000</v>
      </c>
      <c r="C30" s="99">
        <v>7210000</v>
      </c>
      <c r="D30" s="99">
        <v>5740000</v>
      </c>
      <c r="E30" s="99">
        <v>4550000</v>
      </c>
      <c r="F30" s="99">
        <v>6230000</v>
      </c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0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25573620</v>
      </c>
      <c r="C41" s="111">
        <f t="shared" ref="C41:N41" si="10">SUM(C42:C58)</f>
        <v>6127840</v>
      </c>
      <c r="D41" s="111">
        <f t="shared" si="10"/>
        <v>8204520</v>
      </c>
      <c r="E41" s="111">
        <f t="shared" si="10"/>
        <v>4811260</v>
      </c>
      <c r="F41" s="111">
        <f t="shared" si="10"/>
        <v>6430000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0</v>
      </c>
      <c r="C42" s="113">
        <v>0</v>
      </c>
      <c r="D42" s="113">
        <v>0</v>
      </c>
      <c r="E42" s="113">
        <v>0</v>
      </c>
      <c r="F42" s="113">
        <v>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0</v>
      </c>
      <c r="C43" s="113">
        <v>0</v>
      </c>
      <c r="D43" s="113">
        <v>0</v>
      </c>
      <c r="E43" s="113">
        <v>0</v>
      </c>
      <c r="F43" s="113">
        <v>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765530</v>
      </c>
      <c r="C44" s="113">
        <v>178400</v>
      </c>
      <c r="D44" s="113">
        <v>251790</v>
      </c>
      <c r="E44" s="113">
        <v>143730</v>
      </c>
      <c r="F44" s="113">
        <v>191610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22435090</v>
      </c>
      <c r="C45" s="113">
        <v>5228440</v>
      </c>
      <c r="D45" s="113">
        <v>7378730</v>
      </c>
      <c r="E45" s="113">
        <v>4212530</v>
      </c>
      <c r="F45" s="113">
        <v>5615390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2373000</v>
      </c>
      <c r="C48" s="109">
        <v>721000</v>
      </c>
      <c r="D48" s="109">
        <v>574000</v>
      </c>
      <c r="E48" s="109">
        <v>455000</v>
      </c>
      <c r="F48" s="109">
        <v>623000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0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257</v>
      </c>
      <c r="C66" s="12" t="s">
        <v>258</v>
      </c>
      <c r="D66" s="12" t="s">
        <v>259</v>
      </c>
      <c r="E66" s="12" t="s">
        <v>260</v>
      </c>
      <c r="F66" s="12" t="s">
        <v>261</v>
      </c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16</v>
      </c>
      <c r="C67" s="12" t="s">
        <v>16</v>
      </c>
      <c r="D67" s="12" t="s">
        <v>16</v>
      </c>
      <c r="E67" s="12" t="s">
        <v>16</v>
      </c>
      <c r="F67" s="12" t="s">
        <v>16</v>
      </c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>
        <v>3.3000000000000002E-2</v>
      </c>
      <c r="C68" s="12">
        <v>3.3000000000000002E-2</v>
      </c>
      <c r="D68" s="12">
        <v>3.3000000000000002E-2</v>
      </c>
      <c r="E68" s="12">
        <v>3.3000000000000002E-2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/>
      <c r="C69" s="12"/>
      <c r="D69" s="12"/>
      <c r="E69" s="12" t="s">
        <v>107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/>
      <c r="C70" s="12"/>
      <c r="D70" s="12"/>
      <c r="E70" s="12" t="s">
        <v>107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/>
      <c r="C71" s="12"/>
      <c r="D71" s="12"/>
      <c r="E71" s="12">
        <v>200000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12">
        <v>90</v>
      </c>
      <c r="C72" s="12">
        <v>90</v>
      </c>
      <c r="D72" s="12">
        <v>90</v>
      </c>
      <c r="E72" s="3">
        <v>90</v>
      </c>
      <c r="F72" s="12">
        <v>90</v>
      </c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16"/>
  <sheetViews>
    <sheetView topLeftCell="A51" workbookViewId="0">
      <selection activeCell="F72" sqref="F72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262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24007820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8608430</v>
      </c>
      <c r="C8" s="59"/>
      <c r="D8" s="10" t="s">
        <v>18</v>
      </c>
      <c r="E8" s="10">
        <f>B29</f>
        <v>24007820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15399390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2000651.6666666667</v>
      </c>
      <c r="C10" s="59"/>
      <c r="D10" s="10" t="s">
        <v>23</v>
      </c>
      <c r="E10" s="10">
        <f>SUM(B42:B45)</f>
        <v>5702730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717369.16666666663</v>
      </c>
      <c r="C11" s="59"/>
      <c r="D11" s="10" t="s">
        <v>27</v>
      </c>
      <c r="E11" s="10">
        <f>SUM(B46:B48)</f>
        <v>2469409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1283282.5</v>
      </c>
      <c r="C12" s="60"/>
      <c r="D12" s="10" t="s">
        <v>29</v>
      </c>
      <c r="E12" s="10">
        <f>SUM(B49:B58)</f>
        <v>436291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24007820</v>
      </c>
      <c r="C16" s="82">
        <f t="shared" ref="C16:N16" si="3">C21+C29</f>
        <v>6001955</v>
      </c>
      <c r="D16" s="82">
        <f t="shared" si="3"/>
        <v>6001955</v>
      </c>
      <c r="E16" s="82">
        <f t="shared" si="3"/>
        <v>6001955</v>
      </c>
      <c r="F16" s="82">
        <f t="shared" si="3"/>
        <v>6001955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8608430</v>
      </c>
      <c r="C17" s="85">
        <f t="shared" ref="C17:N17" si="4">C41</f>
        <v>3028765</v>
      </c>
      <c r="D17" s="85">
        <f t="shared" si="4"/>
        <v>1904995</v>
      </c>
      <c r="E17" s="85">
        <f t="shared" si="4"/>
        <v>1769515</v>
      </c>
      <c r="F17" s="85">
        <f t="shared" si="4"/>
        <v>1905155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15399390</v>
      </c>
      <c r="C18" s="85">
        <f t="shared" si="5"/>
        <v>2973190</v>
      </c>
      <c r="D18" s="85">
        <f t="shared" si="5"/>
        <v>4096960</v>
      </c>
      <c r="E18" s="85">
        <f t="shared" si="5"/>
        <v>4232440</v>
      </c>
      <c r="F18" s="85">
        <f t="shared" si="5"/>
        <v>4096800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24007820</v>
      </c>
      <c r="C29" s="101">
        <f t="shared" ref="C29:N29" si="8">SUM(C30:C38)</f>
        <v>6001955</v>
      </c>
      <c r="D29" s="101">
        <f t="shared" si="8"/>
        <v>6001955</v>
      </c>
      <c r="E29" s="101">
        <f t="shared" si="8"/>
        <v>6001955</v>
      </c>
      <c r="F29" s="101">
        <f t="shared" si="8"/>
        <v>6001955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7896000</v>
      </c>
      <c r="C35" s="99">
        <v>1974000</v>
      </c>
      <c r="D35" s="99">
        <v>1974000</v>
      </c>
      <c r="E35" s="99">
        <v>1974000</v>
      </c>
      <c r="F35" s="99">
        <v>1974000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16111820</v>
      </c>
      <c r="C36" s="99">
        <v>4027955</v>
      </c>
      <c r="D36" s="99">
        <v>4027955</v>
      </c>
      <c r="E36" s="99">
        <v>4027955</v>
      </c>
      <c r="F36" s="99">
        <v>4027955</v>
      </c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8608430</v>
      </c>
      <c r="C41" s="111">
        <f t="shared" ref="C41:N41" si="10">SUM(C42:C58)</f>
        <v>3028765</v>
      </c>
      <c r="D41" s="111">
        <f t="shared" si="10"/>
        <v>1904995</v>
      </c>
      <c r="E41" s="111">
        <f t="shared" si="10"/>
        <v>1769515</v>
      </c>
      <c r="F41" s="111">
        <f t="shared" si="10"/>
        <v>1905155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0</v>
      </c>
      <c r="C42" s="113">
        <v>0</v>
      </c>
      <c r="D42" s="113">
        <v>0</v>
      </c>
      <c r="E42" s="113">
        <v>0</v>
      </c>
      <c r="F42" s="113">
        <v>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0</v>
      </c>
      <c r="C43" s="113">
        <v>0</v>
      </c>
      <c r="D43" s="113">
        <v>0</v>
      </c>
      <c r="E43" s="113">
        <v>0</v>
      </c>
      <c r="F43" s="113">
        <v>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188130</v>
      </c>
      <c r="C44" s="113">
        <v>74310</v>
      </c>
      <c r="D44" s="113">
        <v>36920</v>
      </c>
      <c r="E44" s="113">
        <v>33850</v>
      </c>
      <c r="F44" s="113">
        <v>43050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5514600</v>
      </c>
      <c r="C45" s="113">
        <v>2177940</v>
      </c>
      <c r="D45" s="113">
        <v>1082280</v>
      </c>
      <c r="E45" s="113">
        <v>992470</v>
      </c>
      <c r="F45" s="113">
        <v>1261910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2469409</v>
      </c>
      <c r="C48" s="109">
        <v>616224</v>
      </c>
      <c r="D48" s="109">
        <v>639795</v>
      </c>
      <c r="E48" s="109">
        <v>613195</v>
      </c>
      <c r="F48" s="109">
        <v>600195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436291</v>
      </c>
      <c r="C52" s="109">
        <v>160291</v>
      </c>
      <c r="D52" s="109">
        <v>146000</v>
      </c>
      <c r="E52" s="109">
        <v>130000</v>
      </c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250000</v>
      </c>
      <c r="C63" s="109"/>
      <c r="D63" s="109">
        <v>250000</v>
      </c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263</v>
      </c>
      <c r="C66" s="12" t="s">
        <v>264</v>
      </c>
      <c r="D66" s="12" t="s">
        <v>265</v>
      </c>
      <c r="E66" s="12" t="s">
        <v>266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25</v>
      </c>
      <c r="C67" s="12" t="s">
        <v>149</v>
      </c>
      <c r="D67" s="12" t="s">
        <v>19</v>
      </c>
      <c r="E67" s="12" t="s">
        <v>16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>
        <v>3.3000000000000002E-2</v>
      </c>
      <c r="C68" s="12">
        <v>3.3000000000000002E-2</v>
      </c>
      <c r="D68" s="12">
        <v>3.3000000000000002E-2</v>
      </c>
      <c r="E68" s="12">
        <v>3.3000000000000002E-2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267</v>
      </c>
      <c r="C69" s="12" t="s">
        <v>153</v>
      </c>
      <c r="D69" s="12" t="s">
        <v>268</v>
      </c>
      <c r="E69" s="12" t="s">
        <v>107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164</v>
      </c>
      <c r="C70" s="12">
        <v>0</v>
      </c>
      <c r="D70" s="12" t="s">
        <v>269</v>
      </c>
      <c r="E70" s="12" t="s">
        <v>107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500000</v>
      </c>
      <c r="C71" s="12">
        <v>40000</v>
      </c>
      <c r="D71" s="12">
        <v>10320</v>
      </c>
      <c r="E71" s="12" t="s">
        <v>167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/>
      <c r="C72" s="3"/>
      <c r="D72" s="3"/>
      <c r="E72" s="3">
        <v>60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16"/>
  <sheetViews>
    <sheetView topLeftCell="A38" workbookViewId="0">
      <selection activeCell="H47" sqref="H47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270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18970120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15435652</v>
      </c>
      <c r="C8" s="59"/>
      <c r="D8" s="10" t="s">
        <v>18</v>
      </c>
      <c r="E8" s="10">
        <f>B29</f>
        <v>18970120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3534468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1580843.3333333333</v>
      </c>
      <c r="C10" s="59"/>
      <c r="D10" s="10" t="s">
        <v>23</v>
      </c>
      <c r="E10" s="10">
        <f>SUM(B42:B45)</f>
        <v>11888640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1286304.3333333333</v>
      </c>
      <c r="C11" s="59"/>
      <c r="D11" s="10" t="s">
        <v>27</v>
      </c>
      <c r="E11" s="10">
        <f>SUM(B46:B48)</f>
        <v>2047012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294539</v>
      </c>
      <c r="C12" s="60"/>
      <c r="D12" s="10" t="s">
        <v>29</v>
      </c>
      <c r="E12" s="10">
        <f>SUM(B49:B58)</f>
        <v>1500000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18970120</v>
      </c>
      <c r="C16" s="82">
        <f t="shared" ref="C16:N16" si="3">C21+C29</f>
        <v>4742530</v>
      </c>
      <c r="D16" s="82">
        <f t="shared" si="3"/>
        <v>4742530</v>
      </c>
      <c r="E16" s="82">
        <f t="shared" si="3"/>
        <v>4742530</v>
      </c>
      <c r="F16" s="82">
        <f t="shared" si="3"/>
        <v>4742530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15435652</v>
      </c>
      <c r="C17" s="85">
        <f t="shared" ref="C17:N17" si="4">C41</f>
        <v>3996413</v>
      </c>
      <c r="D17" s="85">
        <f t="shared" si="4"/>
        <v>3446413</v>
      </c>
      <c r="E17" s="85">
        <f t="shared" si="4"/>
        <v>3996413</v>
      </c>
      <c r="F17" s="85">
        <f t="shared" si="4"/>
        <v>3996413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3534468</v>
      </c>
      <c r="C18" s="85">
        <f t="shared" si="5"/>
        <v>746117</v>
      </c>
      <c r="D18" s="85">
        <f t="shared" si="5"/>
        <v>1296117</v>
      </c>
      <c r="E18" s="85">
        <f t="shared" si="5"/>
        <v>746117</v>
      </c>
      <c r="F18" s="85">
        <f t="shared" si="5"/>
        <v>746117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18970120</v>
      </c>
      <c r="C29" s="101">
        <f t="shared" ref="C29:N29" si="8">SUM(C30:C38)</f>
        <v>4742530</v>
      </c>
      <c r="D29" s="101">
        <f t="shared" si="8"/>
        <v>4742530</v>
      </c>
      <c r="E29" s="101">
        <f t="shared" si="8"/>
        <v>4742530</v>
      </c>
      <c r="F29" s="101">
        <f t="shared" si="8"/>
        <v>4742530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18970120</v>
      </c>
      <c r="C35" s="99">
        <v>4742530</v>
      </c>
      <c r="D35" s="99">
        <v>4742530</v>
      </c>
      <c r="E35" s="99">
        <v>4742530</v>
      </c>
      <c r="F35" s="99">
        <v>4742530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15435652</v>
      </c>
      <c r="C41" s="111">
        <f t="shared" ref="C41:N41" si="10">SUM(C42:C58)</f>
        <v>3996413</v>
      </c>
      <c r="D41" s="111">
        <f t="shared" si="10"/>
        <v>3446413</v>
      </c>
      <c r="E41" s="111">
        <f t="shared" si="10"/>
        <v>3996413</v>
      </c>
      <c r="F41" s="111">
        <f t="shared" si="10"/>
        <v>3996413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10883720</v>
      </c>
      <c r="C42" s="113">
        <v>2681940</v>
      </c>
      <c r="D42" s="113">
        <v>2888180</v>
      </c>
      <c r="E42" s="113">
        <v>2681940</v>
      </c>
      <c r="F42" s="113">
        <v>2631660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931160</v>
      </c>
      <c r="C43" s="113">
        <v>271780</v>
      </c>
      <c r="D43" s="113">
        <v>65540</v>
      </c>
      <c r="E43" s="113">
        <v>271780</v>
      </c>
      <c r="F43" s="113">
        <v>322060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73760</v>
      </c>
      <c r="C44" s="113">
        <v>18440</v>
      </c>
      <c r="D44" s="113">
        <v>18440</v>
      </c>
      <c r="E44" s="113">
        <v>18440</v>
      </c>
      <c r="F44" s="113">
        <v>18440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0</v>
      </c>
      <c r="C45" s="113">
        <v>0</v>
      </c>
      <c r="D45" s="113">
        <v>0</v>
      </c>
      <c r="E45" s="113">
        <v>0</v>
      </c>
      <c r="F45" s="113">
        <v>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2047012</v>
      </c>
      <c r="C48" s="109">
        <v>524253</v>
      </c>
      <c r="D48" s="109">
        <v>474253</v>
      </c>
      <c r="E48" s="109">
        <v>524253</v>
      </c>
      <c r="F48" s="109">
        <v>524253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1000000</v>
      </c>
      <c r="C52" s="109">
        <v>500000</v>
      </c>
      <c r="D52" s="109"/>
      <c r="E52" s="109">
        <v>500000</v>
      </c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500000</v>
      </c>
      <c r="C57" s="109"/>
      <c r="D57" s="109"/>
      <c r="E57" s="109"/>
      <c r="F57" s="109">
        <v>500000</v>
      </c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12"/>
      <c r="D65" s="12"/>
      <c r="E65" s="12"/>
      <c r="F65" s="12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271</v>
      </c>
      <c r="C66" s="12" t="s">
        <v>272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16</v>
      </c>
      <c r="C67" s="12" t="s">
        <v>16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 t="s">
        <v>106</v>
      </c>
      <c r="C68" s="12" t="s">
        <v>106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273</v>
      </c>
      <c r="C69" s="12" t="s">
        <v>274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275</v>
      </c>
      <c r="C70" s="12" t="s">
        <v>276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1888560</v>
      </c>
      <c r="C71" s="12">
        <v>1083600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>
        <v>60</v>
      </c>
      <c r="C72" s="3">
        <v>50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16"/>
  <sheetViews>
    <sheetView topLeftCell="A26" workbookViewId="0">
      <selection activeCell="G35" sqref="G35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277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17842228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16404881</v>
      </c>
      <c r="C8" s="59"/>
      <c r="D8" s="10" t="s">
        <v>18</v>
      </c>
      <c r="E8" s="10">
        <f>B29</f>
        <v>17842228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1437347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1486852.3333333333</v>
      </c>
      <c r="C10" s="59"/>
      <c r="D10" s="10" t="s">
        <v>23</v>
      </c>
      <c r="E10" s="10">
        <f>SUM(B42:B45)</f>
        <v>14175987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1367073.4166666667</v>
      </c>
      <c r="C11" s="59"/>
      <c r="D11" s="10" t="s">
        <v>27</v>
      </c>
      <c r="E11" s="10">
        <f>SUM(B46:B48)</f>
        <v>2033894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119778.91666666667</v>
      </c>
      <c r="C12" s="60"/>
      <c r="D12" s="10" t="s">
        <v>29</v>
      </c>
      <c r="E12" s="10">
        <f>SUM(B49:B58)</f>
        <v>195000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17842228</v>
      </c>
      <c r="C16" s="82">
        <f t="shared" ref="C16:N16" si="3">C21+C29</f>
        <v>3662945</v>
      </c>
      <c r="D16" s="82">
        <f t="shared" si="3"/>
        <v>3528191</v>
      </c>
      <c r="E16" s="82">
        <f t="shared" si="3"/>
        <v>5050402</v>
      </c>
      <c r="F16" s="82">
        <f t="shared" si="3"/>
        <v>5600690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16404881</v>
      </c>
      <c r="C17" s="85">
        <f t="shared" ref="C17:N17" si="4">C41</f>
        <v>3313837</v>
      </c>
      <c r="D17" s="85">
        <f t="shared" si="4"/>
        <v>3891140</v>
      </c>
      <c r="E17" s="85">
        <f t="shared" si="4"/>
        <v>3679718</v>
      </c>
      <c r="F17" s="85">
        <f t="shared" si="4"/>
        <v>5520186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1437347</v>
      </c>
      <c r="C18" s="85">
        <f t="shared" si="5"/>
        <v>349108</v>
      </c>
      <c r="D18" s="114">
        <f t="shared" si="5"/>
        <v>-362949</v>
      </c>
      <c r="E18" s="85">
        <f t="shared" si="5"/>
        <v>1370684</v>
      </c>
      <c r="F18" s="85">
        <f t="shared" si="5"/>
        <v>80504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17842228</v>
      </c>
      <c r="C29" s="101">
        <f t="shared" ref="C29:N29" si="8">SUM(C30:C38)</f>
        <v>3662945</v>
      </c>
      <c r="D29" s="101">
        <f t="shared" si="8"/>
        <v>3528191</v>
      </c>
      <c r="E29" s="101">
        <f t="shared" si="8"/>
        <v>5050402</v>
      </c>
      <c r="F29" s="101">
        <f t="shared" si="8"/>
        <v>5600690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5016888</v>
      </c>
      <c r="C31" s="99">
        <v>360800</v>
      </c>
      <c r="D31" s="99">
        <v>321500</v>
      </c>
      <c r="E31" s="99">
        <v>1932718</v>
      </c>
      <c r="F31" s="99">
        <v>2401870</v>
      </c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1417500</v>
      </c>
      <c r="C33" s="99">
        <v>429545</v>
      </c>
      <c r="D33" s="99">
        <v>334091</v>
      </c>
      <c r="E33" s="99">
        <v>286364</v>
      </c>
      <c r="F33" s="99">
        <v>367500</v>
      </c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11407840</v>
      </c>
      <c r="C35" s="99">
        <v>2872600</v>
      </c>
      <c r="D35" s="99">
        <v>2872600</v>
      </c>
      <c r="E35" s="99">
        <v>2831320</v>
      </c>
      <c r="F35" s="99">
        <v>2831320</v>
      </c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16404881</v>
      </c>
      <c r="C41" s="111">
        <f t="shared" ref="C41:N41" si="10">SUM(C42:C58)</f>
        <v>3313837</v>
      </c>
      <c r="D41" s="111">
        <f t="shared" si="10"/>
        <v>3891140</v>
      </c>
      <c r="E41" s="111">
        <f t="shared" si="10"/>
        <v>3679718</v>
      </c>
      <c r="F41" s="111">
        <f t="shared" si="10"/>
        <v>5520186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4184891</v>
      </c>
      <c r="C42" s="113">
        <v>0</v>
      </c>
      <c r="D42" s="113">
        <v>1095970</v>
      </c>
      <c r="E42" s="113">
        <v>1095970</v>
      </c>
      <c r="F42" s="113">
        <v>1992951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354810</v>
      </c>
      <c r="C43" s="113">
        <v>0</v>
      </c>
      <c r="D43" s="113">
        <v>118270</v>
      </c>
      <c r="E43" s="113">
        <v>118270</v>
      </c>
      <c r="F43" s="113">
        <v>118270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328150</v>
      </c>
      <c r="C44" s="113">
        <v>94890</v>
      </c>
      <c r="D44" s="113">
        <v>77650</v>
      </c>
      <c r="E44" s="113">
        <v>65730</v>
      </c>
      <c r="F44" s="113">
        <v>89880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9308136</v>
      </c>
      <c r="C45" s="113">
        <v>2781152</v>
      </c>
      <c r="D45" s="113">
        <v>2172863</v>
      </c>
      <c r="E45" s="113">
        <v>1823208</v>
      </c>
      <c r="F45" s="113">
        <v>2530913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2033894</v>
      </c>
      <c r="C48" s="109">
        <v>372795</v>
      </c>
      <c r="D48" s="109">
        <v>361387</v>
      </c>
      <c r="E48" s="109">
        <v>511540</v>
      </c>
      <c r="F48" s="109">
        <v>788172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195000</v>
      </c>
      <c r="C52" s="109">
        <v>65000</v>
      </c>
      <c r="D52" s="109">
        <v>65000</v>
      </c>
      <c r="E52" s="109">
        <v>65000</v>
      </c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20682</v>
      </c>
      <c r="C60" s="109"/>
      <c r="D60" s="109">
        <v>20682</v>
      </c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278</v>
      </c>
      <c r="C66" s="12" t="s">
        <v>279</v>
      </c>
      <c r="D66" s="12" t="s">
        <v>280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149</v>
      </c>
      <c r="C67" s="12" t="s">
        <v>16</v>
      </c>
      <c r="D67" s="12" t="s">
        <v>19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>
        <v>3.3000000000000002E-2</v>
      </c>
      <c r="C68" s="12" t="s">
        <v>106</v>
      </c>
      <c r="D68" s="12" t="s">
        <v>106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281</v>
      </c>
      <c r="C69" s="12" t="s">
        <v>282</v>
      </c>
      <c r="D69" s="12" t="s">
        <v>283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>
        <v>0</v>
      </c>
      <c r="C70" s="12" t="s">
        <v>269</v>
      </c>
      <c r="D70" s="12" t="s">
        <v>114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40000</v>
      </c>
      <c r="C71" s="12">
        <v>1217760</v>
      </c>
      <c r="D71" s="12">
        <v>1076376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12"/>
      <c r="C72" s="3">
        <v>70</v>
      </c>
      <c r="D72" s="3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16"/>
  <sheetViews>
    <sheetView topLeftCell="A38" workbookViewId="0">
      <selection activeCell="C48" sqref="C48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284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6702664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8278993</v>
      </c>
      <c r="C8" s="59"/>
      <c r="D8" s="10" t="s">
        <v>18</v>
      </c>
      <c r="E8" s="10">
        <f>B29</f>
        <v>6702664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-1576329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558555.33333333337</v>
      </c>
      <c r="C10" s="59"/>
      <c r="D10" s="10" t="s">
        <v>23</v>
      </c>
      <c r="E10" s="10">
        <f>SUM(B42:B45)</f>
        <v>7530000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689916.08333333337</v>
      </c>
      <c r="C11" s="59"/>
      <c r="D11" s="10" t="s">
        <v>27</v>
      </c>
      <c r="E11" s="10">
        <f>SUM(B46:B48)</f>
        <v>670266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-131360.75</v>
      </c>
      <c r="C12" s="60"/>
      <c r="D12" s="10" t="s">
        <v>29</v>
      </c>
      <c r="E12" s="10">
        <f>SUM(B49:B58)</f>
        <v>78727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6702664</v>
      </c>
      <c r="C16" s="82">
        <f t="shared" ref="C16:N16" si="3">C21+C29</f>
        <v>1543500</v>
      </c>
      <c r="D16" s="82">
        <f t="shared" si="3"/>
        <v>1467818</v>
      </c>
      <c r="E16" s="82">
        <f t="shared" si="3"/>
        <v>1845982</v>
      </c>
      <c r="F16" s="82">
        <f t="shared" si="3"/>
        <v>1845364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8278993</v>
      </c>
      <c r="C17" s="85">
        <f t="shared" ref="C17:N17" si="4">C41</f>
        <v>2014350</v>
      </c>
      <c r="D17" s="85">
        <f t="shared" si="4"/>
        <v>1836782</v>
      </c>
      <c r="E17" s="85">
        <f t="shared" si="4"/>
        <v>2134598</v>
      </c>
      <c r="F17" s="85">
        <f t="shared" si="4"/>
        <v>2293263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114">
        <f t="shared" ref="B18:N18" si="5">B16-B17</f>
        <v>-1576329</v>
      </c>
      <c r="C18" s="114">
        <f t="shared" si="5"/>
        <v>-470850</v>
      </c>
      <c r="D18" s="114">
        <f t="shared" si="5"/>
        <v>-368964</v>
      </c>
      <c r="E18" s="114">
        <f t="shared" si="5"/>
        <v>-288616</v>
      </c>
      <c r="F18" s="114">
        <f t="shared" si="5"/>
        <v>-447899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6702664</v>
      </c>
      <c r="C29" s="101">
        <f t="shared" ref="C29:N29" si="8">SUM(C30:C38)</f>
        <v>1543500</v>
      </c>
      <c r="D29" s="101">
        <f t="shared" si="8"/>
        <v>1467818</v>
      </c>
      <c r="E29" s="101">
        <f t="shared" si="8"/>
        <v>1845982</v>
      </c>
      <c r="F29" s="101">
        <f t="shared" si="8"/>
        <v>1845364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6702664</v>
      </c>
      <c r="C31" s="99">
        <v>1543500</v>
      </c>
      <c r="D31" s="99">
        <v>1467818</v>
      </c>
      <c r="E31" s="99">
        <v>1845982</v>
      </c>
      <c r="F31" s="116">
        <v>1845364</v>
      </c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0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8278993</v>
      </c>
      <c r="C41" s="111">
        <f t="shared" ref="C41:N41" si="10">SUM(C42:C58)</f>
        <v>2014350</v>
      </c>
      <c r="D41" s="111">
        <f t="shared" si="10"/>
        <v>1836782</v>
      </c>
      <c r="E41" s="111">
        <f t="shared" si="10"/>
        <v>2134598</v>
      </c>
      <c r="F41" s="111">
        <f t="shared" si="10"/>
        <v>2293263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0</v>
      </c>
      <c r="C42" s="113">
        <v>0</v>
      </c>
      <c r="D42" s="113">
        <v>0</v>
      </c>
      <c r="E42" s="113">
        <v>0</v>
      </c>
      <c r="F42" s="113">
        <v>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0</v>
      </c>
      <c r="C43" s="113">
        <v>0</v>
      </c>
      <c r="D43" s="113">
        <v>0</v>
      </c>
      <c r="E43" s="113">
        <v>0</v>
      </c>
      <c r="F43" s="113">
        <v>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248490</v>
      </c>
      <c r="C44" s="113">
        <v>61380</v>
      </c>
      <c r="D44" s="113">
        <v>55770</v>
      </c>
      <c r="E44" s="113">
        <v>64350</v>
      </c>
      <c r="F44" s="113">
        <v>66990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7281510</v>
      </c>
      <c r="C45" s="113">
        <v>1798620</v>
      </c>
      <c r="D45" s="113">
        <v>1634230</v>
      </c>
      <c r="E45" s="113">
        <v>1885650</v>
      </c>
      <c r="F45" s="113">
        <v>1963010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670266</v>
      </c>
      <c r="C48" s="109">
        <v>154350</v>
      </c>
      <c r="D48" s="109">
        <v>146782</v>
      </c>
      <c r="E48" s="109">
        <v>184598</v>
      </c>
      <c r="F48" s="117">
        <v>184536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78727</v>
      </c>
      <c r="C51" s="109"/>
      <c r="D51" s="109"/>
      <c r="E51" s="109"/>
      <c r="F51" s="109">
        <v>78727</v>
      </c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0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249</v>
      </c>
      <c r="C66" s="12" t="s">
        <v>285</v>
      </c>
      <c r="D66" s="12" t="s">
        <v>286</v>
      </c>
      <c r="E66" s="12" t="s">
        <v>287</v>
      </c>
      <c r="F66" s="12" t="s">
        <v>288</v>
      </c>
      <c r="G66" s="12" t="s">
        <v>289</v>
      </c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149</v>
      </c>
      <c r="C67" s="12" t="s">
        <v>149</v>
      </c>
      <c r="D67" s="12" t="s">
        <v>149</v>
      </c>
      <c r="E67" s="12" t="s">
        <v>149</v>
      </c>
      <c r="F67" s="12" t="s">
        <v>149</v>
      </c>
      <c r="G67" s="12" t="s">
        <v>149</v>
      </c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>
        <v>3.3000000000000002E-2</v>
      </c>
      <c r="C68" s="12">
        <v>3.3000000000000002E-2</v>
      </c>
      <c r="D68" s="12">
        <v>3.3000000000000002E-2</v>
      </c>
      <c r="E68" s="12">
        <v>3.3000000000000002E-2</v>
      </c>
      <c r="F68" s="12">
        <v>3.3000000000000002E-2</v>
      </c>
      <c r="G68" s="12">
        <v>3.3000000000000002E-2</v>
      </c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290</v>
      </c>
      <c r="C69" s="12" t="s">
        <v>291</v>
      </c>
      <c r="D69" s="12" t="s">
        <v>292</v>
      </c>
      <c r="E69" s="12" t="s">
        <v>292</v>
      </c>
      <c r="F69" s="12" t="s">
        <v>254</v>
      </c>
      <c r="G69" s="12" t="s">
        <v>293</v>
      </c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107</v>
      </c>
      <c r="C70" s="12" t="s">
        <v>107</v>
      </c>
      <c r="D70" s="12">
        <v>0</v>
      </c>
      <c r="E70" s="12">
        <v>0</v>
      </c>
      <c r="F70" s="12" t="s">
        <v>212</v>
      </c>
      <c r="G70" s="12" t="s">
        <v>107</v>
      </c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50000</v>
      </c>
      <c r="C71" s="12">
        <v>40000</v>
      </c>
      <c r="D71" s="12">
        <v>40000</v>
      </c>
      <c r="E71" s="12">
        <v>50000</v>
      </c>
      <c r="F71" s="12">
        <v>40000</v>
      </c>
      <c r="G71" s="12">
        <v>40000</v>
      </c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3">
        <v>1</v>
      </c>
      <c r="C72" s="3">
        <v>1</v>
      </c>
      <c r="D72" s="3"/>
      <c r="E72" s="3"/>
      <c r="F72" s="3"/>
      <c r="G72" s="3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16"/>
  <sheetViews>
    <sheetView topLeftCell="A38" workbookViewId="0">
      <selection activeCell="G49" sqref="G49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294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1559220</v>
      </c>
      <c r="C7" s="58"/>
      <c r="D7" s="10" t="s">
        <v>12</v>
      </c>
      <c r="E7" s="10">
        <f>B21</f>
        <v>0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1620753</v>
      </c>
      <c r="C8" s="59"/>
      <c r="D8" s="10" t="s">
        <v>18</v>
      </c>
      <c r="E8" s="10">
        <f>B29</f>
        <v>1559220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-61533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129935</v>
      </c>
      <c r="C10" s="59"/>
      <c r="D10" s="10" t="s">
        <v>23</v>
      </c>
      <c r="E10" s="10">
        <f>SUM(B42:B45)</f>
        <v>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135062.75</v>
      </c>
      <c r="C11" s="59"/>
      <c r="D11" s="10" t="s">
        <v>27</v>
      </c>
      <c r="E11" s="10">
        <f>SUM(B46:B48)</f>
        <v>331694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-5127.75</v>
      </c>
      <c r="C12" s="60"/>
      <c r="D12" s="10" t="s">
        <v>29</v>
      </c>
      <c r="E12" s="10">
        <f>SUM(B49:B58)</f>
        <v>1289059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1559220</v>
      </c>
      <c r="C16" s="82">
        <f t="shared" ref="C16:N16" si="3">C21+C29</f>
        <v>0</v>
      </c>
      <c r="D16" s="82">
        <f t="shared" si="3"/>
        <v>1218822</v>
      </c>
      <c r="E16" s="82">
        <f t="shared" si="3"/>
        <v>340398</v>
      </c>
      <c r="F16" s="82">
        <f t="shared" si="3"/>
        <v>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1620753</v>
      </c>
      <c r="C17" s="85">
        <f t="shared" ref="C17:N17" si="4">C41</f>
        <v>529289</v>
      </c>
      <c r="D17" s="85">
        <f t="shared" si="4"/>
        <v>698025</v>
      </c>
      <c r="E17" s="85">
        <f t="shared" si="4"/>
        <v>393439</v>
      </c>
      <c r="F17" s="85">
        <f t="shared" si="4"/>
        <v>0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114">
        <f t="shared" ref="B18:N18" si="5">B16-B17</f>
        <v>-61533</v>
      </c>
      <c r="C18" s="114">
        <f t="shared" si="5"/>
        <v>-529289</v>
      </c>
      <c r="D18" s="85">
        <f t="shared" si="5"/>
        <v>520797</v>
      </c>
      <c r="E18" s="114">
        <f t="shared" si="5"/>
        <v>-53041</v>
      </c>
      <c r="F18" s="85">
        <f t="shared" si="5"/>
        <v>0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0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0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1559220</v>
      </c>
      <c r="C29" s="101">
        <f t="shared" ref="C29:N29" si="8">SUM(C30:C38)</f>
        <v>0</v>
      </c>
      <c r="D29" s="101">
        <f t="shared" si="8"/>
        <v>1218822</v>
      </c>
      <c r="E29" s="101">
        <f t="shared" si="8"/>
        <v>340398</v>
      </c>
      <c r="F29" s="101">
        <f t="shared" si="8"/>
        <v>0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1218822</v>
      </c>
      <c r="C34" s="99"/>
      <c r="D34" s="99">
        <v>1218822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340398</v>
      </c>
      <c r="C35" s="99"/>
      <c r="D35" s="99"/>
      <c r="E35" s="99">
        <v>340398</v>
      </c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1620753</v>
      </c>
      <c r="C41" s="111">
        <f t="shared" ref="C41:N41" si="10">SUM(C42:C58)</f>
        <v>529289</v>
      </c>
      <c r="D41" s="111">
        <f t="shared" si="10"/>
        <v>698025</v>
      </c>
      <c r="E41" s="111">
        <f t="shared" si="10"/>
        <v>393439</v>
      </c>
      <c r="F41" s="111">
        <f t="shared" si="10"/>
        <v>0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0</v>
      </c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0</v>
      </c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0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0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0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331694</v>
      </c>
      <c r="C48" s="109">
        <v>48118</v>
      </c>
      <c r="D48" s="109">
        <v>216863</v>
      </c>
      <c r="E48" s="109">
        <v>66713</v>
      </c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308881</v>
      </c>
      <c r="C52" s="109">
        <v>154445</v>
      </c>
      <c r="D52" s="109">
        <v>154436</v>
      </c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980178</v>
      </c>
      <c r="C57" s="109">
        <v>326726</v>
      </c>
      <c r="D57" s="109">
        <v>326726</v>
      </c>
      <c r="E57" s="109">
        <v>326726</v>
      </c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468636</v>
      </c>
      <c r="C60" s="109"/>
      <c r="D60" s="109">
        <v>468636</v>
      </c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16"/>
  <sheetViews>
    <sheetView topLeftCell="A38" workbookViewId="0">
      <selection activeCell="F46" sqref="F46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295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31622195</v>
      </c>
      <c r="C7" s="58"/>
      <c r="D7" s="10" t="s">
        <v>12</v>
      </c>
      <c r="E7" s="10">
        <f>B21</f>
        <v>29404014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87721506</v>
      </c>
      <c r="C8" s="59"/>
      <c r="D8" s="10" t="s">
        <v>18</v>
      </c>
      <c r="E8" s="10">
        <f>B29</f>
        <v>2218181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-56099311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2635182.9166666665</v>
      </c>
      <c r="C10" s="59"/>
      <c r="D10" s="10" t="s">
        <v>23</v>
      </c>
      <c r="E10" s="10">
        <f>SUM(B42:B45)</f>
        <v>20809100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7310125.5</v>
      </c>
      <c r="C11" s="59"/>
      <c r="D11" s="10" t="s">
        <v>27</v>
      </c>
      <c r="E11" s="10">
        <f>SUM(B46:B48)</f>
        <v>9665483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-4674942.583333333</v>
      </c>
      <c r="C12" s="60"/>
      <c r="D12" s="10" t="s">
        <v>29</v>
      </c>
      <c r="E12" s="10">
        <f>SUM(B49:B58)</f>
        <v>57246923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31622195</v>
      </c>
      <c r="C16" s="82">
        <f t="shared" ref="C16:N16" si="3">C21+C29</f>
        <v>754545</v>
      </c>
      <c r="D16" s="82">
        <f t="shared" si="3"/>
        <v>417273</v>
      </c>
      <c r="E16" s="82">
        <f t="shared" si="3"/>
        <v>19463707</v>
      </c>
      <c r="F16" s="82">
        <f t="shared" si="3"/>
        <v>10986670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87721506</v>
      </c>
      <c r="C17" s="85">
        <f t="shared" ref="C17:N17" si="4">C41</f>
        <v>33678535</v>
      </c>
      <c r="D17" s="85">
        <f t="shared" si="4"/>
        <v>28336214</v>
      </c>
      <c r="E17" s="85">
        <f t="shared" si="4"/>
        <v>11071597</v>
      </c>
      <c r="F17" s="85">
        <f t="shared" si="4"/>
        <v>14635160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114">
        <f t="shared" ref="B18:N18" si="5">B16-B17</f>
        <v>-56099311</v>
      </c>
      <c r="C18" s="114">
        <f t="shared" si="5"/>
        <v>-32923990</v>
      </c>
      <c r="D18" s="114">
        <f t="shared" si="5"/>
        <v>-27918941</v>
      </c>
      <c r="E18" s="85">
        <f t="shared" si="5"/>
        <v>8392110</v>
      </c>
      <c r="F18" s="114">
        <f t="shared" si="5"/>
        <v>-3648490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29404014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19071889</v>
      </c>
      <c r="F21" s="93">
        <f t="shared" si="6"/>
        <v>10332125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>
        <v>19071889</v>
      </c>
      <c r="F26" s="91">
        <v>10332125</v>
      </c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2218181</v>
      </c>
      <c r="C29" s="101">
        <f t="shared" ref="C29:N29" si="8">SUM(C30:C38)</f>
        <v>754545</v>
      </c>
      <c r="D29" s="101">
        <f t="shared" si="8"/>
        <v>417273</v>
      </c>
      <c r="E29" s="101">
        <f t="shared" si="8"/>
        <v>391818</v>
      </c>
      <c r="F29" s="101">
        <f t="shared" si="8"/>
        <v>654545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2218181</v>
      </c>
      <c r="C34" s="99">
        <v>754545</v>
      </c>
      <c r="D34" s="99">
        <v>417273</v>
      </c>
      <c r="E34" s="99">
        <v>391818</v>
      </c>
      <c r="F34" s="99">
        <v>654545</v>
      </c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0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87721506</v>
      </c>
      <c r="C41" s="111">
        <f t="shared" ref="C41:N41" si="10">SUM(C42:C58)</f>
        <v>33678535</v>
      </c>
      <c r="D41" s="111">
        <f t="shared" si="10"/>
        <v>28336214</v>
      </c>
      <c r="E41" s="111">
        <f t="shared" si="10"/>
        <v>11071597</v>
      </c>
      <c r="F41" s="111">
        <f t="shared" si="10"/>
        <v>14635160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11182906</v>
      </c>
      <c r="C42" s="113">
        <v>3570338</v>
      </c>
      <c r="D42" s="113">
        <v>2231360</v>
      </c>
      <c r="E42" s="113">
        <v>2589310</v>
      </c>
      <c r="F42" s="113">
        <v>2791898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960150</v>
      </c>
      <c r="C43" s="113">
        <v>397830</v>
      </c>
      <c r="D43" s="113">
        <v>36570</v>
      </c>
      <c r="E43" s="113">
        <v>342700</v>
      </c>
      <c r="F43" s="113">
        <v>183050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367370</v>
      </c>
      <c r="C44" s="113">
        <v>51140</v>
      </c>
      <c r="D44" s="113">
        <v>58200</v>
      </c>
      <c r="E44" s="113">
        <v>161540</v>
      </c>
      <c r="F44" s="113">
        <v>96490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8298674</v>
      </c>
      <c r="C45" s="113">
        <v>765870</v>
      </c>
      <c r="D45" s="113">
        <v>765870</v>
      </c>
      <c r="E45" s="113">
        <v>4733794</v>
      </c>
      <c r="F45" s="113">
        <v>2033140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61364</v>
      </c>
      <c r="C47" s="109">
        <v>61364</v>
      </c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9604119</v>
      </c>
      <c r="C48" s="109">
        <v>3060066</v>
      </c>
      <c r="D48" s="109">
        <v>2442533</v>
      </c>
      <c r="E48" s="109">
        <v>2067088</v>
      </c>
      <c r="F48" s="109">
        <v>2034432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698418</v>
      </c>
      <c r="C49" s="109"/>
      <c r="D49" s="109"/>
      <c r="E49" s="109">
        <v>429020</v>
      </c>
      <c r="F49" s="109">
        <v>269398</v>
      </c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599005</v>
      </c>
      <c r="C51" s="109"/>
      <c r="D51" s="109"/>
      <c r="E51" s="109"/>
      <c r="F51" s="109">
        <v>599005</v>
      </c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1434699</v>
      </c>
      <c r="C52" s="109">
        <v>439336</v>
      </c>
      <c r="D52" s="109">
        <v>453945</v>
      </c>
      <c r="E52" s="109">
        <v>541418</v>
      </c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5117509</v>
      </c>
      <c r="C53" s="109"/>
      <c r="D53" s="109"/>
      <c r="E53" s="109"/>
      <c r="F53" s="109">
        <v>5117509</v>
      </c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46614018</v>
      </c>
      <c r="C54" s="109">
        <v>24964091</v>
      </c>
      <c r="D54" s="109">
        <v>21649927</v>
      </c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2510547</v>
      </c>
      <c r="C55" s="109">
        <v>368500</v>
      </c>
      <c r="D55" s="109">
        <v>697809</v>
      </c>
      <c r="E55" s="109">
        <v>206727</v>
      </c>
      <c r="F55" s="109">
        <v>1237511</v>
      </c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272727</v>
      </c>
      <c r="C57" s="109"/>
      <c r="D57" s="109"/>
      <c r="E57" s="109"/>
      <c r="F57" s="109">
        <v>272727</v>
      </c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27818</v>
      </c>
      <c r="C60" s="109">
        <v>27818</v>
      </c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909545</v>
      </c>
      <c r="C61" s="109">
        <v>400000</v>
      </c>
      <c r="D61" s="109">
        <v>509545</v>
      </c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4529454</v>
      </c>
      <c r="C63" s="109">
        <v>3585000</v>
      </c>
      <c r="D63" s="109">
        <v>696818</v>
      </c>
      <c r="E63" s="109">
        <v>30000</v>
      </c>
      <c r="F63" s="109">
        <v>217636</v>
      </c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296</v>
      </c>
      <c r="C66" s="12" t="s">
        <v>297</v>
      </c>
      <c r="D66" s="12" t="s">
        <v>298</v>
      </c>
      <c r="E66" s="12" t="s">
        <v>299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19</v>
      </c>
      <c r="C67" s="12" t="s">
        <v>19</v>
      </c>
      <c r="D67" s="12" t="s">
        <v>19</v>
      </c>
      <c r="E67" s="12" t="s">
        <v>19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>
        <v>3.3000000000000002E-2</v>
      </c>
      <c r="C68" s="12">
        <v>3.3000000000000002E-2</v>
      </c>
      <c r="D68" s="12" t="s">
        <v>106</v>
      </c>
      <c r="E68" s="12" t="s">
        <v>106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184</v>
      </c>
      <c r="C69" s="12" t="s">
        <v>300</v>
      </c>
      <c r="D69" s="12" t="s">
        <v>128</v>
      </c>
      <c r="E69" s="12" t="s">
        <v>221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301</v>
      </c>
      <c r="C70" s="12" t="s">
        <v>114</v>
      </c>
      <c r="D70" s="12" t="s">
        <v>115</v>
      </c>
      <c r="E70" s="12" t="s">
        <v>115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11000</v>
      </c>
      <c r="C71" s="12">
        <v>11000</v>
      </c>
      <c r="D71" s="12">
        <v>1884000</v>
      </c>
      <c r="E71" s="12">
        <v>2300000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16"/>
  <sheetViews>
    <sheetView topLeftCell="A38" workbookViewId="0">
      <selection activeCell="H46" sqref="H46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302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30982761</v>
      </c>
      <c r="C7" s="58"/>
      <c r="D7" s="10" t="s">
        <v>12</v>
      </c>
      <c r="E7" s="10">
        <f>B21</f>
        <v>18467307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106388364</v>
      </c>
      <c r="C8" s="59"/>
      <c r="D8" s="10" t="s">
        <v>18</v>
      </c>
      <c r="E8" s="10">
        <f>B29</f>
        <v>12515454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-75405603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2581896.75</v>
      </c>
      <c r="C10" s="59"/>
      <c r="D10" s="10" t="s">
        <v>23</v>
      </c>
      <c r="E10" s="10">
        <f>SUM(B42:B45)</f>
        <v>33552943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8865697</v>
      </c>
      <c r="C11" s="59"/>
      <c r="D11" s="10" t="s">
        <v>27</v>
      </c>
      <c r="E11" s="10">
        <f>SUM(B46:B48)</f>
        <v>10582588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-6283800.25</v>
      </c>
      <c r="C12" s="60"/>
      <c r="D12" s="10" t="s">
        <v>29</v>
      </c>
      <c r="E12" s="10">
        <f>SUM(B49:B58)</f>
        <v>62252833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30982761</v>
      </c>
      <c r="C16" s="82">
        <f t="shared" ref="C16:N16" si="3">C21+C29</f>
        <v>6970909</v>
      </c>
      <c r="D16" s="82">
        <f t="shared" si="3"/>
        <v>772727</v>
      </c>
      <c r="E16" s="82">
        <f t="shared" si="3"/>
        <v>209091</v>
      </c>
      <c r="F16" s="82">
        <f t="shared" si="3"/>
        <v>23030034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106388364</v>
      </c>
      <c r="C17" s="85">
        <f t="shared" ref="C17:N17" si="4">C41</f>
        <v>59997221</v>
      </c>
      <c r="D17" s="85">
        <f t="shared" si="4"/>
        <v>16112379</v>
      </c>
      <c r="E17" s="85">
        <f t="shared" si="4"/>
        <v>12941024</v>
      </c>
      <c r="F17" s="85">
        <f t="shared" si="4"/>
        <v>17337740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114">
        <f t="shared" ref="B18:N18" si="5">B16-B17</f>
        <v>-75405603</v>
      </c>
      <c r="C18" s="114">
        <f t="shared" si="5"/>
        <v>-53026312</v>
      </c>
      <c r="D18" s="114">
        <f t="shared" si="5"/>
        <v>-15339652</v>
      </c>
      <c r="E18" s="114">
        <f t="shared" si="5"/>
        <v>-12731933</v>
      </c>
      <c r="F18" s="85">
        <f t="shared" si="5"/>
        <v>5692294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18467307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18467307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>
        <v>18467307</v>
      </c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12515454</v>
      </c>
      <c r="C29" s="101">
        <f t="shared" ref="C29:N29" si="8">SUM(C30:C38)</f>
        <v>6970909</v>
      </c>
      <c r="D29" s="101">
        <f t="shared" si="8"/>
        <v>772727</v>
      </c>
      <c r="E29" s="101">
        <f t="shared" si="8"/>
        <v>209091</v>
      </c>
      <c r="F29" s="101">
        <f t="shared" si="8"/>
        <v>4562727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2172727</v>
      </c>
      <c r="C32" s="99"/>
      <c r="D32" s="99"/>
      <c r="E32" s="99">
        <v>118182</v>
      </c>
      <c r="F32" s="99">
        <v>2054545</v>
      </c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10342727</v>
      </c>
      <c r="C34" s="99">
        <v>6970909</v>
      </c>
      <c r="D34" s="99">
        <v>772727</v>
      </c>
      <c r="E34" s="99">
        <v>90909</v>
      </c>
      <c r="F34" s="99">
        <v>2508182</v>
      </c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0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106388364</v>
      </c>
      <c r="C41" s="111">
        <f t="shared" ref="C41:N41" si="10">SUM(C42:C58)</f>
        <v>59997221</v>
      </c>
      <c r="D41" s="111">
        <f t="shared" si="10"/>
        <v>16112379</v>
      </c>
      <c r="E41" s="111">
        <f t="shared" si="10"/>
        <v>12941024</v>
      </c>
      <c r="F41" s="111">
        <f t="shared" si="10"/>
        <v>17337740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26393106</v>
      </c>
      <c r="C42" s="113">
        <v>6257010</v>
      </c>
      <c r="D42" s="113">
        <v>6688644</v>
      </c>
      <c r="E42" s="113">
        <v>6608110</v>
      </c>
      <c r="F42" s="113">
        <v>6839342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2076480</v>
      </c>
      <c r="C43" s="113">
        <v>665370</v>
      </c>
      <c r="D43" s="115">
        <v>-86410</v>
      </c>
      <c r="E43" s="113">
        <v>661810</v>
      </c>
      <c r="F43" s="113">
        <v>835710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416700</v>
      </c>
      <c r="C44" s="113">
        <v>141320</v>
      </c>
      <c r="D44" s="113">
        <v>197900</v>
      </c>
      <c r="E44" s="113">
        <v>177610</v>
      </c>
      <c r="F44" s="115">
        <v>-100130</v>
      </c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4666657</v>
      </c>
      <c r="C45" s="113">
        <v>1134300</v>
      </c>
      <c r="D45" s="113">
        <v>1958057</v>
      </c>
      <c r="E45" s="113">
        <v>787150</v>
      </c>
      <c r="F45" s="113">
        <v>787150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984936</v>
      </c>
      <c r="C47" s="109"/>
      <c r="D47" s="109">
        <v>75845</v>
      </c>
      <c r="E47" s="109"/>
      <c r="F47" s="109">
        <v>909091</v>
      </c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9597652</v>
      </c>
      <c r="C48" s="109">
        <v>5432738</v>
      </c>
      <c r="D48" s="109">
        <v>808447</v>
      </c>
      <c r="E48" s="109">
        <v>446857</v>
      </c>
      <c r="F48" s="109">
        <v>2909610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415420</v>
      </c>
      <c r="C49" s="109"/>
      <c r="D49" s="109"/>
      <c r="E49" s="109"/>
      <c r="F49" s="109">
        <v>415420</v>
      </c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2762902</v>
      </c>
      <c r="C51" s="109"/>
      <c r="D51" s="109">
        <v>1157532</v>
      </c>
      <c r="E51" s="109">
        <v>468214</v>
      </c>
      <c r="F51" s="109">
        <v>1137156</v>
      </c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1720219</v>
      </c>
      <c r="C52" s="109">
        <v>606864</v>
      </c>
      <c r="D52" s="109">
        <v>575355</v>
      </c>
      <c r="E52" s="109">
        <v>538000</v>
      </c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9580000</v>
      </c>
      <c r="C53" s="109">
        <v>2244000</v>
      </c>
      <c r="D53" s="109">
        <v>2487000</v>
      </c>
      <c r="E53" s="109">
        <v>2174000</v>
      </c>
      <c r="F53" s="109">
        <v>2675000</v>
      </c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42451255</v>
      </c>
      <c r="C54" s="109">
        <v>42451255</v>
      </c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4971037</v>
      </c>
      <c r="C55" s="109">
        <v>1064364</v>
      </c>
      <c r="D55" s="109">
        <v>2250009</v>
      </c>
      <c r="E55" s="109">
        <v>1079273</v>
      </c>
      <c r="F55" s="109">
        <v>577391</v>
      </c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352000</v>
      </c>
      <c r="C57" s="109"/>
      <c r="D57" s="109"/>
      <c r="E57" s="109"/>
      <c r="F57" s="109">
        <v>352000</v>
      </c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1756000</v>
      </c>
      <c r="C63" s="109">
        <v>990000</v>
      </c>
      <c r="D63" s="109">
        <v>766000</v>
      </c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303</v>
      </c>
      <c r="C66" s="12" t="s">
        <v>304</v>
      </c>
      <c r="D66" s="12" t="s">
        <v>305</v>
      </c>
      <c r="E66" s="12" t="s">
        <v>306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19</v>
      </c>
      <c r="C67" s="12" t="s">
        <v>19</v>
      </c>
      <c r="D67" s="12" t="s">
        <v>19</v>
      </c>
      <c r="E67" s="12" t="s">
        <v>19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 t="s">
        <v>106</v>
      </c>
      <c r="C68" s="12" t="s">
        <v>106</v>
      </c>
      <c r="D68" s="12">
        <v>3.3000000000000002E-2</v>
      </c>
      <c r="E68" s="12">
        <v>3.3000000000000002E-2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 t="s">
        <v>307</v>
      </c>
      <c r="C69" s="12" t="s">
        <v>221</v>
      </c>
      <c r="D69" s="12" t="s">
        <v>308</v>
      </c>
      <c r="E69" s="12" t="s">
        <v>309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 t="s">
        <v>115</v>
      </c>
      <c r="C70" s="12" t="s">
        <v>310</v>
      </c>
      <c r="D70" s="12" t="s">
        <v>114</v>
      </c>
      <c r="E70" s="12" t="s">
        <v>114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>
        <v>2156880</v>
      </c>
      <c r="C71" s="12">
        <v>2263800</v>
      </c>
      <c r="D71" s="12">
        <v>11000</v>
      </c>
      <c r="E71" s="12">
        <v>11000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A429-D4CB-4414-8331-8A1FE17C9A58}">
  <dimension ref="A1:O91"/>
  <sheetViews>
    <sheetView topLeftCell="A35" workbookViewId="0">
      <selection activeCell="G32" sqref="G32"/>
    </sheetView>
  </sheetViews>
  <sheetFormatPr defaultRowHeight="15.75" x14ac:dyDescent="0.25"/>
  <cols>
    <col min="1" max="1" width="19.375" bestFit="1" customWidth="1"/>
    <col min="2" max="2" width="11.5" bestFit="1" customWidth="1"/>
    <col min="3" max="3" width="10.625" bestFit="1" customWidth="1"/>
    <col min="4" max="4" width="16.125" bestFit="1" customWidth="1"/>
    <col min="5" max="5" width="11.875" bestFit="1" customWidth="1"/>
    <col min="6" max="6" width="10.625" bestFit="1" customWidth="1"/>
  </cols>
  <sheetData>
    <row r="1" spans="1:15" x14ac:dyDescent="0.2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</row>
    <row r="2" spans="1:15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</row>
    <row r="3" spans="1:15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</row>
    <row r="4" spans="1:15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</row>
    <row r="5" spans="1:15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</row>
    <row r="6" spans="1:15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</row>
    <row r="7" spans="1:15" x14ac:dyDescent="0.25">
      <c r="A7" s="8" t="s">
        <v>11</v>
      </c>
      <c r="B7" s="9">
        <f t="shared" ref="B7:B9" si="0">B16</f>
        <v>13278878</v>
      </c>
      <c r="C7" s="58"/>
      <c r="D7" s="10" t="s">
        <v>12</v>
      </c>
      <c r="E7" s="10">
        <f>B21</f>
        <v>13278878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</row>
    <row r="8" spans="1:15" x14ac:dyDescent="0.25">
      <c r="A8" s="8" t="s">
        <v>17</v>
      </c>
      <c r="B8" s="11">
        <f t="shared" si="0"/>
        <v>18910538</v>
      </c>
      <c r="C8" s="59"/>
      <c r="D8" s="10" t="s">
        <v>18</v>
      </c>
      <c r="E8" s="10">
        <f>B29</f>
        <v>0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</row>
    <row r="9" spans="1:15" x14ac:dyDescent="0.25">
      <c r="A9" s="8" t="s">
        <v>20</v>
      </c>
      <c r="B9" s="9">
        <f t="shared" si="0"/>
        <v>-5631660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</row>
    <row r="10" spans="1:15" x14ac:dyDescent="0.25">
      <c r="A10" s="8" t="s">
        <v>22</v>
      </c>
      <c r="B10" s="9">
        <f t="shared" ref="B10:B12" si="1">AVERAGE($C16:$N16)</f>
        <v>1106573.1666666667</v>
      </c>
      <c r="C10" s="59"/>
      <c r="D10" s="10" t="s">
        <v>23</v>
      </c>
      <c r="E10" s="10">
        <f>SUM(B42:B46)</f>
        <v>3927260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</row>
    <row r="11" spans="1:15" x14ac:dyDescent="0.25">
      <c r="A11" s="8" t="s">
        <v>26</v>
      </c>
      <c r="B11" s="9">
        <f t="shared" si="1"/>
        <v>1575878.1666666667</v>
      </c>
      <c r="C11" s="59"/>
      <c r="D11" s="10" t="s">
        <v>27</v>
      </c>
      <c r="E11" s="10">
        <f>SUM(B47:B49)</f>
        <v>2569286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</row>
    <row r="12" spans="1:15" x14ac:dyDescent="0.25">
      <c r="A12" s="8" t="s">
        <v>28</v>
      </c>
      <c r="B12" s="9">
        <f t="shared" si="1"/>
        <v>-469305</v>
      </c>
      <c r="C12" s="60"/>
      <c r="D12" s="10" t="s">
        <v>29</v>
      </c>
      <c r="E12" s="10">
        <f>SUM(B50:B59)</f>
        <v>12413992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</row>
    <row r="13" spans="1:15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</row>
    <row r="14" spans="1:15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</row>
    <row r="15" spans="1:15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</row>
    <row r="16" spans="1:15" x14ac:dyDescent="0.25">
      <c r="A16" s="81" t="s">
        <v>11</v>
      </c>
      <c r="B16" s="82">
        <f t="shared" ref="B16:B17" si="2">SUM(C16:N16)</f>
        <v>13278878</v>
      </c>
      <c r="C16" s="82">
        <f t="shared" ref="C16:N16" si="3">C21+C29</f>
        <v>3785295</v>
      </c>
      <c r="D16" s="82">
        <f t="shared" si="3"/>
        <v>2955607</v>
      </c>
      <c r="E16" s="82">
        <f t="shared" si="3"/>
        <v>3419289</v>
      </c>
      <c r="F16" s="82">
        <f t="shared" si="3"/>
        <v>3118687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</row>
    <row r="17" spans="1:15" x14ac:dyDescent="0.25">
      <c r="A17" s="83" t="s">
        <v>17</v>
      </c>
      <c r="B17" s="85">
        <f t="shared" si="2"/>
        <v>18910538</v>
      </c>
      <c r="C17" s="85">
        <f t="shared" ref="C17:N17" si="4">C41</f>
        <v>817789</v>
      </c>
      <c r="D17" s="85">
        <f t="shared" si="4"/>
        <v>6419451</v>
      </c>
      <c r="E17" s="85">
        <f t="shared" si="4"/>
        <v>9547009</v>
      </c>
      <c r="F17" s="85">
        <f t="shared" si="4"/>
        <v>2126289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</row>
    <row r="18" spans="1:15" x14ac:dyDescent="0.25">
      <c r="A18" s="83" t="s">
        <v>46</v>
      </c>
      <c r="B18" s="114">
        <f t="shared" ref="B18:N18" si="5">B16-B17</f>
        <v>-5631660</v>
      </c>
      <c r="C18" s="85">
        <f t="shared" si="5"/>
        <v>2967506</v>
      </c>
      <c r="D18" s="114">
        <f t="shared" si="5"/>
        <v>-3463844</v>
      </c>
      <c r="E18" s="114">
        <f t="shared" si="5"/>
        <v>-6127720</v>
      </c>
      <c r="F18" s="85">
        <f t="shared" si="5"/>
        <v>992398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</row>
    <row r="19" spans="1:15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</row>
    <row r="21" spans="1:15" x14ac:dyDescent="0.25">
      <c r="A21" s="92" t="s">
        <v>48</v>
      </c>
      <c r="B21" s="93">
        <f t="shared" ref="B21:B26" si="6">SUM(C21:N21)</f>
        <v>13278878</v>
      </c>
      <c r="C21" s="93">
        <f t="shared" ref="C21:N21" si="7">SUM(C22:C26)</f>
        <v>3785295</v>
      </c>
      <c r="D21" s="93">
        <f t="shared" si="7"/>
        <v>2955607</v>
      </c>
      <c r="E21" s="93">
        <f t="shared" si="7"/>
        <v>3419289</v>
      </c>
      <c r="F21" s="93">
        <f t="shared" si="7"/>
        <v>3118687</v>
      </c>
      <c r="G21" s="93">
        <f t="shared" si="7"/>
        <v>0</v>
      </c>
      <c r="H21" s="93">
        <f t="shared" si="7"/>
        <v>0</v>
      </c>
      <c r="I21" s="93">
        <f t="shared" si="7"/>
        <v>0</v>
      </c>
      <c r="J21" s="93">
        <f t="shared" si="7"/>
        <v>0</v>
      </c>
      <c r="K21" s="93">
        <f t="shared" si="7"/>
        <v>0</v>
      </c>
      <c r="L21" s="93">
        <f t="shared" si="7"/>
        <v>0</v>
      </c>
      <c r="M21" s="93">
        <f t="shared" si="7"/>
        <v>0</v>
      </c>
      <c r="N21" s="93">
        <f t="shared" si="7"/>
        <v>0</v>
      </c>
      <c r="O21" s="93"/>
    </row>
    <row r="22" spans="1:15" x14ac:dyDescent="0.25">
      <c r="A22" s="90" t="s">
        <v>49</v>
      </c>
      <c r="B22" s="91">
        <f t="shared" si="6"/>
        <v>0</v>
      </c>
      <c r="C22" s="91">
        <v>0</v>
      </c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91">
        <v>0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/>
    </row>
    <row r="23" spans="1:15" x14ac:dyDescent="0.25">
      <c r="A23" s="90" t="s">
        <v>50</v>
      </c>
      <c r="B23" s="91">
        <f t="shared" si="6"/>
        <v>0</v>
      </c>
      <c r="C23" s="91">
        <v>0</v>
      </c>
      <c r="D23" s="91">
        <v>0</v>
      </c>
      <c r="E23" s="91">
        <v>0</v>
      </c>
      <c r="F23" s="91">
        <v>0</v>
      </c>
      <c r="G23" s="91">
        <v>0</v>
      </c>
      <c r="H23" s="91">
        <v>0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/>
    </row>
    <row r="24" spans="1:15" x14ac:dyDescent="0.25">
      <c r="A24" s="90" t="s">
        <v>51</v>
      </c>
      <c r="B24" s="91">
        <f t="shared" si="6"/>
        <v>0</v>
      </c>
      <c r="C24" s="91">
        <v>0</v>
      </c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/>
    </row>
    <row r="25" spans="1:15" x14ac:dyDescent="0.25">
      <c r="A25" s="90" t="s">
        <v>52</v>
      </c>
      <c r="B25" s="91">
        <f t="shared" si="6"/>
        <v>0</v>
      </c>
      <c r="C25" s="91">
        <v>0</v>
      </c>
      <c r="D25" s="91">
        <v>0</v>
      </c>
      <c r="E25" s="91">
        <v>0</v>
      </c>
      <c r="F25" s="91">
        <v>0</v>
      </c>
      <c r="G25" s="91">
        <v>0</v>
      </c>
      <c r="H25" s="91">
        <v>0</v>
      </c>
      <c r="I25" s="91">
        <v>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/>
    </row>
    <row r="26" spans="1:15" x14ac:dyDescent="0.25">
      <c r="A26" s="90" t="s">
        <v>53</v>
      </c>
      <c r="B26" s="91">
        <f t="shared" si="6"/>
        <v>13278878</v>
      </c>
      <c r="C26" s="118">
        <v>3785295</v>
      </c>
      <c r="D26" s="118">
        <v>2955607</v>
      </c>
      <c r="E26" s="118">
        <v>3419289</v>
      </c>
      <c r="F26" s="118">
        <v>3118687</v>
      </c>
      <c r="G26" s="91">
        <v>0</v>
      </c>
      <c r="H26" s="91">
        <v>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/>
    </row>
    <row r="27" spans="1:15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</row>
    <row r="29" spans="1:15" x14ac:dyDescent="0.25">
      <c r="A29" s="100" t="s">
        <v>55</v>
      </c>
      <c r="B29" s="101">
        <f t="shared" ref="B29:B38" si="8">SUM(C29:N29)</f>
        <v>0</v>
      </c>
      <c r="C29" s="101">
        <f t="shared" ref="C29:N29" si="9">SUM(C30:C38)</f>
        <v>0</v>
      </c>
      <c r="D29" s="101">
        <f t="shared" si="9"/>
        <v>0</v>
      </c>
      <c r="E29" s="101">
        <f t="shared" si="9"/>
        <v>0</v>
      </c>
      <c r="F29" s="101">
        <f t="shared" si="9"/>
        <v>0</v>
      </c>
      <c r="G29" s="101">
        <f t="shared" si="9"/>
        <v>0</v>
      </c>
      <c r="H29" s="101">
        <f t="shared" si="9"/>
        <v>0</v>
      </c>
      <c r="I29" s="101">
        <f t="shared" si="9"/>
        <v>0</v>
      </c>
      <c r="J29" s="101">
        <f t="shared" si="9"/>
        <v>0</v>
      </c>
      <c r="K29" s="101">
        <f t="shared" si="9"/>
        <v>0</v>
      </c>
      <c r="L29" s="101">
        <f t="shared" si="9"/>
        <v>0</v>
      </c>
      <c r="M29" s="101">
        <f t="shared" si="9"/>
        <v>0</v>
      </c>
      <c r="N29" s="101">
        <f t="shared" si="9"/>
        <v>0</v>
      </c>
      <c r="O29" s="101"/>
    </row>
    <row r="30" spans="1:15" x14ac:dyDescent="0.25">
      <c r="A30" s="98" t="s">
        <v>49</v>
      </c>
      <c r="B30" s="99">
        <f t="shared" si="8"/>
        <v>0</v>
      </c>
      <c r="C30" s="99">
        <v>0</v>
      </c>
      <c r="D30" s="99">
        <v>0</v>
      </c>
      <c r="E30" s="99">
        <v>0</v>
      </c>
      <c r="F30" s="99">
        <v>0</v>
      </c>
      <c r="G30" s="99">
        <v>0</v>
      </c>
      <c r="H30" s="99">
        <v>0</v>
      </c>
      <c r="I30" s="99">
        <v>0</v>
      </c>
      <c r="J30" s="99">
        <v>0</v>
      </c>
      <c r="K30" s="99">
        <v>0</v>
      </c>
      <c r="L30" s="99">
        <v>0</v>
      </c>
      <c r="M30" s="99">
        <v>0</v>
      </c>
      <c r="N30" s="99">
        <v>0</v>
      </c>
      <c r="O30" s="99"/>
    </row>
    <row r="31" spans="1:15" x14ac:dyDescent="0.25">
      <c r="A31" s="98" t="s">
        <v>50</v>
      </c>
      <c r="B31" s="99">
        <f t="shared" si="8"/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/>
    </row>
    <row r="32" spans="1:15" x14ac:dyDescent="0.25">
      <c r="A32" s="98" t="s">
        <v>51</v>
      </c>
      <c r="B32" s="99">
        <f t="shared" si="8"/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/>
    </row>
    <row r="33" spans="1:15" x14ac:dyDescent="0.25">
      <c r="A33" s="98" t="s">
        <v>52</v>
      </c>
      <c r="B33" s="99">
        <f t="shared" si="8"/>
        <v>0</v>
      </c>
      <c r="C33" s="99">
        <v>0</v>
      </c>
      <c r="D33" s="99">
        <v>0</v>
      </c>
      <c r="E33" s="99">
        <v>0</v>
      </c>
      <c r="F33" s="99">
        <v>0</v>
      </c>
      <c r="G33" s="99">
        <v>0</v>
      </c>
      <c r="H33" s="99">
        <v>0</v>
      </c>
      <c r="I33" s="99">
        <v>0</v>
      </c>
      <c r="J33" s="99">
        <v>0</v>
      </c>
      <c r="K33" s="99">
        <v>0</v>
      </c>
      <c r="L33" s="99">
        <v>0</v>
      </c>
      <c r="M33" s="99">
        <v>0</v>
      </c>
      <c r="N33" s="99">
        <v>0</v>
      </c>
      <c r="O33" s="99"/>
    </row>
    <row r="34" spans="1:15" x14ac:dyDescent="0.25">
      <c r="A34" s="98" t="s">
        <v>53</v>
      </c>
      <c r="B34" s="99">
        <f t="shared" si="8"/>
        <v>0</v>
      </c>
      <c r="C34" s="99">
        <v>0</v>
      </c>
      <c r="D34" s="99">
        <v>0</v>
      </c>
      <c r="E34" s="99">
        <v>0</v>
      </c>
      <c r="F34" s="99">
        <v>0</v>
      </c>
      <c r="G34" s="99">
        <v>0</v>
      </c>
      <c r="H34" s="99">
        <v>0</v>
      </c>
      <c r="I34" s="99">
        <v>0</v>
      </c>
      <c r="J34" s="99">
        <v>0</v>
      </c>
      <c r="K34" s="99">
        <v>0</v>
      </c>
      <c r="L34" s="99">
        <v>0</v>
      </c>
      <c r="M34" s="99">
        <v>0</v>
      </c>
      <c r="N34" s="99">
        <v>0</v>
      </c>
      <c r="O34" s="99"/>
    </row>
    <row r="35" spans="1:15" x14ac:dyDescent="0.25">
      <c r="A35" s="98" t="s">
        <v>56</v>
      </c>
      <c r="B35" s="99">
        <f t="shared" si="8"/>
        <v>0</v>
      </c>
      <c r="C35" s="99">
        <v>0</v>
      </c>
      <c r="D35" s="99">
        <v>0</v>
      </c>
      <c r="E35" s="99">
        <v>0</v>
      </c>
      <c r="F35" s="99">
        <v>0</v>
      </c>
      <c r="G35" s="99">
        <v>0</v>
      </c>
      <c r="H35" s="99">
        <v>0</v>
      </c>
      <c r="I35" s="99">
        <v>0</v>
      </c>
      <c r="J35" s="99">
        <v>0</v>
      </c>
      <c r="K35" s="99">
        <v>0</v>
      </c>
      <c r="L35" s="99">
        <v>0</v>
      </c>
      <c r="M35" s="99">
        <v>0</v>
      </c>
      <c r="N35" s="99">
        <v>0</v>
      </c>
      <c r="O35" s="99"/>
    </row>
    <row r="36" spans="1:15" x14ac:dyDescent="0.25">
      <c r="A36" s="98" t="s">
        <v>57</v>
      </c>
      <c r="B36" s="99">
        <f t="shared" si="8"/>
        <v>0</v>
      </c>
      <c r="C36" s="99">
        <v>0</v>
      </c>
      <c r="D36" s="99">
        <v>0</v>
      </c>
      <c r="E36" s="99">
        <v>0</v>
      </c>
      <c r="F36" s="99">
        <v>0</v>
      </c>
      <c r="G36" s="99">
        <v>0</v>
      </c>
      <c r="H36" s="99">
        <v>0</v>
      </c>
      <c r="I36" s="99">
        <v>0</v>
      </c>
      <c r="J36" s="99">
        <v>0</v>
      </c>
      <c r="K36" s="99">
        <v>0</v>
      </c>
      <c r="L36" s="99">
        <v>0</v>
      </c>
      <c r="M36" s="99">
        <v>0</v>
      </c>
      <c r="N36" s="99">
        <v>0</v>
      </c>
      <c r="O36" s="99"/>
    </row>
    <row r="37" spans="1:15" x14ac:dyDescent="0.25">
      <c r="A37" s="98" t="s">
        <v>58</v>
      </c>
      <c r="B37" s="99">
        <f t="shared" si="8"/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/>
    </row>
    <row r="38" spans="1:15" x14ac:dyDescent="0.25">
      <c r="A38" s="103" t="s">
        <v>59</v>
      </c>
      <c r="B38" s="102">
        <f t="shared" si="8"/>
        <v>0</v>
      </c>
      <c r="C38" s="102">
        <v>0</v>
      </c>
      <c r="D38" s="102">
        <v>0</v>
      </c>
      <c r="E38" s="102">
        <v>0</v>
      </c>
      <c r="F38" s="102">
        <v>0</v>
      </c>
      <c r="G38" s="102">
        <v>0</v>
      </c>
      <c r="H38" s="102">
        <v>0</v>
      </c>
      <c r="I38" s="102">
        <v>0</v>
      </c>
      <c r="J38" s="102">
        <v>0</v>
      </c>
      <c r="K38" s="102">
        <v>0</v>
      </c>
      <c r="L38" s="102">
        <v>0</v>
      </c>
      <c r="M38" s="102">
        <v>0</v>
      </c>
      <c r="N38" s="102">
        <v>0</v>
      </c>
      <c r="O38" s="102"/>
    </row>
    <row r="39" spans="1:15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</row>
    <row r="41" spans="1:15" x14ac:dyDescent="0.25">
      <c r="A41" s="110" t="s">
        <v>61</v>
      </c>
      <c r="B41" s="111">
        <f t="shared" ref="B41:B64" si="10">SUM(C41:N41)</f>
        <v>18910538</v>
      </c>
      <c r="C41" s="111">
        <f>SUM(C42:C64)</f>
        <v>817789</v>
      </c>
      <c r="D41" s="111">
        <f t="shared" ref="D41:N41" si="11">SUM(D42:D64)</f>
        <v>6419451</v>
      </c>
      <c r="E41" s="111">
        <f t="shared" si="11"/>
        <v>9547009</v>
      </c>
      <c r="F41" s="111">
        <f t="shared" si="11"/>
        <v>2126289</v>
      </c>
      <c r="G41" s="111">
        <f t="shared" si="11"/>
        <v>0</v>
      </c>
      <c r="H41" s="111">
        <f t="shared" si="11"/>
        <v>0</v>
      </c>
      <c r="I41" s="111">
        <f t="shared" si="11"/>
        <v>0</v>
      </c>
      <c r="J41" s="111">
        <f t="shared" si="11"/>
        <v>0</v>
      </c>
      <c r="K41" s="111">
        <f t="shared" si="11"/>
        <v>0</v>
      </c>
      <c r="L41" s="111">
        <f t="shared" si="11"/>
        <v>0</v>
      </c>
      <c r="M41" s="111">
        <f t="shared" si="11"/>
        <v>0</v>
      </c>
      <c r="N41" s="111">
        <f t="shared" si="11"/>
        <v>0</v>
      </c>
      <c r="O41" s="111"/>
    </row>
    <row r="42" spans="1:15" x14ac:dyDescent="0.25">
      <c r="A42" s="112" t="s">
        <v>62</v>
      </c>
      <c r="B42" s="113">
        <f t="shared" si="10"/>
        <v>0</v>
      </c>
      <c r="C42" s="113">
        <v>0</v>
      </c>
      <c r="D42" s="113">
        <v>0</v>
      </c>
      <c r="E42" s="113">
        <v>0</v>
      </c>
      <c r="F42" s="120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/>
    </row>
    <row r="43" spans="1:15" x14ac:dyDescent="0.25">
      <c r="A43" s="112" t="s">
        <v>63</v>
      </c>
      <c r="B43" s="113">
        <f t="shared" si="10"/>
        <v>0</v>
      </c>
      <c r="C43" s="113">
        <v>0</v>
      </c>
      <c r="D43" s="113">
        <v>0</v>
      </c>
      <c r="E43" s="113">
        <v>0</v>
      </c>
      <c r="F43" s="113">
        <v>0</v>
      </c>
      <c r="G43" s="113">
        <v>0</v>
      </c>
      <c r="H43" s="113">
        <v>0</v>
      </c>
      <c r="I43" s="113">
        <v>0</v>
      </c>
      <c r="J43" s="113">
        <v>0</v>
      </c>
      <c r="K43" s="113">
        <v>0</v>
      </c>
      <c r="L43" s="113">
        <v>0</v>
      </c>
      <c r="M43" s="113">
        <v>0</v>
      </c>
      <c r="N43" s="113">
        <v>0</v>
      </c>
      <c r="O43" s="113"/>
    </row>
    <row r="44" spans="1:15" x14ac:dyDescent="0.25">
      <c r="A44" s="112" t="s">
        <v>318</v>
      </c>
      <c r="B44" s="113">
        <f t="shared" si="10"/>
        <v>26400</v>
      </c>
      <c r="C44" s="113">
        <v>0</v>
      </c>
      <c r="D44" s="113">
        <v>0</v>
      </c>
      <c r="E44" s="113">
        <v>0</v>
      </c>
      <c r="F44" s="120">
        <v>26400</v>
      </c>
      <c r="G44" s="113">
        <v>0</v>
      </c>
      <c r="H44" s="113">
        <v>0</v>
      </c>
      <c r="I44" s="113">
        <v>0</v>
      </c>
      <c r="J44" s="113">
        <v>0</v>
      </c>
      <c r="K44" s="113">
        <v>0</v>
      </c>
      <c r="L44" s="113">
        <v>0</v>
      </c>
      <c r="M44" s="113">
        <v>0</v>
      </c>
      <c r="N44" s="113">
        <v>0</v>
      </c>
      <c r="O44" s="113"/>
    </row>
    <row r="45" spans="1:15" x14ac:dyDescent="0.25">
      <c r="A45" s="112" t="s">
        <v>64</v>
      </c>
      <c r="B45" s="113">
        <f t="shared" si="10"/>
        <v>3900860</v>
      </c>
      <c r="C45" s="113">
        <v>0</v>
      </c>
      <c r="D45" s="113">
        <v>0</v>
      </c>
      <c r="E45" s="113">
        <v>3000000</v>
      </c>
      <c r="F45" s="113">
        <v>900860</v>
      </c>
      <c r="G45" s="113">
        <v>0</v>
      </c>
      <c r="H45" s="113">
        <v>0</v>
      </c>
      <c r="I45" s="113">
        <v>0</v>
      </c>
      <c r="J45" s="113">
        <v>0</v>
      </c>
      <c r="K45" s="113">
        <v>0</v>
      </c>
      <c r="L45" s="113">
        <v>0</v>
      </c>
      <c r="M45" s="113">
        <v>0</v>
      </c>
      <c r="N45" s="113">
        <v>0</v>
      </c>
      <c r="O45" s="113"/>
    </row>
    <row r="46" spans="1:15" x14ac:dyDescent="0.25">
      <c r="A46" s="108" t="s">
        <v>65</v>
      </c>
      <c r="B46" s="109">
        <f t="shared" si="10"/>
        <v>0</v>
      </c>
      <c r="C46" s="109">
        <v>0</v>
      </c>
      <c r="D46" s="109">
        <v>0</v>
      </c>
      <c r="E46" s="109">
        <v>0</v>
      </c>
      <c r="F46" s="109">
        <v>0</v>
      </c>
      <c r="G46" s="109">
        <v>0</v>
      </c>
      <c r="H46" s="109">
        <v>0</v>
      </c>
      <c r="I46" s="109">
        <v>0</v>
      </c>
      <c r="J46" s="109">
        <v>0</v>
      </c>
      <c r="K46" s="109">
        <v>0</v>
      </c>
      <c r="L46" s="109">
        <v>0</v>
      </c>
      <c r="M46" s="109">
        <v>0</v>
      </c>
      <c r="N46" s="109">
        <v>0</v>
      </c>
      <c r="O46" s="109"/>
    </row>
    <row r="47" spans="1:15" x14ac:dyDescent="0.25">
      <c r="A47" s="108" t="s">
        <v>66</v>
      </c>
      <c r="B47" s="109">
        <f t="shared" si="10"/>
        <v>0</v>
      </c>
      <c r="C47" s="109">
        <v>0</v>
      </c>
      <c r="D47" s="109">
        <v>0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9">
        <v>0</v>
      </c>
      <c r="K47" s="109">
        <v>0</v>
      </c>
      <c r="L47" s="109">
        <v>0</v>
      </c>
      <c r="M47" s="109">
        <v>0</v>
      </c>
      <c r="N47" s="109">
        <v>0</v>
      </c>
      <c r="O47" s="109"/>
    </row>
    <row r="48" spans="1:15" x14ac:dyDescent="0.25">
      <c r="A48" s="108" t="s">
        <v>67</v>
      </c>
      <c r="B48" s="109">
        <f t="shared" si="10"/>
        <v>2569286</v>
      </c>
      <c r="C48" s="119">
        <v>418462</v>
      </c>
      <c r="D48" s="119">
        <v>852277</v>
      </c>
      <c r="E48" s="109">
        <v>906027</v>
      </c>
      <c r="F48" s="109">
        <v>392520</v>
      </c>
      <c r="G48" s="109">
        <v>0</v>
      </c>
      <c r="H48" s="109">
        <v>0</v>
      </c>
      <c r="I48" s="109">
        <v>0</v>
      </c>
      <c r="J48" s="109">
        <v>0</v>
      </c>
      <c r="K48" s="109">
        <v>0</v>
      </c>
      <c r="L48" s="109">
        <v>0</v>
      </c>
      <c r="M48" s="109">
        <v>0</v>
      </c>
      <c r="N48" s="109">
        <v>0</v>
      </c>
      <c r="O48" s="109"/>
    </row>
    <row r="49" spans="1:15" x14ac:dyDescent="0.25">
      <c r="A49" s="108" t="s">
        <v>68</v>
      </c>
      <c r="B49" s="109">
        <f t="shared" si="10"/>
        <v>0</v>
      </c>
      <c r="C49" s="109">
        <v>0</v>
      </c>
      <c r="D49" s="109">
        <v>0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9">
        <v>0</v>
      </c>
      <c r="K49" s="109">
        <v>0</v>
      </c>
      <c r="L49" s="109">
        <v>0</v>
      </c>
      <c r="M49" s="109">
        <v>0</v>
      </c>
      <c r="N49" s="109">
        <v>0</v>
      </c>
      <c r="O49" s="109"/>
    </row>
    <row r="50" spans="1:15" x14ac:dyDescent="0.25">
      <c r="A50" s="108" t="s">
        <v>69</v>
      </c>
      <c r="B50" s="109">
        <f t="shared" si="10"/>
        <v>0</v>
      </c>
      <c r="C50" s="109">
        <v>0</v>
      </c>
      <c r="D50" s="109">
        <v>0</v>
      </c>
      <c r="E50" s="109">
        <v>0</v>
      </c>
      <c r="F50" s="109">
        <v>0</v>
      </c>
      <c r="G50" s="109">
        <v>0</v>
      </c>
      <c r="H50" s="109">
        <v>0</v>
      </c>
      <c r="I50" s="109">
        <v>0</v>
      </c>
      <c r="J50" s="109">
        <v>0</v>
      </c>
      <c r="K50" s="109">
        <v>0</v>
      </c>
      <c r="L50" s="109">
        <v>0</v>
      </c>
      <c r="M50" s="109">
        <v>0</v>
      </c>
      <c r="N50" s="109">
        <v>0</v>
      </c>
      <c r="O50" s="109"/>
    </row>
    <row r="51" spans="1:15" x14ac:dyDescent="0.25">
      <c r="A51" s="108" t="s">
        <v>70</v>
      </c>
      <c r="B51" s="109">
        <f t="shared" si="10"/>
        <v>0</v>
      </c>
      <c r="C51" s="109">
        <v>0</v>
      </c>
      <c r="D51" s="109">
        <v>0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9">
        <v>0</v>
      </c>
      <c r="K51" s="109">
        <v>0</v>
      </c>
      <c r="L51" s="109">
        <v>0</v>
      </c>
      <c r="M51" s="109">
        <v>0</v>
      </c>
      <c r="N51" s="109">
        <v>0</v>
      </c>
      <c r="O51" s="109"/>
    </row>
    <row r="52" spans="1:15" x14ac:dyDescent="0.25">
      <c r="A52" s="108" t="s">
        <v>71</v>
      </c>
      <c r="B52" s="109">
        <f t="shared" si="10"/>
        <v>399327</v>
      </c>
      <c r="C52" s="119">
        <v>399327</v>
      </c>
      <c r="D52" s="109">
        <v>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9">
        <v>0</v>
      </c>
      <c r="K52" s="109">
        <v>0</v>
      </c>
      <c r="L52" s="109">
        <v>0</v>
      </c>
      <c r="M52" s="109">
        <v>0</v>
      </c>
      <c r="N52" s="109">
        <v>0</v>
      </c>
      <c r="O52" s="109"/>
    </row>
    <row r="53" spans="1:15" x14ac:dyDescent="0.25">
      <c r="A53" s="108" t="s">
        <v>72</v>
      </c>
      <c r="B53" s="109">
        <f t="shared" si="10"/>
        <v>2738891</v>
      </c>
      <c r="C53" s="109">
        <v>0</v>
      </c>
      <c r="D53" s="119">
        <v>836855</v>
      </c>
      <c r="E53" s="119">
        <v>1095527</v>
      </c>
      <c r="F53" s="119">
        <v>806509</v>
      </c>
      <c r="G53" s="109">
        <v>0</v>
      </c>
      <c r="H53" s="109">
        <v>0</v>
      </c>
      <c r="I53" s="109">
        <v>0</v>
      </c>
      <c r="J53" s="109">
        <v>0</v>
      </c>
      <c r="K53" s="109">
        <v>0</v>
      </c>
      <c r="L53" s="109">
        <v>0</v>
      </c>
      <c r="M53" s="109">
        <v>0</v>
      </c>
      <c r="N53" s="109">
        <v>0</v>
      </c>
      <c r="O53" s="109"/>
    </row>
    <row r="54" spans="1:15" x14ac:dyDescent="0.25">
      <c r="A54" s="108" t="s">
        <v>73</v>
      </c>
      <c r="B54" s="109">
        <f t="shared" si="10"/>
        <v>0</v>
      </c>
      <c r="C54" s="109">
        <v>0</v>
      </c>
      <c r="D54" s="109">
        <v>0</v>
      </c>
      <c r="E54" s="109">
        <v>0</v>
      </c>
      <c r="F54" s="109">
        <v>0</v>
      </c>
      <c r="G54" s="109">
        <v>0</v>
      </c>
      <c r="H54" s="109">
        <v>0</v>
      </c>
      <c r="I54" s="109">
        <v>0</v>
      </c>
      <c r="J54" s="109">
        <v>0</v>
      </c>
      <c r="K54" s="109">
        <v>0</v>
      </c>
      <c r="L54" s="109">
        <v>0</v>
      </c>
      <c r="M54" s="109">
        <v>0</v>
      </c>
      <c r="N54" s="109">
        <v>0</v>
      </c>
      <c r="O54" s="109"/>
    </row>
    <row r="55" spans="1:15" x14ac:dyDescent="0.25">
      <c r="A55" s="108" t="s">
        <v>74</v>
      </c>
      <c r="B55" s="109">
        <f t="shared" si="10"/>
        <v>184864</v>
      </c>
      <c r="C55" s="109">
        <v>0</v>
      </c>
      <c r="D55" s="119">
        <v>184864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9">
        <v>0</v>
      </c>
      <c r="K55" s="109">
        <v>0</v>
      </c>
      <c r="L55" s="109">
        <v>0</v>
      </c>
      <c r="M55" s="109">
        <v>0</v>
      </c>
      <c r="N55" s="109">
        <v>0</v>
      </c>
      <c r="O55" s="109"/>
    </row>
    <row r="56" spans="1:15" x14ac:dyDescent="0.25">
      <c r="A56" s="108" t="s">
        <v>75</v>
      </c>
      <c r="B56" s="109">
        <f t="shared" si="10"/>
        <v>0</v>
      </c>
      <c r="C56" s="109">
        <v>0</v>
      </c>
      <c r="D56" s="109">
        <v>0</v>
      </c>
      <c r="E56" s="109">
        <v>0</v>
      </c>
      <c r="F56" s="109">
        <v>0</v>
      </c>
      <c r="G56" s="109">
        <v>0</v>
      </c>
      <c r="H56" s="109">
        <v>0</v>
      </c>
      <c r="I56" s="109">
        <v>0</v>
      </c>
      <c r="J56" s="109">
        <v>0</v>
      </c>
      <c r="K56" s="109">
        <v>0</v>
      </c>
      <c r="L56" s="109">
        <v>0</v>
      </c>
      <c r="M56" s="109">
        <v>0</v>
      </c>
      <c r="N56" s="109">
        <v>0</v>
      </c>
      <c r="O56" s="109"/>
    </row>
    <row r="57" spans="1:15" x14ac:dyDescent="0.25">
      <c r="A57" s="108" t="s">
        <v>76</v>
      </c>
      <c r="B57" s="109">
        <f t="shared" si="10"/>
        <v>0</v>
      </c>
      <c r="C57" s="109">
        <v>0</v>
      </c>
      <c r="D57" s="109">
        <v>0</v>
      </c>
      <c r="E57" s="109">
        <v>0</v>
      </c>
      <c r="F57" s="109">
        <v>0</v>
      </c>
      <c r="G57" s="109">
        <v>0</v>
      </c>
      <c r="H57" s="109">
        <v>0</v>
      </c>
      <c r="I57" s="109">
        <v>0</v>
      </c>
      <c r="J57" s="109">
        <v>0</v>
      </c>
      <c r="K57" s="109">
        <v>0</v>
      </c>
      <c r="L57" s="109">
        <v>0</v>
      </c>
      <c r="M57" s="109">
        <v>0</v>
      </c>
      <c r="N57" s="109">
        <v>0</v>
      </c>
      <c r="O57" s="109"/>
    </row>
    <row r="58" spans="1:15" x14ac:dyDescent="0.25">
      <c r="A58" s="108" t="s">
        <v>77</v>
      </c>
      <c r="B58" s="109">
        <f t="shared" si="10"/>
        <v>9090910</v>
      </c>
      <c r="C58" s="109">
        <v>0</v>
      </c>
      <c r="D58" s="119">
        <v>4545455</v>
      </c>
      <c r="E58" s="119">
        <v>4545455</v>
      </c>
      <c r="F58" s="109">
        <v>0</v>
      </c>
      <c r="G58" s="109">
        <v>0</v>
      </c>
      <c r="H58" s="109">
        <v>0</v>
      </c>
      <c r="I58" s="109">
        <v>0</v>
      </c>
      <c r="J58" s="109">
        <v>0</v>
      </c>
      <c r="K58" s="109">
        <v>0</v>
      </c>
      <c r="L58" s="109">
        <v>0</v>
      </c>
      <c r="M58" s="109">
        <v>0</v>
      </c>
      <c r="N58" s="109">
        <v>0</v>
      </c>
      <c r="O58" s="109"/>
    </row>
    <row r="59" spans="1:15" x14ac:dyDescent="0.25">
      <c r="A59" s="108" t="s">
        <v>78</v>
      </c>
      <c r="B59" s="109">
        <f t="shared" si="10"/>
        <v>0</v>
      </c>
      <c r="C59" s="109">
        <v>0</v>
      </c>
      <c r="D59" s="109">
        <v>0</v>
      </c>
      <c r="E59" s="109">
        <v>0</v>
      </c>
      <c r="F59" s="109">
        <v>0</v>
      </c>
      <c r="G59" s="109">
        <v>0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109">
        <v>0</v>
      </c>
      <c r="N59" s="109">
        <v>0</v>
      </c>
      <c r="O59" s="109"/>
    </row>
    <row r="60" spans="1:15" x14ac:dyDescent="0.25">
      <c r="A60" s="108" t="s">
        <v>79</v>
      </c>
      <c r="B60" s="109">
        <f t="shared" si="10"/>
        <v>0</v>
      </c>
      <c r="C60" s="109">
        <v>0</v>
      </c>
      <c r="D60" s="109">
        <v>0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9">
        <v>0</v>
      </c>
      <c r="K60" s="109">
        <v>0</v>
      </c>
      <c r="L60" s="109">
        <v>0</v>
      </c>
      <c r="M60" s="109">
        <v>0</v>
      </c>
      <c r="N60" s="109">
        <v>0</v>
      </c>
      <c r="O60" s="109"/>
    </row>
    <row r="61" spans="1:15" x14ac:dyDescent="0.25">
      <c r="A61" s="108" t="s">
        <v>80</v>
      </c>
      <c r="B61" s="109">
        <f t="shared" si="10"/>
        <v>0</v>
      </c>
      <c r="C61" s="109">
        <v>0</v>
      </c>
      <c r="D61" s="109">
        <v>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9">
        <v>0</v>
      </c>
      <c r="K61" s="109">
        <v>0</v>
      </c>
      <c r="L61" s="109">
        <v>0</v>
      </c>
      <c r="M61" s="109">
        <v>0</v>
      </c>
      <c r="N61" s="109">
        <v>0</v>
      </c>
      <c r="O61" s="109"/>
    </row>
    <row r="62" spans="1:15" x14ac:dyDescent="0.25">
      <c r="A62" s="108" t="s">
        <v>81</v>
      </c>
      <c r="B62" s="109">
        <f t="shared" si="10"/>
        <v>0</v>
      </c>
      <c r="C62" s="109">
        <v>0</v>
      </c>
      <c r="D62" s="109">
        <v>0</v>
      </c>
      <c r="E62" s="109">
        <v>0</v>
      </c>
      <c r="F62" s="109">
        <v>0</v>
      </c>
      <c r="G62" s="109">
        <v>0</v>
      </c>
      <c r="H62" s="109">
        <v>0</v>
      </c>
      <c r="I62" s="109">
        <v>0</v>
      </c>
      <c r="J62" s="109">
        <v>0</v>
      </c>
      <c r="K62" s="109">
        <v>0</v>
      </c>
      <c r="L62" s="109">
        <v>0</v>
      </c>
      <c r="M62" s="109">
        <v>0</v>
      </c>
      <c r="N62" s="109">
        <v>0</v>
      </c>
      <c r="O62" s="109"/>
    </row>
    <row r="63" spans="1:15" x14ac:dyDescent="0.25">
      <c r="A63" s="108" t="s">
        <v>82</v>
      </c>
      <c r="B63" s="109">
        <f t="shared" si="10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</row>
    <row r="64" spans="1:15" x14ac:dyDescent="0.25">
      <c r="A64" s="108" t="s">
        <v>83</v>
      </c>
      <c r="B64" s="109">
        <f t="shared" si="10"/>
        <v>0</v>
      </c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</row>
    <row r="65" spans="1:15" x14ac:dyDescent="0.25">
      <c r="A65" s="19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x14ac:dyDescent="0.25">
      <c r="A66" s="62" t="s">
        <v>84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4"/>
      <c r="O66" s="12"/>
    </row>
    <row r="67" spans="1:15" x14ac:dyDescent="0.25">
      <c r="A67" s="8" t="s">
        <v>85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x14ac:dyDescent="0.25">
      <c r="A68" s="8" t="s">
        <v>86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25">
      <c r="A69" s="8" t="s">
        <v>87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25">
      <c r="A70" s="8" t="s">
        <v>88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25">
      <c r="A71" s="8" t="s">
        <v>89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25">
      <c r="A72" s="8" t="s">
        <v>62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25">
      <c r="A73" s="8" t="s">
        <v>90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25">
      <c r="A74" s="62" t="s">
        <v>91</v>
      </c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4"/>
      <c r="O74" s="12"/>
    </row>
    <row r="75" spans="1:15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25">
      <c r="A80" s="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25">
      <c r="A81" s="62" t="s">
        <v>95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4"/>
      <c r="O81" s="12"/>
    </row>
    <row r="82" spans="1:15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 spans="1:15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1:15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1:15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15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1:15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1:15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1:15" x14ac:dyDescent="0.25">
      <c r="A91" s="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</sheetData>
  <mergeCells count="21">
    <mergeCell ref="A74:N74"/>
    <mergeCell ref="A81:N81"/>
    <mergeCell ref="A13:N13"/>
    <mergeCell ref="A14:N14"/>
    <mergeCell ref="A20:N20"/>
    <mergeCell ref="A28:N28"/>
    <mergeCell ref="A40:N40"/>
    <mergeCell ref="A66:N66"/>
    <mergeCell ref="L7:L12"/>
    <mergeCell ref="G10:G12"/>
    <mergeCell ref="H10:H12"/>
    <mergeCell ref="A1:M2"/>
    <mergeCell ref="A3:N3"/>
    <mergeCell ref="A4:H4"/>
    <mergeCell ref="A5:H5"/>
    <mergeCell ref="A6:N6"/>
    <mergeCell ref="C7:C12"/>
    <mergeCell ref="F7:F12"/>
    <mergeCell ref="G7:G9"/>
    <mergeCell ref="H7:H9"/>
    <mergeCell ref="I7:I12"/>
  </mergeCells>
  <phoneticPr fontId="1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16"/>
  <sheetViews>
    <sheetView topLeftCell="A38" workbookViewId="0">
      <selection activeCell="C47" sqref="C47"/>
    </sheetView>
  </sheetViews>
  <sheetFormatPr defaultColWidth="11.25" defaultRowHeight="15" customHeight="1" x14ac:dyDescent="0.25"/>
  <cols>
    <col min="1" max="15" width="16.25" customWidth="1"/>
  </cols>
  <sheetData>
    <row r="1" spans="1:26" ht="24" customHeight="1" x14ac:dyDescent="0.25">
      <c r="A1" s="65" t="s">
        <v>311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  <c r="N1" s="1" t="s">
        <v>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  <c r="N2" s="3">
        <f ca="1">TODAY()</f>
        <v>46156</v>
      </c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25">
      <c r="A3" s="71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 x14ac:dyDescent="0.25">
      <c r="A4" s="62" t="s">
        <v>3</v>
      </c>
      <c r="B4" s="63"/>
      <c r="C4" s="63"/>
      <c r="D4" s="63"/>
      <c r="E4" s="63"/>
      <c r="F4" s="63"/>
      <c r="G4" s="63"/>
      <c r="H4" s="64"/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 x14ac:dyDescent="0.25">
      <c r="A5" s="72"/>
      <c r="B5" s="63"/>
      <c r="C5" s="63"/>
      <c r="D5" s="63"/>
      <c r="E5" s="63"/>
      <c r="F5" s="63"/>
      <c r="G5" s="63"/>
      <c r="H5" s="64"/>
      <c r="I5" s="1"/>
      <c r="J5" s="1"/>
      <c r="K5" s="1"/>
      <c r="L5" s="1"/>
      <c r="M5" s="1" t="e">
        <f ca="1">((DATEDIF($N$2,L5, "M"))+1)&amp;"개월"</f>
        <v>#NUM!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 x14ac:dyDescent="0.25">
      <c r="A6" s="71" t="s">
        <v>10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5">
      <c r="A7" s="8" t="s">
        <v>11</v>
      </c>
      <c r="B7" s="9">
        <f t="shared" ref="B7:B9" si="0">B16</f>
        <v>3308731</v>
      </c>
      <c r="C7" s="58"/>
      <c r="D7" s="10" t="s">
        <v>12</v>
      </c>
      <c r="E7" s="10">
        <f>B21</f>
        <v>3127822</v>
      </c>
      <c r="F7" s="58"/>
      <c r="G7" s="58" t="s">
        <v>13</v>
      </c>
      <c r="H7" s="58"/>
      <c r="I7" s="58" t="s">
        <v>14</v>
      </c>
      <c r="J7" s="10"/>
      <c r="K7" s="10"/>
      <c r="L7" s="58" t="s">
        <v>15</v>
      </c>
      <c r="M7" s="10" t="s">
        <v>16</v>
      </c>
      <c r="N7" s="10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 x14ac:dyDescent="0.25">
      <c r="A8" s="8" t="s">
        <v>17</v>
      </c>
      <c r="B8" s="11">
        <f t="shared" si="0"/>
        <v>559059</v>
      </c>
      <c r="C8" s="59"/>
      <c r="D8" s="10" t="s">
        <v>18</v>
      </c>
      <c r="E8" s="10">
        <f>B29</f>
        <v>180909</v>
      </c>
      <c r="F8" s="59"/>
      <c r="G8" s="59"/>
      <c r="H8" s="59"/>
      <c r="I8" s="59"/>
      <c r="J8" s="10"/>
      <c r="K8" s="10"/>
      <c r="L8" s="59"/>
      <c r="M8" s="10" t="s">
        <v>19</v>
      </c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 x14ac:dyDescent="0.25">
      <c r="A9" s="8" t="s">
        <v>20</v>
      </c>
      <c r="B9" s="9">
        <f t="shared" si="0"/>
        <v>2749672</v>
      </c>
      <c r="C9" s="59"/>
      <c r="D9" s="10"/>
      <c r="E9" s="10"/>
      <c r="F9" s="59"/>
      <c r="G9" s="60"/>
      <c r="H9" s="60"/>
      <c r="I9" s="59"/>
      <c r="J9" s="10"/>
      <c r="K9" s="10"/>
      <c r="L9" s="59"/>
      <c r="M9" s="10" t="s">
        <v>21</v>
      </c>
      <c r="N9" s="10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25">
      <c r="A10" s="8" t="s">
        <v>22</v>
      </c>
      <c r="B10" s="9">
        <f t="shared" ref="B10:B12" si="1">AVERAGE($C16:$N16)</f>
        <v>275727.58333333331</v>
      </c>
      <c r="C10" s="59"/>
      <c r="D10" s="10" t="s">
        <v>23</v>
      </c>
      <c r="E10" s="10">
        <f>SUM(B42:B45)</f>
        <v>0</v>
      </c>
      <c r="F10" s="59"/>
      <c r="G10" s="58" t="s">
        <v>24</v>
      </c>
      <c r="H10" s="61"/>
      <c r="I10" s="59"/>
      <c r="J10" s="12"/>
      <c r="K10" s="12"/>
      <c r="L10" s="59"/>
      <c r="M10" s="12" t="s">
        <v>25</v>
      </c>
      <c r="N10" s="1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 x14ac:dyDescent="0.25">
      <c r="A11" s="8" t="s">
        <v>26</v>
      </c>
      <c r="B11" s="9">
        <f t="shared" si="1"/>
        <v>46588.25</v>
      </c>
      <c r="C11" s="59"/>
      <c r="D11" s="10" t="s">
        <v>27</v>
      </c>
      <c r="E11" s="10">
        <f>SUM(B46:B48)</f>
        <v>421977</v>
      </c>
      <c r="F11" s="59"/>
      <c r="G11" s="59"/>
      <c r="H11" s="59"/>
      <c r="I11" s="59"/>
      <c r="J11" s="12"/>
      <c r="K11" s="12"/>
      <c r="L11" s="59"/>
      <c r="M11" s="12"/>
      <c r="N11" s="12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 x14ac:dyDescent="0.25">
      <c r="A12" s="8" t="s">
        <v>28</v>
      </c>
      <c r="B12" s="9">
        <f t="shared" si="1"/>
        <v>229139.33333333334</v>
      </c>
      <c r="C12" s="60"/>
      <c r="D12" s="10" t="s">
        <v>29</v>
      </c>
      <c r="E12" s="10">
        <f>SUM(B49:B58)</f>
        <v>137082</v>
      </c>
      <c r="F12" s="60"/>
      <c r="G12" s="60"/>
      <c r="H12" s="60"/>
      <c r="I12" s="60"/>
      <c r="J12" s="12" t="s">
        <v>30</v>
      </c>
      <c r="K12" s="12">
        <f>SUM(K7:K11)</f>
        <v>0</v>
      </c>
      <c r="L12" s="60"/>
      <c r="M12" s="12" t="s">
        <v>30</v>
      </c>
      <c r="N12" s="12">
        <f>SUM($N$7:$N$11)</f>
        <v>0</v>
      </c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71" t="s">
        <v>31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77" t="s">
        <v>32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  <c r="O14" s="7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83" t="s">
        <v>33</v>
      </c>
      <c r="B15" s="84"/>
      <c r="C15" s="84" t="s">
        <v>34</v>
      </c>
      <c r="D15" s="84" t="s">
        <v>35</v>
      </c>
      <c r="E15" s="84" t="s">
        <v>36</v>
      </c>
      <c r="F15" s="84" t="s">
        <v>37</v>
      </c>
      <c r="G15" s="84" t="s">
        <v>38</v>
      </c>
      <c r="H15" s="84" t="s">
        <v>39</v>
      </c>
      <c r="I15" s="84" t="s">
        <v>40</v>
      </c>
      <c r="J15" s="84" t="s">
        <v>41</v>
      </c>
      <c r="K15" s="84" t="s">
        <v>42</v>
      </c>
      <c r="L15" s="84" t="s">
        <v>43</v>
      </c>
      <c r="M15" s="84" t="s">
        <v>44</v>
      </c>
      <c r="N15" s="84" t="s">
        <v>45</v>
      </c>
      <c r="O15" s="8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81" t="s">
        <v>11</v>
      </c>
      <c r="B16" s="82">
        <f t="shared" ref="B16:B17" si="2">SUM(C16:N16)</f>
        <v>3308731</v>
      </c>
      <c r="C16" s="82">
        <f t="shared" ref="C16:N16" si="3">C21+C29</f>
        <v>0</v>
      </c>
      <c r="D16" s="82">
        <f t="shared" si="3"/>
        <v>0</v>
      </c>
      <c r="E16" s="82">
        <f t="shared" si="3"/>
        <v>0</v>
      </c>
      <c r="F16" s="82">
        <f t="shared" si="3"/>
        <v>3308731</v>
      </c>
      <c r="G16" s="82">
        <f t="shared" si="3"/>
        <v>0</v>
      </c>
      <c r="H16" s="82">
        <f t="shared" si="3"/>
        <v>0</v>
      </c>
      <c r="I16" s="82">
        <f t="shared" si="3"/>
        <v>0</v>
      </c>
      <c r="J16" s="82">
        <f t="shared" si="3"/>
        <v>0</v>
      </c>
      <c r="K16" s="82">
        <f t="shared" si="3"/>
        <v>0</v>
      </c>
      <c r="L16" s="82">
        <f t="shared" si="3"/>
        <v>0</v>
      </c>
      <c r="M16" s="82">
        <f t="shared" si="3"/>
        <v>0</v>
      </c>
      <c r="N16" s="82">
        <f t="shared" si="3"/>
        <v>0</v>
      </c>
      <c r="O16" s="8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83" t="s">
        <v>17</v>
      </c>
      <c r="B17" s="85">
        <f t="shared" si="2"/>
        <v>559059</v>
      </c>
      <c r="C17" s="85">
        <f t="shared" ref="C17:N17" si="4">C41</f>
        <v>0</v>
      </c>
      <c r="D17" s="85">
        <f t="shared" si="4"/>
        <v>0</v>
      </c>
      <c r="E17" s="85">
        <f t="shared" si="4"/>
        <v>0</v>
      </c>
      <c r="F17" s="85">
        <f t="shared" si="4"/>
        <v>559059</v>
      </c>
      <c r="G17" s="85">
        <f t="shared" si="4"/>
        <v>0</v>
      </c>
      <c r="H17" s="85">
        <f t="shared" si="4"/>
        <v>0</v>
      </c>
      <c r="I17" s="85">
        <f t="shared" si="4"/>
        <v>0</v>
      </c>
      <c r="J17" s="85">
        <f t="shared" si="4"/>
        <v>0</v>
      </c>
      <c r="K17" s="85">
        <f t="shared" si="4"/>
        <v>0</v>
      </c>
      <c r="L17" s="85">
        <f t="shared" si="4"/>
        <v>0</v>
      </c>
      <c r="M17" s="85">
        <f t="shared" si="4"/>
        <v>0</v>
      </c>
      <c r="N17" s="85">
        <f t="shared" si="4"/>
        <v>0</v>
      </c>
      <c r="O17" s="8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 x14ac:dyDescent="0.25">
      <c r="A18" s="83" t="s">
        <v>46</v>
      </c>
      <c r="B18" s="85">
        <f t="shared" ref="B18:N18" si="5">B16-B17</f>
        <v>2749672</v>
      </c>
      <c r="C18" s="85">
        <f t="shared" si="5"/>
        <v>0</v>
      </c>
      <c r="D18" s="85">
        <f t="shared" si="5"/>
        <v>0</v>
      </c>
      <c r="E18" s="85">
        <f t="shared" si="5"/>
        <v>0</v>
      </c>
      <c r="F18" s="85">
        <f t="shared" si="5"/>
        <v>2749672</v>
      </c>
      <c r="G18" s="85">
        <f t="shared" si="5"/>
        <v>0</v>
      </c>
      <c r="H18" s="85">
        <f t="shared" si="5"/>
        <v>0</v>
      </c>
      <c r="I18" s="85">
        <f t="shared" si="5"/>
        <v>0</v>
      </c>
      <c r="J18" s="85">
        <f t="shared" si="5"/>
        <v>0</v>
      </c>
      <c r="K18" s="85">
        <f t="shared" si="5"/>
        <v>0</v>
      </c>
      <c r="L18" s="85">
        <f t="shared" si="5"/>
        <v>0</v>
      </c>
      <c r="M18" s="85">
        <f t="shared" si="5"/>
        <v>0</v>
      </c>
      <c r="N18" s="85">
        <f t="shared" si="5"/>
        <v>0</v>
      </c>
      <c r="O18" s="8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 x14ac:dyDescent="0.25">
      <c r="A19" s="1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 x14ac:dyDescent="0.25">
      <c r="A20" s="86" t="s">
        <v>47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8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 x14ac:dyDescent="0.25">
      <c r="A21" s="92" t="s">
        <v>48</v>
      </c>
      <c r="B21" s="93">
        <f>SUM(C21:N21)</f>
        <v>3127822</v>
      </c>
      <c r="C21" s="93">
        <f t="shared" ref="C21:N21" si="6">SUM(C22:C26)</f>
        <v>0</v>
      </c>
      <c r="D21" s="93">
        <f t="shared" si="6"/>
        <v>0</v>
      </c>
      <c r="E21" s="93">
        <f t="shared" si="6"/>
        <v>0</v>
      </c>
      <c r="F21" s="93">
        <f t="shared" si="6"/>
        <v>3127822</v>
      </c>
      <c r="G21" s="93">
        <f t="shared" si="6"/>
        <v>0</v>
      </c>
      <c r="H21" s="93">
        <f t="shared" si="6"/>
        <v>0</v>
      </c>
      <c r="I21" s="93">
        <f t="shared" si="6"/>
        <v>0</v>
      </c>
      <c r="J21" s="93">
        <f t="shared" si="6"/>
        <v>0</v>
      </c>
      <c r="K21" s="93">
        <f t="shared" si="6"/>
        <v>0</v>
      </c>
      <c r="L21" s="93">
        <f t="shared" si="6"/>
        <v>0</v>
      </c>
      <c r="M21" s="93">
        <f t="shared" si="6"/>
        <v>0</v>
      </c>
      <c r="N21" s="93">
        <f t="shared" si="6"/>
        <v>0</v>
      </c>
      <c r="O21" s="9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 x14ac:dyDescent="0.25">
      <c r="A22" s="90" t="s">
        <v>49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 x14ac:dyDescent="0.25">
      <c r="A23" s="90" t="s">
        <v>50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 x14ac:dyDescent="0.25">
      <c r="A24" s="90" t="s">
        <v>51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 x14ac:dyDescent="0.25">
      <c r="A25" s="90" t="s">
        <v>52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 x14ac:dyDescent="0.25">
      <c r="A26" s="90" t="s">
        <v>53</v>
      </c>
      <c r="B26" s="91"/>
      <c r="C26" s="91"/>
      <c r="D26" s="91"/>
      <c r="E26" s="91"/>
      <c r="F26" s="91">
        <v>3127822</v>
      </c>
      <c r="G26" s="91"/>
      <c r="H26" s="91"/>
      <c r="I26" s="91"/>
      <c r="J26" s="91"/>
      <c r="K26" s="91"/>
      <c r="L26" s="91"/>
      <c r="M26" s="91"/>
      <c r="N26" s="91"/>
      <c r="O26" s="9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 x14ac:dyDescent="0.25">
      <c r="A27" s="1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 x14ac:dyDescent="0.25">
      <c r="A28" s="94" t="s">
        <v>54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 x14ac:dyDescent="0.25">
      <c r="A29" s="100" t="s">
        <v>55</v>
      </c>
      <c r="B29" s="101">
        <f t="shared" ref="B29:B38" si="7">SUM(C29:N29)</f>
        <v>180909</v>
      </c>
      <c r="C29" s="101">
        <f t="shared" ref="C29:N29" si="8">SUM(C30:C38)</f>
        <v>0</v>
      </c>
      <c r="D29" s="101">
        <f t="shared" si="8"/>
        <v>0</v>
      </c>
      <c r="E29" s="101">
        <f t="shared" si="8"/>
        <v>0</v>
      </c>
      <c r="F29" s="101">
        <f t="shared" si="8"/>
        <v>180909</v>
      </c>
      <c r="G29" s="101">
        <f t="shared" si="8"/>
        <v>0</v>
      </c>
      <c r="H29" s="101">
        <f t="shared" si="8"/>
        <v>0</v>
      </c>
      <c r="I29" s="101">
        <f t="shared" si="8"/>
        <v>0</v>
      </c>
      <c r="J29" s="101">
        <f t="shared" si="8"/>
        <v>0</v>
      </c>
      <c r="K29" s="101">
        <f t="shared" si="8"/>
        <v>0</v>
      </c>
      <c r="L29" s="101">
        <f t="shared" si="8"/>
        <v>0</v>
      </c>
      <c r="M29" s="101">
        <f t="shared" si="8"/>
        <v>0</v>
      </c>
      <c r="N29" s="101">
        <f t="shared" si="8"/>
        <v>0</v>
      </c>
      <c r="O29" s="10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25">
      <c r="A30" s="98" t="s">
        <v>49</v>
      </c>
      <c r="B30" s="99">
        <f t="shared" si="7"/>
        <v>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 x14ac:dyDescent="0.25">
      <c r="A31" s="98" t="s">
        <v>50</v>
      </c>
      <c r="B31" s="99">
        <f t="shared" si="7"/>
        <v>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25">
      <c r="A32" s="98" t="s">
        <v>51</v>
      </c>
      <c r="B32" s="99">
        <f t="shared" si="7"/>
        <v>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 x14ac:dyDescent="0.25">
      <c r="A33" s="98" t="s">
        <v>52</v>
      </c>
      <c r="B33" s="99">
        <f t="shared" si="7"/>
        <v>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25">
      <c r="A34" s="98" t="s">
        <v>53</v>
      </c>
      <c r="B34" s="99">
        <f t="shared" si="7"/>
        <v>180909</v>
      </c>
      <c r="C34" s="99"/>
      <c r="D34" s="99"/>
      <c r="E34" s="99"/>
      <c r="F34" s="99">
        <v>180909</v>
      </c>
      <c r="G34" s="99"/>
      <c r="H34" s="99"/>
      <c r="I34" s="99"/>
      <c r="J34" s="99"/>
      <c r="K34" s="99"/>
      <c r="L34" s="99"/>
      <c r="M34" s="99"/>
      <c r="N34" s="99"/>
      <c r="O34" s="9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98" t="s">
        <v>56</v>
      </c>
      <c r="B35" s="99">
        <f t="shared" si="7"/>
        <v>0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 x14ac:dyDescent="0.25">
      <c r="A36" s="98" t="s">
        <v>57</v>
      </c>
      <c r="B36" s="99">
        <f t="shared" si="7"/>
        <v>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 x14ac:dyDescent="0.25">
      <c r="A37" s="98" t="s">
        <v>58</v>
      </c>
      <c r="B37" s="99">
        <f t="shared" si="7"/>
        <v>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 x14ac:dyDescent="0.25">
      <c r="A38" s="103" t="s">
        <v>59</v>
      </c>
      <c r="B38" s="102">
        <f t="shared" si="7"/>
        <v>0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 x14ac:dyDescent="0.25">
      <c r="A39" s="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 x14ac:dyDescent="0.25">
      <c r="A40" s="104" t="s">
        <v>60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 x14ac:dyDescent="0.25">
      <c r="A41" s="110" t="s">
        <v>61</v>
      </c>
      <c r="B41" s="111">
        <f t="shared" ref="B41:B63" si="9">SUM(C41:N41)</f>
        <v>559059</v>
      </c>
      <c r="C41" s="111">
        <f t="shared" ref="C41:N41" si="10">SUM(C42:C58)</f>
        <v>0</v>
      </c>
      <c r="D41" s="111">
        <f t="shared" si="10"/>
        <v>0</v>
      </c>
      <c r="E41" s="111">
        <f t="shared" si="10"/>
        <v>0</v>
      </c>
      <c r="F41" s="111">
        <f t="shared" si="10"/>
        <v>559059</v>
      </c>
      <c r="G41" s="111">
        <f t="shared" si="10"/>
        <v>0</v>
      </c>
      <c r="H41" s="111">
        <f t="shared" si="10"/>
        <v>0</v>
      </c>
      <c r="I41" s="111">
        <f t="shared" si="10"/>
        <v>0</v>
      </c>
      <c r="J41" s="111">
        <f t="shared" si="10"/>
        <v>0</v>
      </c>
      <c r="K41" s="111">
        <f t="shared" si="10"/>
        <v>0</v>
      </c>
      <c r="L41" s="111">
        <f t="shared" si="10"/>
        <v>0</v>
      </c>
      <c r="M41" s="111">
        <f t="shared" si="10"/>
        <v>0</v>
      </c>
      <c r="N41" s="111">
        <f t="shared" si="10"/>
        <v>0</v>
      </c>
      <c r="O41" s="11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 x14ac:dyDescent="0.25">
      <c r="A42" s="112" t="s">
        <v>62</v>
      </c>
      <c r="B42" s="113">
        <f t="shared" si="9"/>
        <v>0</v>
      </c>
      <c r="C42" s="113">
        <v>0</v>
      </c>
      <c r="D42" s="113">
        <v>0</v>
      </c>
      <c r="E42" s="113">
        <v>0</v>
      </c>
      <c r="F42" s="113">
        <v>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 x14ac:dyDescent="0.25">
      <c r="A43" s="112" t="s">
        <v>63</v>
      </c>
      <c r="B43" s="113">
        <f t="shared" si="9"/>
        <v>0</v>
      </c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 x14ac:dyDescent="0.25">
      <c r="A44" s="112" t="s">
        <v>318</v>
      </c>
      <c r="B44" s="113">
        <f t="shared" si="9"/>
        <v>0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 x14ac:dyDescent="0.25">
      <c r="A45" s="112" t="s">
        <v>64</v>
      </c>
      <c r="B45" s="113">
        <f t="shared" si="9"/>
        <v>0</v>
      </c>
      <c r="C45" s="113">
        <v>0</v>
      </c>
      <c r="D45" s="113">
        <v>0</v>
      </c>
      <c r="E45" s="113">
        <v>0</v>
      </c>
      <c r="F45" s="113">
        <v>0</v>
      </c>
      <c r="G45" s="113"/>
      <c r="H45" s="113"/>
      <c r="I45" s="113"/>
      <c r="J45" s="113"/>
      <c r="K45" s="113"/>
      <c r="L45" s="113"/>
      <c r="M45" s="113"/>
      <c r="N45" s="113"/>
      <c r="O45" s="1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 x14ac:dyDescent="0.25">
      <c r="A46" s="108" t="s">
        <v>65</v>
      </c>
      <c r="B46" s="109">
        <f t="shared" si="9"/>
        <v>0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 x14ac:dyDescent="0.25">
      <c r="A47" s="108" t="s">
        <v>66</v>
      </c>
      <c r="B47" s="109">
        <f t="shared" si="9"/>
        <v>351617</v>
      </c>
      <c r="C47" s="109"/>
      <c r="D47" s="109"/>
      <c r="E47" s="109"/>
      <c r="F47" s="109">
        <v>351617</v>
      </c>
      <c r="G47" s="109"/>
      <c r="H47" s="109"/>
      <c r="I47" s="109"/>
      <c r="J47" s="109"/>
      <c r="K47" s="109"/>
      <c r="L47" s="109"/>
      <c r="M47" s="109"/>
      <c r="N47" s="109"/>
      <c r="O47" s="10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 x14ac:dyDescent="0.25">
      <c r="A48" s="108" t="s">
        <v>67</v>
      </c>
      <c r="B48" s="109">
        <f t="shared" si="9"/>
        <v>70360</v>
      </c>
      <c r="C48" s="109"/>
      <c r="D48" s="109"/>
      <c r="E48" s="109"/>
      <c r="F48" s="109">
        <v>70360</v>
      </c>
      <c r="G48" s="109"/>
      <c r="H48" s="109"/>
      <c r="I48" s="109"/>
      <c r="J48" s="109"/>
      <c r="K48" s="109"/>
      <c r="L48" s="109"/>
      <c r="M48" s="109"/>
      <c r="N48" s="109"/>
      <c r="O48" s="10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 x14ac:dyDescent="0.25">
      <c r="A49" s="108" t="s">
        <v>68</v>
      </c>
      <c r="B49" s="109">
        <f t="shared" si="9"/>
        <v>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 x14ac:dyDescent="0.25">
      <c r="A50" s="108" t="s">
        <v>69</v>
      </c>
      <c r="B50" s="109">
        <f t="shared" si="9"/>
        <v>0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 x14ac:dyDescent="0.25">
      <c r="A51" s="108" t="s">
        <v>70</v>
      </c>
      <c r="B51" s="109">
        <f t="shared" si="9"/>
        <v>0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 x14ac:dyDescent="0.25">
      <c r="A52" s="108" t="s">
        <v>71</v>
      </c>
      <c r="B52" s="109">
        <f t="shared" si="9"/>
        <v>0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 x14ac:dyDescent="0.25">
      <c r="A53" s="108" t="s">
        <v>72</v>
      </c>
      <c r="B53" s="109">
        <f t="shared" si="9"/>
        <v>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 x14ac:dyDescent="0.25">
      <c r="A54" s="108" t="s">
        <v>73</v>
      </c>
      <c r="B54" s="109">
        <f t="shared" si="9"/>
        <v>137082</v>
      </c>
      <c r="C54" s="109"/>
      <c r="D54" s="109"/>
      <c r="E54" s="109"/>
      <c r="F54" s="109">
        <v>137082</v>
      </c>
      <c r="G54" s="109"/>
      <c r="H54" s="109"/>
      <c r="I54" s="109"/>
      <c r="J54" s="109"/>
      <c r="K54" s="109"/>
      <c r="L54" s="109"/>
      <c r="M54" s="109"/>
      <c r="N54" s="109"/>
      <c r="O54" s="10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 x14ac:dyDescent="0.25">
      <c r="A55" s="108" t="s">
        <v>74</v>
      </c>
      <c r="B55" s="109">
        <f t="shared" si="9"/>
        <v>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 x14ac:dyDescent="0.25">
      <c r="A56" s="108" t="s">
        <v>75</v>
      </c>
      <c r="B56" s="109">
        <f t="shared" si="9"/>
        <v>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 x14ac:dyDescent="0.25">
      <c r="A57" s="108" t="s">
        <v>76</v>
      </c>
      <c r="B57" s="109">
        <f t="shared" si="9"/>
        <v>0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 x14ac:dyDescent="0.25">
      <c r="A58" s="108" t="s">
        <v>77</v>
      </c>
      <c r="B58" s="109">
        <f t="shared" si="9"/>
        <v>0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 x14ac:dyDescent="0.25">
      <c r="A59" s="108" t="s">
        <v>78</v>
      </c>
      <c r="B59" s="109">
        <f t="shared" si="9"/>
        <v>0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 x14ac:dyDescent="0.25">
      <c r="A60" s="108" t="s">
        <v>79</v>
      </c>
      <c r="B60" s="109">
        <f t="shared" si="9"/>
        <v>0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 x14ac:dyDescent="0.25">
      <c r="A61" s="108" t="s">
        <v>80</v>
      </c>
      <c r="B61" s="109">
        <f t="shared" si="9"/>
        <v>0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 x14ac:dyDescent="0.25">
      <c r="A62" s="108" t="s">
        <v>81</v>
      </c>
      <c r="B62" s="109">
        <f t="shared" si="9"/>
        <v>0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 x14ac:dyDescent="0.25">
      <c r="A63" s="108" t="s">
        <v>82</v>
      </c>
      <c r="B63" s="109">
        <f t="shared" si="9"/>
        <v>0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 x14ac:dyDescent="0.25">
      <c r="A64" s="108" t="s">
        <v>83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 x14ac:dyDescent="0.25">
      <c r="A65" s="1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 x14ac:dyDescent="0.25">
      <c r="A66" s="7" t="s">
        <v>84</v>
      </c>
      <c r="B66" s="12" t="s">
        <v>312</v>
      </c>
      <c r="C66" s="12" t="s">
        <v>313</v>
      </c>
      <c r="D66" s="12" t="s">
        <v>313</v>
      </c>
      <c r="E66" s="12" t="s">
        <v>314</v>
      </c>
      <c r="F66" s="12" t="s">
        <v>315</v>
      </c>
      <c r="G66" s="12"/>
      <c r="H66" s="12"/>
      <c r="I66" s="12"/>
      <c r="J66" s="12"/>
      <c r="K66" s="12"/>
      <c r="L66" s="12"/>
      <c r="M66" s="12"/>
      <c r="N66" s="1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 x14ac:dyDescent="0.25">
      <c r="A67" s="8" t="s">
        <v>85</v>
      </c>
      <c r="B67" s="12" t="s">
        <v>19</v>
      </c>
      <c r="C67" s="12" t="s">
        <v>126</v>
      </c>
      <c r="D67" s="12" t="s">
        <v>19</v>
      </c>
      <c r="E67" s="12" t="s">
        <v>19</v>
      </c>
      <c r="F67" s="12" t="s">
        <v>19</v>
      </c>
      <c r="G67" s="12"/>
      <c r="H67" s="12"/>
      <c r="I67" s="12"/>
      <c r="J67" s="12"/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 x14ac:dyDescent="0.25">
      <c r="A68" s="8" t="s">
        <v>86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 x14ac:dyDescent="0.25">
      <c r="A69" s="8" t="s">
        <v>87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 x14ac:dyDescent="0.25">
      <c r="A70" s="8" t="s">
        <v>88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 x14ac:dyDescent="0.25">
      <c r="A71" s="8" t="s">
        <v>89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 x14ac:dyDescent="0.25">
      <c r="A72" s="8" t="s">
        <v>62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 x14ac:dyDescent="0.25">
      <c r="A73" s="8" t="s">
        <v>90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 x14ac:dyDescent="0.25">
      <c r="A74" s="7" t="s">
        <v>91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 x14ac:dyDescent="0.25">
      <c r="A75" s="8" t="s">
        <v>92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 x14ac:dyDescent="0.25">
      <c r="A76" s="8" t="s">
        <v>93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 x14ac:dyDescent="0.25">
      <c r="A77" s="8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 x14ac:dyDescent="0.25">
      <c r="A78" s="8" t="s">
        <v>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 x14ac:dyDescent="0.25">
      <c r="A79" s="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 x14ac:dyDescent="0.25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 x14ac:dyDescent="0.25">
      <c r="A81" s="7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 x14ac:dyDescent="0.25">
      <c r="A82" s="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 x14ac:dyDescent="0.25">
      <c r="A83" s="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 x14ac:dyDescent="0.25">
      <c r="A84" s="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 x14ac:dyDescent="0.25">
      <c r="A85" s="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 x14ac:dyDescent="0.25">
      <c r="A86" s="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 x14ac:dyDescent="0.25">
      <c r="A87" s="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 x14ac:dyDescent="0.25">
      <c r="A88" s="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 x14ac:dyDescent="0.25">
      <c r="A89" s="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 x14ac:dyDescent="0.25">
      <c r="A90" s="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 customHeight="1" x14ac:dyDescent="0.25">
      <c r="A1016" s="2"/>
    </row>
  </sheetData>
  <mergeCells count="18">
    <mergeCell ref="A1:M2"/>
    <mergeCell ref="A3:N3"/>
    <mergeCell ref="A4:H4"/>
    <mergeCell ref="A5:H5"/>
    <mergeCell ref="A6:N6"/>
    <mergeCell ref="A28:N28"/>
    <mergeCell ref="A40:N40"/>
    <mergeCell ref="G7:G9"/>
    <mergeCell ref="H7:H9"/>
    <mergeCell ref="I7:I12"/>
    <mergeCell ref="L7:L12"/>
    <mergeCell ref="G10:G12"/>
    <mergeCell ref="H10:H12"/>
    <mergeCell ref="C7:C12"/>
    <mergeCell ref="F7:F12"/>
    <mergeCell ref="A13:N13"/>
    <mergeCell ref="A14:N14"/>
    <mergeCell ref="A20:N20"/>
  </mergeCells>
  <phoneticPr fontId="11" type="noConversion"/>
  <pageMargins left="0.25" right="0.25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F558-1E9D-498D-A1E4-4731375EF2C5}">
  <dimension ref="A1:W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W1"/>
    </sheetView>
  </sheetViews>
  <sheetFormatPr defaultRowHeight="15.75" x14ac:dyDescent="0.25"/>
  <cols>
    <col min="1" max="1" width="19.375" bestFit="1" customWidth="1"/>
    <col min="2" max="2" width="11.875" bestFit="1" customWidth="1"/>
    <col min="3" max="3" width="15.125" bestFit="1" customWidth="1"/>
    <col min="4" max="5" width="16.25" bestFit="1" customWidth="1"/>
    <col min="6" max="6" width="11.875" bestFit="1" customWidth="1"/>
    <col min="7" max="7" width="22.875" bestFit="1" customWidth="1"/>
    <col min="8" max="8" width="26.25" bestFit="1" customWidth="1"/>
    <col min="9" max="9" width="18.5" bestFit="1" customWidth="1"/>
    <col min="10" max="10" width="16.25" bestFit="1" customWidth="1"/>
    <col min="11" max="11" width="20.125" bestFit="1" customWidth="1"/>
    <col min="12" max="13" width="16.25" bestFit="1" customWidth="1"/>
    <col min="14" max="14" width="11.75" bestFit="1" customWidth="1"/>
    <col min="15" max="15" width="18.5" bestFit="1" customWidth="1"/>
    <col min="16" max="16" width="11.75" bestFit="1" customWidth="1"/>
    <col min="17" max="17" width="25.125" bestFit="1" customWidth="1"/>
    <col min="18" max="18" width="18.875" bestFit="1" customWidth="1"/>
    <col min="19" max="19" width="11.75" bestFit="1" customWidth="1"/>
    <col min="20" max="20" width="16.25" bestFit="1" customWidth="1"/>
    <col min="21" max="21" width="11.75" bestFit="1" customWidth="1"/>
    <col min="22" max="23" width="14.5" bestFit="1" customWidth="1"/>
  </cols>
  <sheetData>
    <row r="1" spans="1:23" ht="17.25" x14ac:dyDescent="0.3">
      <c r="A1" s="121" t="s">
        <v>354</v>
      </c>
      <c r="B1" s="122" t="s">
        <v>96</v>
      </c>
      <c r="C1" s="122" t="s">
        <v>99</v>
      </c>
      <c r="D1" s="122" t="s">
        <v>116</v>
      </c>
      <c r="E1" s="122" t="s">
        <v>119</v>
      </c>
      <c r="F1" s="122" t="s">
        <v>134</v>
      </c>
      <c r="G1" s="122" t="s">
        <v>168</v>
      </c>
      <c r="H1" s="122" t="s">
        <v>191</v>
      </c>
      <c r="I1" s="122" t="s">
        <v>215</v>
      </c>
      <c r="J1" s="122" t="s">
        <v>225</v>
      </c>
      <c r="K1" s="122" t="s">
        <v>233</v>
      </c>
      <c r="L1" s="122" t="s">
        <v>234</v>
      </c>
      <c r="M1" s="122" t="s">
        <v>235</v>
      </c>
      <c r="N1" s="122" t="s">
        <v>236</v>
      </c>
      <c r="O1" s="122" t="s">
        <v>244</v>
      </c>
      <c r="P1" s="122" t="s">
        <v>256</v>
      </c>
      <c r="Q1" s="122" t="s">
        <v>262</v>
      </c>
      <c r="R1" s="122" t="s">
        <v>270</v>
      </c>
      <c r="S1" s="122" t="s">
        <v>277</v>
      </c>
      <c r="T1" s="122" t="s">
        <v>284</v>
      </c>
      <c r="U1" s="122" t="s">
        <v>294</v>
      </c>
      <c r="V1" s="122" t="s">
        <v>295</v>
      </c>
      <c r="W1" s="122" t="s">
        <v>302</v>
      </c>
    </row>
    <row r="2" spans="1:23" x14ac:dyDescent="0.25">
      <c r="A2" s="123" t="s">
        <v>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</row>
    <row r="3" spans="1:23" x14ac:dyDescent="0.25">
      <c r="A3" s="126" t="s">
        <v>33</v>
      </c>
      <c r="B3" s="126" t="s">
        <v>34</v>
      </c>
      <c r="C3" s="126" t="s">
        <v>34</v>
      </c>
      <c r="D3" s="126" t="s">
        <v>34</v>
      </c>
      <c r="E3" s="126" t="s">
        <v>34</v>
      </c>
      <c r="F3" s="126" t="s">
        <v>34</v>
      </c>
      <c r="G3" s="126" t="s">
        <v>34</v>
      </c>
      <c r="H3" s="126" t="s">
        <v>34</v>
      </c>
      <c r="I3" s="126" t="s">
        <v>34</v>
      </c>
      <c r="J3" s="126" t="s">
        <v>34</v>
      </c>
      <c r="K3" s="126" t="s">
        <v>34</v>
      </c>
      <c r="L3" s="126" t="s">
        <v>34</v>
      </c>
      <c r="M3" s="126" t="s">
        <v>34</v>
      </c>
      <c r="N3" s="126" t="s">
        <v>34</v>
      </c>
      <c r="O3" s="126" t="s">
        <v>34</v>
      </c>
      <c r="P3" s="126" t="s">
        <v>34</v>
      </c>
      <c r="Q3" s="126" t="s">
        <v>34</v>
      </c>
      <c r="R3" s="126" t="s">
        <v>34</v>
      </c>
      <c r="S3" s="126" t="s">
        <v>34</v>
      </c>
      <c r="T3" s="126" t="s">
        <v>34</v>
      </c>
      <c r="U3" s="126" t="s">
        <v>34</v>
      </c>
      <c r="V3" s="126" t="s">
        <v>34</v>
      </c>
      <c r="W3" s="126" t="s">
        <v>34</v>
      </c>
    </row>
    <row r="4" spans="1:23" x14ac:dyDescent="0.25">
      <c r="A4" s="124" t="s">
        <v>11</v>
      </c>
      <c r="B4" s="125">
        <v>9056027</v>
      </c>
      <c r="C4" s="125">
        <v>4650909</v>
      </c>
      <c r="D4" s="125">
        <v>2703421</v>
      </c>
      <c r="E4" s="125">
        <v>10962187</v>
      </c>
      <c r="F4" s="125">
        <v>22594600</v>
      </c>
      <c r="G4" s="125">
        <v>6667600</v>
      </c>
      <c r="H4" s="125">
        <v>14097037</v>
      </c>
      <c r="I4" s="125">
        <v>11471182</v>
      </c>
      <c r="J4" s="125">
        <v>7262000</v>
      </c>
      <c r="K4" s="125">
        <v>4384400</v>
      </c>
      <c r="L4" s="125">
        <v>1744000</v>
      </c>
      <c r="M4" s="125">
        <v>7415000</v>
      </c>
      <c r="N4" s="125">
        <v>5314037</v>
      </c>
      <c r="O4" s="125">
        <v>4225826</v>
      </c>
      <c r="P4" s="125">
        <v>7210000</v>
      </c>
      <c r="Q4" s="125">
        <v>6001955</v>
      </c>
      <c r="R4" s="125">
        <v>4742530</v>
      </c>
      <c r="S4" s="125">
        <v>3662945</v>
      </c>
      <c r="T4" s="125">
        <v>1543500</v>
      </c>
      <c r="U4" s="125">
        <v>0</v>
      </c>
      <c r="V4" s="125">
        <v>754545</v>
      </c>
      <c r="W4" s="125">
        <v>6970909</v>
      </c>
    </row>
    <row r="5" spans="1:23" x14ac:dyDescent="0.25">
      <c r="A5" s="126" t="s">
        <v>17</v>
      </c>
      <c r="B5" s="127">
        <v>40986478</v>
      </c>
      <c r="C5" s="127">
        <v>7996309</v>
      </c>
      <c r="D5" s="127">
        <v>2475917</v>
      </c>
      <c r="E5" s="127">
        <v>11307541</v>
      </c>
      <c r="F5" s="127">
        <v>24114730</v>
      </c>
      <c r="G5" s="127">
        <v>12314651</v>
      </c>
      <c r="H5" s="127">
        <v>13354732</v>
      </c>
      <c r="I5" s="127">
        <v>14464878</v>
      </c>
      <c r="J5" s="127">
        <v>8055560</v>
      </c>
      <c r="K5" s="127">
        <v>438440</v>
      </c>
      <c r="L5" s="127">
        <v>1574400</v>
      </c>
      <c r="M5" s="127">
        <v>6141500</v>
      </c>
      <c r="N5" s="127">
        <v>5030628</v>
      </c>
      <c r="O5" s="127">
        <v>6072922</v>
      </c>
      <c r="P5" s="127">
        <v>6127840</v>
      </c>
      <c r="Q5" s="127">
        <v>3028765</v>
      </c>
      <c r="R5" s="127">
        <v>3996413</v>
      </c>
      <c r="S5" s="127">
        <v>3313837</v>
      </c>
      <c r="T5" s="127">
        <v>2014350</v>
      </c>
      <c r="U5" s="127">
        <v>529289</v>
      </c>
      <c r="V5" s="127">
        <v>33678535</v>
      </c>
      <c r="W5" s="127">
        <v>59997221</v>
      </c>
    </row>
    <row r="6" spans="1:23" x14ac:dyDescent="0.25">
      <c r="A6" s="126" t="s">
        <v>46</v>
      </c>
      <c r="B6" s="148">
        <v>-31930451</v>
      </c>
      <c r="C6" s="148">
        <v>-3345400</v>
      </c>
      <c r="D6" s="127">
        <v>227504</v>
      </c>
      <c r="E6" s="148">
        <v>-345354</v>
      </c>
      <c r="F6" s="148">
        <v>-1520130</v>
      </c>
      <c r="G6" s="148">
        <v>-5647051</v>
      </c>
      <c r="H6" s="127">
        <v>742305</v>
      </c>
      <c r="I6" s="148">
        <v>-2993696</v>
      </c>
      <c r="J6" s="148">
        <v>-793560</v>
      </c>
      <c r="K6" s="127">
        <v>3945960</v>
      </c>
      <c r="L6" s="127">
        <v>169600</v>
      </c>
      <c r="M6" s="127">
        <v>1273500</v>
      </c>
      <c r="N6" s="127">
        <v>283409</v>
      </c>
      <c r="O6" s="148">
        <v>-1847096</v>
      </c>
      <c r="P6" s="127">
        <v>1082160</v>
      </c>
      <c r="Q6" s="127">
        <v>2973190</v>
      </c>
      <c r="R6" s="127">
        <v>746117</v>
      </c>
      <c r="S6" s="127">
        <v>349108</v>
      </c>
      <c r="T6" s="148">
        <v>-470850</v>
      </c>
      <c r="U6" s="148">
        <v>-529289</v>
      </c>
      <c r="V6" s="148">
        <v>-32923990</v>
      </c>
      <c r="W6" s="148">
        <v>-53026312</v>
      </c>
    </row>
    <row r="7" spans="1:23" x14ac:dyDescent="0.25">
      <c r="A7" s="50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3" x14ac:dyDescent="0.25">
      <c r="A8" s="128" t="s">
        <v>47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</row>
    <row r="9" spans="1:23" x14ac:dyDescent="0.25">
      <c r="A9" s="132" t="s">
        <v>48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</row>
    <row r="10" spans="1:23" x14ac:dyDescent="0.25">
      <c r="A10" s="131" t="s">
        <v>49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</row>
    <row r="11" spans="1:23" x14ac:dyDescent="0.25">
      <c r="A11" s="131" t="s">
        <v>50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</row>
    <row r="12" spans="1:23" x14ac:dyDescent="0.25">
      <c r="A12" s="131" t="s">
        <v>51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</row>
    <row r="13" spans="1:23" x14ac:dyDescent="0.25">
      <c r="A13" s="131" t="s">
        <v>52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</row>
    <row r="14" spans="1:23" x14ac:dyDescent="0.25">
      <c r="A14" s="131" t="s">
        <v>53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</row>
    <row r="15" spans="1:23" x14ac:dyDescent="0.25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</row>
    <row r="16" spans="1:23" x14ac:dyDescent="0.25">
      <c r="A16" s="134" t="s">
        <v>54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</row>
    <row r="17" spans="1:23" x14ac:dyDescent="0.25">
      <c r="A17" s="138" t="s">
        <v>55</v>
      </c>
      <c r="B17" s="139">
        <v>9056027</v>
      </c>
      <c r="C17" s="139">
        <v>4650909</v>
      </c>
      <c r="D17" s="139">
        <v>2703421</v>
      </c>
      <c r="E17" s="139">
        <v>10962187</v>
      </c>
      <c r="F17" s="139">
        <v>22594600</v>
      </c>
      <c r="G17" s="139">
        <v>6667600</v>
      </c>
      <c r="H17" s="139">
        <v>14097037</v>
      </c>
      <c r="I17" s="139">
        <v>11471182</v>
      </c>
      <c r="J17" s="139">
        <v>7262000</v>
      </c>
      <c r="K17" s="139">
        <v>4384400</v>
      </c>
      <c r="L17" s="139">
        <v>1744000</v>
      </c>
      <c r="M17" s="139">
        <v>7415000</v>
      </c>
      <c r="N17" s="139">
        <v>5314037</v>
      </c>
      <c r="O17" s="139">
        <v>4225826</v>
      </c>
      <c r="P17" s="139">
        <v>7210000</v>
      </c>
      <c r="Q17" s="139">
        <v>6001955</v>
      </c>
      <c r="R17" s="139">
        <v>4742530</v>
      </c>
      <c r="S17" s="139">
        <v>3662945</v>
      </c>
      <c r="T17" s="139">
        <v>1543500</v>
      </c>
      <c r="U17" s="139">
        <v>0</v>
      </c>
      <c r="V17" s="139">
        <v>754545</v>
      </c>
      <c r="W17" s="139">
        <v>6970909</v>
      </c>
    </row>
    <row r="18" spans="1:23" x14ac:dyDescent="0.25">
      <c r="A18" s="137" t="s">
        <v>49</v>
      </c>
      <c r="B18" s="136"/>
      <c r="C18" s="136"/>
      <c r="D18" s="136"/>
      <c r="E18" s="136">
        <v>2250000</v>
      </c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>
        <v>7210000</v>
      </c>
      <c r="Q18" s="136"/>
      <c r="R18" s="136"/>
      <c r="S18" s="136"/>
      <c r="T18" s="136"/>
      <c r="U18" s="136"/>
      <c r="V18" s="136"/>
      <c r="W18" s="136"/>
    </row>
    <row r="19" spans="1:23" x14ac:dyDescent="0.25">
      <c r="A19" s="137" t="s">
        <v>50</v>
      </c>
      <c r="B19" s="136"/>
      <c r="C19" s="136"/>
      <c r="D19" s="136"/>
      <c r="E19" s="136"/>
      <c r="F19" s="136">
        <v>5019118</v>
      </c>
      <c r="G19" s="136"/>
      <c r="H19" s="136">
        <v>3190000</v>
      </c>
      <c r="I19" s="136"/>
      <c r="J19" s="136"/>
      <c r="K19" s="136"/>
      <c r="L19" s="136"/>
      <c r="M19" s="136"/>
      <c r="N19" s="136">
        <v>603875</v>
      </c>
      <c r="O19" s="136">
        <v>1048553</v>
      </c>
      <c r="P19" s="136"/>
      <c r="Q19" s="136"/>
      <c r="R19" s="136"/>
      <c r="S19" s="136">
        <v>360800</v>
      </c>
      <c r="T19" s="136">
        <v>1543500</v>
      </c>
      <c r="U19" s="136"/>
      <c r="V19" s="136"/>
      <c r="W19" s="136"/>
    </row>
    <row r="20" spans="1:23" x14ac:dyDescent="0.25">
      <c r="A20" s="137" t="s">
        <v>51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</row>
    <row r="21" spans="1:23" x14ac:dyDescent="0.25">
      <c r="A21" s="137" t="s">
        <v>52</v>
      </c>
      <c r="B21" s="136"/>
      <c r="C21" s="136"/>
      <c r="D21" s="136"/>
      <c r="E21" s="136"/>
      <c r="F21" s="136"/>
      <c r="G21" s="136"/>
      <c r="H21" s="136">
        <v>240000</v>
      </c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>
        <v>429545</v>
      </c>
      <c r="T21" s="136"/>
      <c r="U21" s="136"/>
      <c r="V21" s="136"/>
      <c r="W21" s="136"/>
    </row>
    <row r="22" spans="1:23" x14ac:dyDescent="0.25">
      <c r="A22" s="137" t="s">
        <v>53</v>
      </c>
      <c r="B22" s="136"/>
      <c r="C22" s="136">
        <v>4650909</v>
      </c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>
        <v>754545</v>
      </c>
      <c r="W22" s="136">
        <v>6970909</v>
      </c>
    </row>
    <row r="23" spans="1:23" x14ac:dyDescent="0.25">
      <c r="A23" s="137" t="s">
        <v>56</v>
      </c>
      <c r="B23" s="136">
        <v>9056027</v>
      </c>
      <c r="C23" s="136"/>
      <c r="D23" s="136">
        <v>2703421</v>
      </c>
      <c r="E23" s="136">
        <v>8712187</v>
      </c>
      <c r="F23" s="136">
        <v>14638855</v>
      </c>
      <c r="G23" s="136">
        <v>6667600</v>
      </c>
      <c r="H23" s="136">
        <v>8124373</v>
      </c>
      <c r="I23" s="136">
        <v>8099091</v>
      </c>
      <c r="J23" s="136">
        <v>7262000</v>
      </c>
      <c r="K23" s="136">
        <v>4384400</v>
      </c>
      <c r="L23" s="136">
        <v>1744000</v>
      </c>
      <c r="M23" s="136">
        <v>7415000</v>
      </c>
      <c r="N23" s="136">
        <v>3037480</v>
      </c>
      <c r="O23" s="136">
        <v>3177273</v>
      </c>
      <c r="P23" s="136"/>
      <c r="Q23" s="136">
        <v>1974000</v>
      </c>
      <c r="R23" s="136">
        <v>4742530</v>
      </c>
      <c r="S23" s="136">
        <v>2872600</v>
      </c>
      <c r="T23" s="136"/>
      <c r="U23" s="136"/>
      <c r="V23" s="136"/>
      <c r="W23" s="136"/>
    </row>
    <row r="24" spans="1:23" x14ac:dyDescent="0.25">
      <c r="A24" s="137" t="s">
        <v>57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>
        <v>1672682</v>
      </c>
      <c r="O24" s="136"/>
      <c r="P24" s="136"/>
      <c r="Q24" s="136">
        <v>4027955</v>
      </c>
      <c r="R24" s="136"/>
      <c r="S24" s="136"/>
      <c r="T24" s="136"/>
      <c r="U24" s="136"/>
      <c r="V24" s="136"/>
      <c r="W24" s="136"/>
    </row>
    <row r="25" spans="1:23" x14ac:dyDescent="0.25">
      <c r="A25" s="137" t="s">
        <v>58</v>
      </c>
      <c r="B25" s="136"/>
      <c r="C25" s="136"/>
      <c r="D25" s="136"/>
      <c r="E25" s="136"/>
      <c r="F25" s="136">
        <v>1683727</v>
      </c>
      <c r="G25" s="136"/>
      <c r="H25" s="136"/>
      <c r="I25" s="136">
        <v>3372091</v>
      </c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</row>
    <row r="26" spans="1:23" x14ac:dyDescent="0.25">
      <c r="A26" s="137" t="s">
        <v>59</v>
      </c>
      <c r="B26" s="136"/>
      <c r="C26" s="136"/>
      <c r="D26" s="136"/>
      <c r="E26" s="136"/>
      <c r="F26" s="136">
        <v>1252900</v>
      </c>
      <c r="G26" s="136"/>
      <c r="H26" s="136">
        <v>2542664</v>
      </c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</row>
    <row r="27" spans="1:23" x14ac:dyDescent="0.25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</row>
    <row r="28" spans="1:23" x14ac:dyDescent="0.25">
      <c r="A28" s="140" t="s">
        <v>60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</row>
    <row r="29" spans="1:23" x14ac:dyDescent="0.25">
      <c r="A29" s="144" t="s">
        <v>61</v>
      </c>
      <c r="B29" s="145">
        <v>40986478</v>
      </c>
      <c r="C29" s="145">
        <v>7996309</v>
      </c>
      <c r="D29" s="145">
        <v>2475917</v>
      </c>
      <c r="E29" s="145">
        <v>11307541</v>
      </c>
      <c r="F29" s="145">
        <v>24114730</v>
      </c>
      <c r="G29" s="145">
        <v>12314651</v>
      </c>
      <c r="H29" s="145">
        <v>13354732</v>
      </c>
      <c r="I29" s="145">
        <v>14464878</v>
      </c>
      <c r="J29" s="145">
        <v>8055560</v>
      </c>
      <c r="K29" s="145">
        <v>438440</v>
      </c>
      <c r="L29" s="145">
        <v>1574400</v>
      </c>
      <c r="M29" s="145">
        <v>6141500</v>
      </c>
      <c r="N29" s="145">
        <v>5030628</v>
      </c>
      <c r="O29" s="145">
        <v>6072922</v>
      </c>
      <c r="P29" s="145">
        <v>6127840</v>
      </c>
      <c r="Q29" s="145">
        <v>3028765</v>
      </c>
      <c r="R29" s="145">
        <v>3996413</v>
      </c>
      <c r="S29" s="145">
        <v>3313837</v>
      </c>
      <c r="T29" s="145">
        <v>2014350</v>
      </c>
      <c r="U29" s="145">
        <v>529289</v>
      </c>
      <c r="V29" s="145">
        <v>33678535</v>
      </c>
      <c r="W29" s="145">
        <v>59997221</v>
      </c>
    </row>
    <row r="30" spans="1:23" x14ac:dyDescent="0.25">
      <c r="A30" s="146" t="s">
        <v>62</v>
      </c>
      <c r="B30" s="147">
        <v>15268430</v>
      </c>
      <c r="C30" s="147">
        <v>1041736</v>
      </c>
      <c r="D30" s="147">
        <v>938950</v>
      </c>
      <c r="E30" s="147">
        <v>5531592</v>
      </c>
      <c r="F30" s="147">
        <v>8687110</v>
      </c>
      <c r="G30" s="147">
        <v>1629770</v>
      </c>
      <c r="H30" s="147">
        <v>3301470</v>
      </c>
      <c r="I30" s="147">
        <v>8512530</v>
      </c>
      <c r="J30" s="147">
        <v>7229750</v>
      </c>
      <c r="K30" s="147">
        <v>0</v>
      </c>
      <c r="L30" s="147">
        <v>0</v>
      </c>
      <c r="M30" s="147">
        <v>0</v>
      </c>
      <c r="N30" s="147">
        <v>1783380</v>
      </c>
      <c r="O30" s="147">
        <v>0</v>
      </c>
      <c r="P30" s="147">
        <v>0</v>
      </c>
      <c r="Q30" s="147">
        <v>0</v>
      </c>
      <c r="R30" s="147">
        <v>2681940</v>
      </c>
      <c r="S30" s="147">
        <v>0</v>
      </c>
      <c r="T30" s="147">
        <v>0</v>
      </c>
      <c r="U30" s="147">
        <v>0</v>
      </c>
      <c r="V30" s="147">
        <v>3570338</v>
      </c>
      <c r="W30" s="147">
        <v>6257010</v>
      </c>
    </row>
    <row r="31" spans="1:23" x14ac:dyDescent="0.25">
      <c r="A31" s="146" t="s">
        <v>63</v>
      </c>
      <c r="B31" s="147">
        <v>954890</v>
      </c>
      <c r="C31" s="147">
        <v>131170</v>
      </c>
      <c r="D31" s="147">
        <v>101050</v>
      </c>
      <c r="E31" s="147">
        <v>497290</v>
      </c>
      <c r="F31" s="147">
        <v>916110</v>
      </c>
      <c r="G31" s="147">
        <v>175630</v>
      </c>
      <c r="H31" s="147">
        <v>360180</v>
      </c>
      <c r="I31" s="147">
        <v>887470</v>
      </c>
      <c r="J31" s="147">
        <v>0</v>
      </c>
      <c r="K31" s="147"/>
      <c r="L31" s="147">
        <v>0</v>
      </c>
      <c r="M31" s="147">
        <v>0</v>
      </c>
      <c r="N31" s="147">
        <v>0</v>
      </c>
      <c r="O31" s="147">
        <v>0</v>
      </c>
      <c r="P31" s="147">
        <v>0</v>
      </c>
      <c r="Q31" s="147">
        <v>0</v>
      </c>
      <c r="R31" s="147">
        <v>271780</v>
      </c>
      <c r="S31" s="147">
        <v>0</v>
      </c>
      <c r="T31" s="147">
        <v>0</v>
      </c>
      <c r="U31" s="147"/>
      <c r="V31" s="147">
        <v>397830</v>
      </c>
      <c r="W31" s="147">
        <v>665370</v>
      </c>
    </row>
    <row r="32" spans="1:23" x14ac:dyDescent="0.25">
      <c r="A32" s="146" t="s">
        <v>318</v>
      </c>
      <c r="B32" s="147">
        <v>593350</v>
      </c>
      <c r="C32" s="147">
        <v>100880</v>
      </c>
      <c r="D32" s="147">
        <v>4250</v>
      </c>
      <c r="E32" s="147">
        <v>135150</v>
      </c>
      <c r="F32" s="147">
        <v>381840</v>
      </c>
      <c r="G32" s="147">
        <v>248460</v>
      </c>
      <c r="H32" s="147">
        <v>310360</v>
      </c>
      <c r="I32" s="147">
        <v>157220</v>
      </c>
      <c r="J32" s="147">
        <v>95610</v>
      </c>
      <c r="K32" s="147"/>
      <c r="L32" s="147">
        <v>46200</v>
      </c>
      <c r="M32" s="147">
        <v>33000</v>
      </c>
      <c r="N32" s="147">
        <v>72580</v>
      </c>
      <c r="O32" s="147">
        <v>136620</v>
      </c>
      <c r="P32" s="147">
        <v>178400</v>
      </c>
      <c r="Q32" s="147">
        <v>74310</v>
      </c>
      <c r="R32" s="147">
        <v>18440</v>
      </c>
      <c r="S32" s="147">
        <v>94890</v>
      </c>
      <c r="T32" s="147">
        <v>61380</v>
      </c>
      <c r="U32" s="147"/>
      <c r="V32" s="147">
        <v>51140</v>
      </c>
      <c r="W32" s="147">
        <v>141320</v>
      </c>
    </row>
    <row r="33" spans="1:23" x14ac:dyDescent="0.25">
      <c r="A33" s="146" t="s">
        <v>64</v>
      </c>
      <c r="B33" s="147">
        <v>0</v>
      </c>
      <c r="C33" s="147">
        <v>2969960</v>
      </c>
      <c r="D33" s="147">
        <v>1125025</v>
      </c>
      <c r="E33" s="147">
        <v>4047290</v>
      </c>
      <c r="F33" s="147">
        <v>11703210</v>
      </c>
      <c r="G33" s="147">
        <v>6781706</v>
      </c>
      <c r="H33" s="147">
        <v>7973019</v>
      </c>
      <c r="I33" s="147">
        <v>3478780</v>
      </c>
      <c r="J33" s="147">
        <v>0</v>
      </c>
      <c r="K33" s="147">
        <v>0</v>
      </c>
      <c r="L33" s="147">
        <v>1353800</v>
      </c>
      <c r="M33" s="147">
        <v>5367000</v>
      </c>
      <c r="N33" s="147">
        <v>1640040</v>
      </c>
      <c r="O33" s="147">
        <v>5513720</v>
      </c>
      <c r="P33" s="147">
        <v>5228440</v>
      </c>
      <c r="Q33" s="147">
        <v>2177940</v>
      </c>
      <c r="R33" s="147">
        <v>0</v>
      </c>
      <c r="S33" s="147">
        <v>2781152</v>
      </c>
      <c r="T33" s="147">
        <v>1798620</v>
      </c>
      <c r="U33" s="147">
        <v>0</v>
      </c>
      <c r="V33" s="147">
        <v>765870</v>
      </c>
      <c r="W33" s="147">
        <v>1134300</v>
      </c>
    </row>
    <row r="34" spans="1:23" x14ac:dyDescent="0.25">
      <c r="A34" s="143" t="s">
        <v>65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</row>
    <row r="35" spans="1:23" x14ac:dyDescent="0.25">
      <c r="A35" s="143" t="s">
        <v>66</v>
      </c>
      <c r="B35" s="142">
        <v>3285736</v>
      </c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>
        <v>61364</v>
      </c>
      <c r="W35" s="142"/>
    </row>
    <row r="36" spans="1:23" x14ac:dyDescent="0.25">
      <c r="A36" s="143" t="s">
        <v>67</v>
      </c>
      <c r="B36" s="142">
        <v>3993266</v>
      </c>
      <c r="C36" s="142">
        <v>707587</v>
      </c>
      <c r="D36" s="142">
        <v>273642</v>
      </c>
      <c r="E36" s="142">
        <v>1096219</v>
      </c>
      <c r="F36" s="142">
        <v>2274642</v>
      </c>
      <c r="G36" s="142">
        <v>922426</v>
      </c>
      <c r="H36" s="142">
        <v>1409703</v>
      </c>
      <c r="I36" s="142">
        <v>1172733</v>
      </c>
      <c r="J36" s="142">
        <v>730200</v>
      </c>
      <c r="K36" s="142">
        <v>438440</v>
      </c>
      <c r="L36" s="142">
        <v>174400</v>
      </c>
      <c r="M36" s="142">
        <v>741500</v>
      </c>
      <c r="N36" s="142">
        <v>640083</v>
      </c>
      <c r="O36" s="142">
        <v>422582</v>
      </c>
      <c r="P36" s="142">
        <v>721000</v>
      </c>
      <c r="Q36" s="142">
        <v>616224</v>
      </c>
      <c r="R36" s="142">
        <v>524253</v>
      </c>
      <c r="S36" s="142">
        <v>372795</v>
      </c>
      <c r="T36" s="142">
        <v>154350</v>
      </c>
      <c r="U36" s="142">
        <v>48118</v>
      </c>
      <c r="V36" s="142">
        <v>3060066</v>
      </c>
      <c r="W36" s="142">
        <v>5432738</v>
      </c>
    </row>
    <row r="37" spans="1:23" x14ac:dyDescent="0.25">
      <c r="A37" s="143" t="s">
        <v>68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</row>
    <row r="38" spans="1:23" x14ac:dyDescent="0.25">
      <c r="A38" s="143" t="s">
        <v>69</v>
      </c>
      <c r="B38" s="142">
        <v>2278188</v>
      </c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</row>
    <row r="39" spans="1:23" x14ac:dyDescent="0.25">
      <c r="A39" s="143" t="s">
        <v>70</v>
      </c>
      <c r="B39" s="142"/>
      <c r="C39" s="142"/>
      <c r="D39" s="142"/>
      <c r="E39" s="142"/>
      <c r="F39" s="142">
        <v>21818</v>
      </c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</row>
    <row r="40" spans="1:23" x14ac:dyDescent="0.25">
      <c r="A40" s="143" t="s">
        <v>71</v>
      </c>
      <c r="B40" s="142">
        <v>753873</v>
      </c>
      <c r="C40" s="142">
        <v>205600</v>
      </c>
      <c r="D40" s="142">
        <v>33000</v>
      </c>
      <c r="E40" s="142"/>
      <c r="F40" s="142">
        <v>130000</v>
      </c>
      <c r="G40" s="142"/>
      <c r="H40" s="142"/>
      <c r="I40" s="142">
        <v>225000</v>
      </c>
      <c r="J40" s="142"/>
      <c r="K40" s="142"/>
      <c r="L40" s="142"/>
      <c r="M40" s="142"/>
      <c r="N40" s="142">
        <v>894545</v>
      </c>
      <c r="O40" s="142"/>
      <c r="P40" s="142"/>
      <c r="Q40" s="142">
        <v>160291</v>
      </c>
      <c r="R40" s="142">
        <v>500000</v>
      </c>
      <c r="S40" s="142">
        <v>65000</v>
      </c>
      <c r="T40" s="142"/>
      <c r="U40" s="142">
        <v>154445</v>
      </c>
      <c r="V40" s="142">
        <v>439336</v>
      </c>
      <c r="W40" s="142">
        <v>606864</v>
      </c>
    </row>
    <row r="41" spans="1:23" x14ac:dyDescent="0.25">
      <c r="A41" s="143" t="s">
        <v>72</v>
      </c>
      <c r="B41" s="142">
        <v>763509</v>
      </c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>
        <v>2244000</v>
      </c>
    </row>
    <row r="42" spans="1:23" x14ac:dyDescent="0.25">
      <c r="A42" s="143" t="s">
        <v>73</v>
      </c>
      <c r="B42" s="142">
        <v>3300000</v>
      </c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>
        <v>24964091</v>
      </c>
      <c r="W42" s="142">
        <v>42451255</v>
      </c>
    </row>
    <row r="43" spans="1:23" x14ac:dyDescent="0.25">
      <c r="A43" s="143" t="s">
        <v>74</v>
      </c>
      <c r="B43" s="142"/>
      <c r="C43" s="142"/>
      <c r="D43" s="142"/>
      <c r="E43" s="142"/>
      <c r="F43" s="142"/>
      <c r="G43" s="142"/>
      <c r="H43" s="142"/>
      <c r="I43" s="142">
        <v>31145</v>
      </c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>
        <v>368500</v>
      </c>
      <c r="W43" s="142">
        <v>1064364</v>
      </c>
    </row>
    <row r="44" spans="1:23" x14ac:dyDescent="0.25">
      <c r="A44" s="143" t="s">
        <v>75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</row>
    <row r="45" spans="1:23" x14ac:dyDescent="0.25">
      <c r="A45" s="143" t="s">
        <v>76</v>
      </c>
      <c r="B45" s="142">
        <v>8886145</v>
      </c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>
        <v>326726</v>
      </c>
      <c r="V45" s="142"/>
      <c r="W45" s="142"/>
    </row>
    <row r="46" spans="1:23" x14ac:dyDescent="0.25">
      <c r="A46" s="143" t="s">
        <v>77</v>
      </c>
      <c r="B46" s="142">
        <v>909091</v>
      </c>
      <c r="C46" s="142">
        <v>2219356</v>
      </c>
      <c r="D46" s="142"/>
      <c r="E46" s="142"/>
      <c r="F46" s="142"/>
      <c r="G46" s="142">
        <v>2556659</v>
      </c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</row>
    <row r="47" spans="1:23" x14ac:dyDescent="0.25">
      <c r="A47" s="143" t="s">
        <v>78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</row>
    <row r="48" spans="1:23" x14ac:dyDescent="0.25">
      <c r="A48" s="143" t="s">
        <v>79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>
        <v>192255</v>
      </c>
      <c r="O48" s="142"/>
      <c r="P48" s="142"/>
      <c r="Q48" s="142"/>
      <c r="R48" s="142"/>
      <c r="S48" s="142"/>
      <c r="T48" s="142"/>
      <c r="U48" s="142"/>
      <c r="V48" s="142">
        <v>27818</v>
      </c>
      <c r="W48" s="142"/>
    </row>
    <row r="49" spans="1:23" x14ac:dyDescent="0.25">
      <c r="A49" s="143" t="s">
        <v>80</v>
      </c>
      <c r="B49" s="142">
        <v>466364</v>
      </c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>
        <v>400000</v>
      </c>
      <c r="W49" s="142"/>
    </row>
    <row r="50" spans="1:23" x14ac:dyDescent="0.25">
      <c r="A50" s="143" t="s">
        <v>81</v>
      </c>
      <c r="B50" s="142">
        <v>8583263</v>
      </c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</row>
    <row r="51" spans="1:23" x14ac:dyDescent="0.25">
      <c r="A51" s="143" t="s">
        <v>82</v>
      </c>
      <c r="B51" s="142"/>
      <c r="C51" s="142"/>
      <c r="D51" s="142"/>
      <c r="E51" s="142"/>
      <c r="F51" s="142"/>
      <c r="G51" s="142"/>
      <c r="H51" s="142"/>
      <c r="I51" s="142"/>
      <c r="J51" s="142">
        <v>40000</v>
      </c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>
        <v>3585000</v>
      </c>
      <c r="W51" s="142">
        <v>990000</v>
      </c>
    </row>
    <row r="52" spans="1:23" x14ac:dyDescent="0.25">
      <c r="A52" s="143" t="s">
        <v>83</v>
      </c>
      <c r="B52" s="142">
        <v>1643186</v>
      </c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</row>
  </sheetData>
  <phoneticPr fontId="1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39E9-98F7-4789-90B2-7CDA0087C238}">
  <dimension ref="A1:W52"/>
  <sheetViews>
    <sheetView workbookViewId="0">
      <selection activeCell="G1" sqref="G1:G6"/>
    </sheetView>
  </sheetViews>
  <sheetFormatPr defaultRowHeight="15.75" x14ac:dyDescent="0.25"/>
  <cols>
    <col min="1" max="1" width="19.375" bestFit="1" customWidth="1"/>
    <col min="2" max="2" width="11.875" bestFit="1" customWidth="1"/>
    <col min="3" max="3" width="15.125" bestFit="1" customWidth="1"/>
    <col min="4" max="5" width="16.25" bestFit="1" customWidth="1"/>
    <col min="6" max="6" width="11.875" bestFit="1" customWidth="1"/>
    <col min="7" max="7" width="22.875" bestFit="1" customWidth="1"/>
    <col min="8" max="8" width="26.25" bestFit="1" customWidth="1"/>
    <col min="9" max="9" width="18.5" bestFit="1" customWidth="1"/>
    <col min="10" max="10" width="16.25" bestFit="1" customWidth="1"/>
    <col min="11" max="11" width="20.125" bestFit="1" customWidth="1"/>
    <col min="12" max="13" width="16.25" bestFit="1" customWidth="1"/>
    <col min="14" max="14" width="11.75" bestFit="1" customWidth="1"/>
    <col min="15" max="15" width="18.5" bestFit="1" customWidth="1"/>
    <col min="16" max="16" width="11.75" bestFit="1" customWidth="1"/>
    <col min="17" max="17" width="25.125" bestFit="1" customWidth="1"/>
    <col min="18" max="18" width="18.875" bestFit="1" customWidth="1"/>
    <col min="19" max="19" width="11.75" bestFit="1" customWidth="1"/>
    <col min="20" max="20" width="16.25" bestFit="1" customWidth="1"/>
    <col min="21" max="21" width="11.75" bestFit="1" customWidth="1"/>
    <col min="22" max="23" width="14.5" bestFit="1" customWidth="1"/>
  </cols>
  <sheetData>
    <row r="1" spans="1:23" x14ac:dyDescent="0.25">
      <c r="A1" s="122" t="s">
        <v>353</v>
      </c>
      <c r="B1" s="122" t="s">
        <v>96</v>
      </c>
      <c r="C1" s="122" t="s">
        <v>99</v>
      </c>
      <c r="D1" s="122" t="s">
        <v>116</v>
      </c>
      <c r="E1" s="122" t="s">
        <v>119</v>
      </c>
      <c r="F1" s="122" t="s">
        <v>134</v>
      </c>
      <c r="G1" s="122" t="s">
        <v>168</v>
      </c>
      <c r="H1" s="122" t="s">
        <v>191</v>
      </c>
      <c r="I1" s="122" t="s">
        <v>215</v>
      </c>
      <c r="J1" s="122" t="s">
        <v>225</v>
      </c>
      <c r="K1" s="122" t="s">
        <v>233</v>
      </c>
      <c r="L1" s="122" t="s">
        <v>234</v>
      </c>
      <c r="M1" s="122" t="s">
        <v>235</v>
      </c>
      <c r="N1" s="122" t="s">
        <v>236</v>
      </c>
      <c r="O1" s="122" t="s">
        <v>244</v>
      </c>
      <c r="P1" s="122" t="s">
        <v>256</v>
      </c>
      <c r="Q1" s="122" t="s">
        <v>262</v>
      </c>
      <c r="R1" s="122" t="s">
        <v>270</v>
      </c>
      <c r="S1" s="122" t="s">
        <v>277</v>
      </c>
      <c r="T1" s="122" t="s">
        <v>284</v>
      </c>
      <c r="U1" s="122" t="s">
        <v>294</v>
      </c>
      <c r="V1" s="122" t="s">
        <v>295</v>
      </c>
      <c r="W1" s="122" t="s">
        <v>302</v>
      </c>
    </row>
    <row r="2" spans="1:23" x14ac:dyDescent="0.25">
      <c r="A2" s="123" t="s">
        <v>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</row>
    <row r="3" spans="1:23" x14ac:dyDescent="0.25">
      <c r="A3" s="126" t="s">
        <v>33</v>
      </c>
      <c r="B3" s="126" t="s">
        <v>35</v>
      </c>
      <c r="C3" s="126" t="s">
        <v>35</v>
      </c>
      <c r="D3" s="126" t="s">
        <v>35</v>
      </c>
      <c r="E3" s="126" t="s">
        <v>35</v>
      </c>
      <c r="F3" s="126" t="s">
        <v>35</v>
      </c>
      <c r="G3" s="126" t="s">
        <v>35</v>
      </c>
      <c r="H3" s="126" t="s">
        <v>35</v>
      </c>
      <c r="I3" s="126" t="s">
        <v>35</v>
      </c>
      <c r="J3" s="126" t="s">
        <v>35</v>
      </c>
      <c r="K3" s="126" t="s">
        <v>35</v>
      </c>
      <c r="L3" s="126" t="s">
        <v>35</v>
      </c>
      <c r="M3" s="126" t="s">
        <v>35</v>
      </c>
      <c r="N3" s="126" t="s">
        <v>35</v>
      </c>
      <c r="O3" s="126" t="s">
        <v>35</v>
      </c>
      <c r="P3" s="126" t="s">
        <v>35</v>
      </c>
      <c r="Q3" s="126" t="s">
        <v>35</v>
      </c>
      <c r="R3" s="126" t="s">
        <v>35</v>
      </c>
      <c r="S3" s="126" t="s">
        <v>35</v>
      </c>
      <c r="T3" s="126" t="s">
        <v>35</v>
      </c>
      <c r="U3" s="126" t="s">
        <v>35</v>
      </c>
      <c r="V3" s="126" t="s">
        <v>35</v>
      </c>
      <c r="W3" s="126" t="s">
        <v>35</v>
      </c>
    </row>
    <row r="4" spans="1:23" x14ac:dyDescent="0.25">
      <c r="A4" s="124" t="s">
        <v>11</v>
      </c>
      <c r="B4" s="125">
        <v>0</v>
      </c>
      <c r="C4" s="125">
        <v>4185718</v>
      </c>
      <c r="D4" s="125">
        <v>2788901</v>
      </c>
      <c r="E4" s="125">
        <v>11954820</v>
      </c>
      <c r="F4" s="125">
        <v>22406673</v>
      </c>
      <c r="G4" s="125">
        <v>6667600</v>
      </c>
      <c r="H4" s="125">
        <v>13387946</v>
      </c>
      <c r="I4" s="125">
        <v>8099091</v>
      </c>
      <c r="J4" s="125">
        <v>7262000</v>
      </c>
      <c r="K4" s="125">
        <v>4384400</v>
      </c>
      <c r="L4" s="125">
        <v>1744000</v>
      </c>
      <c r="M4" s="125">
        <v>7415000</v>
      </c>
      <c r="N4" s="125">
        <v>5701337</v>
      </c>
      <c r="O4" s="125">
        <v>11349248</v>
      </c>
      <c r="P4" s="125">
        <v>5740000</v>
      </c>
      <c r="Q4" s="125">
        <v>6001955</v>
      </c>
      <c r="R4" s="125">
        <v>4742530</v>
      </c>
      <c r="S4" s="125">
        <v>3528191</v>
      </c>
      <c r="T4" s="125">
        <v>1467818</v>
      </c>
      <c r="U4" s="125">
        <v>1218822</v>
      </c>
      <c r="V4" s="125">
        <v>417273</v>
      </c>
      <c r="W4" s="125">
        <v>772727</v>
      </c>
    </row>
    <row r="5" spans="1:23" x14ac:dyDescent="0.25">
      <c r="A5" s="126" t="s">
        <v>17</v>
      </c>
      <c r="B5" s="127">
        <v>38411537</v>
      </c>
      <c r="C5" s="127">
        <v>9736327</v>
      </c>
      <c r="D5" s="127">
        <v>2542442</v>
      </c>
      <c r="E5" s="127">
        <v>11297137</v>
      </c>
      <c r="F5" s="127">
        <v>21996549</v>
      </c>
      <c r="G5" s="127">
        <v>11257890</v>
      </c>
      <c r="H5" s="127">
        <v>13888480</v>
      </c>
      <c r="I5" s="127">
        <v>12730223</v>
      </c>
      <c r="J5" s="127">
        <v>7863410</v>
      </c>
      <c r="K5" s="127">
        <v>3238440</v>
      </c>
      <c r="L5" s="127">
        <v>2208800</v>
      </c>
      <c r="M5" s="127">
        <v>6141500</v>
      </c>
      <c r="N5" s="127">
        <v>3817133</v>
      </c>
      <c r="O5" s="127">
        <v>6321264</v>
      </c>
      <c r="P5" s="127">
        <v>8204520</v>
      </c>
      <c r="Q5" s="127">
        <v>1904995</v>
      </c>
      <c r="R5" s="127">
        <v>3446413</v>
      </c>
      <c r="S5" s="127">
        <v>3891140</v>
      </c>
      <c r="T5" s="127">
        <v>1836782</v>
      </c>
      <c r="U5" s="127">
        <v>698025</v>
      </c>
      <c r="V5" s="127">
        <v>28336214</v>
      </c>
      <c r="W5" s="127">
        <v>16112379</v>
      </c>
    </row>
    <row r="6" spans="1:23" x14ac:dyDescent="0.25">
      <c r="A6" s="126" t="s">
        <v>46</v>
      </c>
      <c r="B6" s="148">
        <v>-38411537</v>
      </c>
      <c r="C6" s="148">
        <v>-5550609</v>
      </c>
      <c r="D6" s="127">
        <v>246459</v>
      </c>
      <c r="E6" s="127">
        <v>657683</v>
      </c>
      <c r="F6" s="127">
        <v>410124</v>
      </c>
      <c r="G6" s="148">
        <v>-4590290</v>
      </c>
      <c r="H6" s="148">
        <v>-500534</v>
      </c>
      <c r="I6" s="148">
        <v>-4631132</v>
      </c>
      <c r="J6" s="148">
        <v>-601410</v>
      </c>
      <c r="K6" s="127">
        <v>1145960</v>
      </c>
      <c r="L6" s="148">
        <v>-464800</v>
      </c>
      <c r="M6" s="127">
        <v>1273500</v>
      </c>
      <c r="N6" s="127">
        <v>1884204</v>
      </c>
      <c r="O6" s="127">
        <v>5027984</v>
      </c>
      <c r="P6" s="148">
        <v>-2464520</v>
      </c>
      <c r="Q6" s="127">
        <v>4096960</v>
      </c>
      <c r="R6" s="127">
        <v>1296117</v>
      </c>
      <c r="S6" s="148">
        <v>-362949</v>
      </c>
      <c r="T6" s="148">
        <v>-368964</v>
      </c>
      <c r="U6" s="127">
        <v>520797</v>
      </c>
      <c r="V6" s="148">
        <v>-27918941</v>
      </c>
      <c r="W6" s="148">
        <v>-15339652</v>
      </c>
    </row>
    <row r="7" spans="1:23" x14ac:dyDescent="0.25">
      <c r="A7" s="50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3" x14ac:dyDescent="0.25">
      <c r="A8" s="128" t="s">
        <v>47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</row>
    <row r="9" spans="1:23" x14ac:dyDescent="0.25">
      <c r="A9" s="132" t="s">
        <v>48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</row>
    <row r="10" spans="1:23" x14ac:dyDescent="0.25">
      <c r="A10" s="131" t="s">
        <v>49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</row>
    <row r="11" spans="1:23" x14ac:dyDescent="0.25">
      <c r="A11" s="131" t="s">
        <v>50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</row>
    <row r="12" spans="1:23" x14ac:dyDescent="0.25">
      <c r="A12" s="131" t="s">
        <v>51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</row>
    <row r="13" spans="1:23" x14ac:dyDescent="0.25">
      <c r="A13" s="131" t="s">
        <v>52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</row>
    <row r="14" spans="1:23" x14ac:dyDescent="0.25">
      <c r="A14" s="131" t="s">
        <v>53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</row>
    <row r="15" spans="1:23" x14ac:dyDescent="0.25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</row>
    <row r="16" spans="1:23" x14ac:dyDescent="0.25">
      <c r="A16" s="134" t="s">
        <v>54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</row>
    <row r="17" spans="1:23" x14ac:dyDescent="0.25">
      <c r="A17" s="138" t="s">
        <v>55</v>
      </c>
      <c r="B17" s="139">
        <v>0</v>
      </c>
      <c r="C17" s="139">
        <v>4185718</v>
      </c>
      <c r="D17" s="139">
        <v>2788901</v>
      </c>
      <c r="E17" s="139">
        <v>11954820</v>
      </c>
      <c r="F17" s="139">
        <v>22406673</v>
      </c>
      <c r="G17" s="139">
        <v>6667600</v>
      </c>
      <c r="H17" s="139">
        <v>13387946</v>
      </c>
      <c r="I17" s="139">
        <v>8099091</v>
      </c>
      <c r="J17" s="139">
        <v>7262000</v>
      </c>
      <c r="K17" s="139">
        <v>4384400</v>
      </c>
      <c r="L17" s="139">
        <v>1744000</v>
      </c>
      <c r="M17" s="139">
        <v>7415000</v>
      </c>
      <c r="N17" s="139">
        <v>5701337</v>
      </c>
      <c r="O17" s="139">
        <v>11349248</v>
      </c>
      <c r="P17" s="139">
        <v>5740000</v>
      </c>
      <c r="Q17" s="139">
        <v>6001955</v>
      </c>
      <c r="R17" s="139">
        <v>4742530</v>
      </c>
      <c r="S17" s="139">
        <v>3528191</v>
      </c>
      <c r="T17" s="139">
        <v>1467818</v>
      </c>
      <c r="U17" s="139">
        <v>1218822</v>
      </c>
      <c r="V17" s="139">
        <v>417273</v>
      </c>
      <c r="W17" s="139">
        <v>772727</v>
      </c>
    </row>
    <row r="18" spans="1:23" x14ac:dyDescent="0.25">
      <c r="A18" s="137" t="s">
        <v>49</v>
      </c>
      <c r="B18" s="136"/>
      <c r="C18" s="136"/>
      <c r="D18" s="136"/>
      <c r="E18" s="136">
        <v>2400000</v>
      </c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>
        <v>5740000</v>
      </c>
      <c r="Q18" s="136"/>
      <c r="R18" s="136"/>
      <c r="S18" s="136"/>
      <c r="T18" s="136"/>
      <c r="U18" s="136"/>
      <c r="V18" s="136"/>
      <c r="W18" s="136"/>
    </row>
    <row r="19" spans="1:23" x14ac:dyDescent="0.25">
      <c r="A19" s="137" t="s">
        <v>50</v>
      </c>
      <c r="B19" s="136"/>
      <c r="C19" s="136"/>
      <c r="D19" s="136"/>
      <c r="E19" s="136"/>
      <c r="F19" s="136">
        <v>5203636</v>
      </c>
      <c r="G19" s="136"/>
      <c r="H19" s="136">
        <v>2530000</v>
      </c>
      <c r="I19" s="136"/>
      <c r="J19" s="136"/>
      <c r="K19" s="136"/>
      <c r="L19" s="136"/>
      <c r="M19" s="136"/>
      <c r="N19" s="136">
        <v>918935</v>
      </c>
      <c r="O19" s="136">
        <v>8171975</v>
      </c>
      <c r="P19" s="136"/>
      <c r="Q19" s="136"/>
      <c r="R19" s="136"/>
      <c r="S19" s="136">
        <v>321500</v>
      </c>
      <c r="T19" s="136">
        <v>1467818</v>
      </c>
      <c r="U19" s="136"/>
      <c r="V19" s="136"/>
      <c r="W19" s="136"/>
    </row>
    <row r="20" spans="1:23" x14ac:dyDescent="0.25">
      <c r="A20" s="137" t="s">
        <v>51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</row>
    <row r="21" spans="1:23" x14ac:dyDescent="0.25">
      <c r="A21" s="137" t="s">
        <v>52</v>
      </c>
      <c r="B21" s="136"/>
      <c r="C21" s="136"/>
      <c r="D21" s="136"/>
      <c r="E21" s="136"/>
      <c r="F21" s="136"/>
      <c r="G21" s="136"/>
      <c r="H21" s="136">
        <v>190909</v>
      </c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>
        <v>334091</v>
      </c>
      <c r="T21" s="136"/>
      <c r="U21" s="136"/>
      <c r="V21" s="136"/>
      <c r="W21" s="136"/>
    </row>
    <row r="22" spans="1:23" x14ac:dyDescent="0.25">
      <c r="A22" s="137" t="s">
        <v>53</v>
      </c>
      <c r="B22" s="136"/>
      <c r="C22" s="136">
        <v>4185718</v>
      </c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>
        <v>1218822</v>
      </c>
      <c r="V22" s="136">
        <v>417273</v>
      </c>
      <c r="W22" s="136">
        <v>772727</v>
      </c>
    </row>
    <row r="23" spans="1:23" x14ac:dyDescent="0.25">
      <c r="A23" s="137" t="s">
        <v>56</v>
      </c>
      <c r="B23" s="136"/>
      <c r="C23" s="136"/>
      <c r="D23" s="136">
        <v>2788901</v>
      </c>
      <c r="E23" s="136">
        <v>9554820</v>
      </c>
      <c r="F23" s="136">
        <v>14514600</v>
      </c>
      <c r="G23" s="136">
        <v>6667600</v>
      </c>
      <c r="H23" s="136">
        <v>8124373</v>
      </c>
      <c r="I23" s="136">
        <v>8099091</v>
      </c>
      <c r="J23" s="136">
        <v>7262000</v>
      </c>
      <c r="K23" s="136">
        <v>4384400</v>
      </c>
      <c r="L23" s="136">
        <v>1744000</v>
      </c>
      <c r="M23" s="136">
        <v>7415000</v>
      </c>
      <c r="N23" s="136">
        <v>3109720</v>
      </c>
      <c r="O23" s="136">
        <v>3177273</v>
      </c>
      <c r="P23" s="136"/>
      <c r="Q23" s="136">
        <v>1974000</v>
      </c>
      <c r="R23" s="136">
        <v>4742530</v>
      </c>
      <c r="S23" s="136">
        <v>2872600</v>
      </c>
      <c r="T23" s="136"/>
      <c r="U23" s="136"/>
      <c r="V23" s="136"/>
      <c r="W23" s="136"/>
    </row>
    <row r="24" spans="1:23" x14ac:dyDescent="0.25">
      <c r="A24" s="137" t="s">
        <v>57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>
        <v>1672682</v>
      </c>
      <c r="O24" s="136"/>
      <c r="P24" s="136"/>
      <c r="Q24" s="136">
        <v>4027955</v>
      </c>
      <c r="R24" s="136"/>
      <c r="S24" s="136"/>
      <c r="T24" s="136"/>
      <c r="U24" s="136"/>
      <c r="V24" s="136"/>
      <c r="W24" s="136"/>
    </row>
    <row r="25" spans="1:23" x14ac:dyDescent="0.25">
      <c r="A25" s="137" t="s">
        <v>58</v>
      </c>
      <c r="B25" s="136"/>
      <c r="C25" s="136"/>
      <c r="D25" s="136"/>
      <c r="E25" s="136"/>
      <c r="F25" s="136">
        <v>1730455</v>
      </c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</row>
    <row r="26" spans="1:23" x14ac:dyDescent="0.25">
      <c r="A26" s="137" t="s">
        <v>59</v>
      </c>
      <c r="B26" s="136"/>
      <c r="C26" s="136"/>
      <c r="D26" s="136"/>
      <c r="E26" s="136"/>
      <c r="F26" s="136">
        <v>957982</v>
      </c>
      <c r="G26" s="136"/>
      <c r="H26" s="136">
        <v>2542664</v>
      </c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</row>
    <row r="27" spans="1:23" x14ac:dyDescent="0.25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</row>
    <row r="28" spans="1:23" x14ac:dyDescent="0.25">
      <c r="A28" s="140" t="s">
        <v>60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</row>
    <row r="29" spans="1:23" x14ac:dyDescent="0.25">
      <c r="A29" s="144" t="s">
        <v>61</v>
      </c>
      <c r="B29" s="145">
        <v>38411537</v>
      </c>
      <c r="C29" s="145">
        <v>9736327</v>
      </c>
      <c r="D29" s="145">
        <v>2542442</v>
      </c>
      <c r="E29" s="145">
        <v>11297137</v>
      </c>
      <c r="F29" s="145">
        <v>21996549</v>
      </c>
      <c r="G29" s="145">
        <v>11257890</v>
      </c>
      <c r="H29" s="145">
        <v>13888480</v>
      </c>
      <c r="I29" s="145">
        <v>12730223</v>
      </c>
      <c r="J29" s="145">
        <v>7863410</v>
      </c>
      <c r="K29" s="145">
        <v>3238440</v>
      </c>
      <c r="L29" s="145">
        <v>2208800</v>
      </c>
      <c r="M29" s="145">
        <v>6141500</v>
      </c>
      <c r="N29" s="145">
        <v>3817133</v>
      </c>
      <c r="O29" s="145">
        <v>6321264</v>
      </c>
      <c r="P29" s="145">
        <v>8204520</v>
      </c>
      <c r="Q29" s="145">
        <v>1904995</v>
      </c>
      <c r="R29" s="145">
        <v>3446413</v>
      </c>
      <c r="S29" s="145">
        <v>3891140</v>
      </c>
      <c r="T29" s="145">
        <v>1836782</v>
      </c>
      <c r="U29" s="145">
        <v>698025</v>
      </c>
      <c r="V29" s="145">
        <v>28336214</v>
      </c>
      <c r="W29" s="145">
        <v>16112379</v>
      </c>
    </row>
    <row r="30" spans="1:23" x14ac:dyDescent="0.25">
      <c r="A30" s="146" t="s">
        <v>62</v>
      </c>
      <c r="B30" s="147">
        <v>13773850</v>
      </c>
      <c r="C30" s="147">
        <v>1212490</v>
      </c>
      <c r="D30" s="147">
        <v>938950</v>
      </c>
      <c r="E30" s="147">
        <v>6077775</v>
      </c>
      <c r="F30" s="147">
        <v>8282645</v>
      </c>
      <c r="G30" s="147">
        <v>1834730</v>
      </c>
      <c r="H30" s="147">
        <v>3689530</v>
      </c>
      <c r="I30" s="147">
        <v>9093340</v>
      </c>
      <c r="J30" s="147">
        <v>6823610</v>
      </c>
      <c r="K30" s="147">
        <v>0</v>
      </c>
      <c r="L30" s="147">
        <v>0</v>
      </c>
      <c r="M30" s="147">
        <v>0</v>
      </c>
      <c r="N30" s="147">
        <v>1140180</v>
      </c>
      <c r="O30" s="147">
        <v>0</v>
      </c>
      <c r="P30" s="147">
        <v>0</v>
      </c>
      <c r="Q30" s="147">
        <v>0</v>
      </c>
      <c r="R30" s="147">
        <v>2888180</v>
      </c>
      <c r="S30" s="147">
        <v>1095970</v>
      </c>
      <c r="T30" s="147">
        <v>0</v>
      </c>
      <c r="U30" s="147">
        <v>0</v>
      </c>
      <c r="V30" s="147">
        <v>2231360</v>
      </c>
      <c r="W30" s="147">
        <v>6688644</v>
      </c>
    </row>
    <row r="31" spans="1:23" x14ac:dyDescent="0.25">
      <c r="A31" s="146" t="s">
        <v>63</v>
      </c>
      <c r="B31" s="149">
        <v>-90750</v>
      </c>
      <c r="C31" s="147">
        <v>131170</v>
      </c>
      <c r="D31" s="147">
        <v>101050</v>
      </c>
      <c r="E31" s="147">
        <v>133020</v>
      </c>
      <c r="F31" s="147">
        <v>50460</v>
      </c>
      <c r="G31" s="149">
        <v>-29330</v>
      </c>
      <c r="H31" s="149">
        <v>-27880</v>
      </c>
      <c r="I31" s="147">
        <v>306660</v>
      </c>
      <c r="J31" s="147">
        <v>0</v>
      </c>
      <c r="K31" s="147"/>
      <c r="L31" s="147">
        <v>0</v>
      </c>
      <c r="M31" s="147">
        <v>0</v>
      </c>
      <c r="N31" s="147">
        <v>176440</v>
      </c>
      <c r="O31" s="147">
        <v>0</v>
      </c>
      <c r="P31" s="147">
        <v>0</v>
      </c>
      <c r="Q31" s="147">
        <v>0</v>
      </c>
      <c r="R31" s="147">
        <v>65540</v>
      </c>
      <c r="S31" s="147">
        <v>118270</v>
      </c>
      <c r="T31" s="147">
        <v>0</v>
      </c>
      <c r="U31" s="147"/>
      <c r="V31" s="147">
        <v>36570</v>
      </c>
      <c r="W31" s="149">
        <v>-86410</v>
      </c>
    </row>
    <row r="32" spans="1:23" x14ac:dyDescent="0.25">
      <c r="A32" s="146" t="s">
        <v>318</v>
      </c>
      <c r="B32" s="147">
        <v>538580</v>
      </c>
      <c r="C32" s="147">
        <v>104320</v>
      </c>
      <c r="D32" s="147">
        <v>5450</v>
      </c>
      <c r="E32" s="147">
        <v>151770</v>
      </c>
      <c r="F32" s="147">
        <v>364230</v>
      </c>
      <c r="G32" s="147">
        <v>219950</v>
      </c>
      <c r="H32" s="147">
        <v>245960</v>
      </c>
      <c r="I32" s="147">
        <v>176470</v>
      </c>
      <c r="J32" s="147">
        <v>81750</v>
      </c>
      <c r="K32" s="147"/>
      <c r="L32" s="147">
        <v>67130</v>
      </c>
      <c r="M32" s="147">
        <v>33000</v>
      </c>
      <c r="N32" s="147">
        <v>15150</v>
      </c>
      <c r="O32" s="147">
        <v>121300</v>
      </c>
      <c r="P32" s="147">
        <v>251790</v>
      </c>
      <c r="Q32" s="147">
        <v>36920</v>
      </c>
      <c r="R32" s="147">
        <v>18440</v>
      </c>
      <c r="S32" s="147">
        <v>77650</v>
      </c>
      <c r="T32" s="147">
        <v>55770</v>
      </c>
      <c r="U32" s="147"/>
      <c r="V32" s="147">
        <v>58200</v>
      </c>
      <c r="W32" s="147">
        <v>197900</v>
      </c>
    </row>
    <row r="33" spans="1:23" x14ac:dyDescent="0.25">
      <c r="A33" s="146" t="s">
        <v>64</v>
      </c>
      <c r="B33" s="147">
        <v>0</v>
      </c>
      <c r="C33" s="147">
        <v>2969960</v>
      </c>
      <c r="D33" s="147">
        <v>1160022</v>
      </c>
      <c r="E33" s="147">
        <v>3739090</v>
      </c>
      <c r="F33" s="147">
        <v>10915547</v>
      </c>
      <c r="G33" s="147">
        <v>5946760</v>
      </c>
      <c r="H33" s="147">
        <v>5845146</v>
      </c>
      <c r="I33" s="147">
        <v>2085324</v>
      </c>
      <c r="J33" s="147">
        <v>0</v>
      </c>
      <c r="K33" s="147">
        <v>0</v>
      </c>
      <c r="L33" s="147">
        <v>1967270</v>
      </c>
      <c r="M33" s="147">
        <v>5367000</v>
      </c>
      <c r="N33" s="147">
        <v>931230</v>
      </c>
      <c r="O33" s="147">
        <v>5065040</v>
      </c>
      <c r="P33" s="147">
        <v>7378730</v>
      </c>
      <c r="Q33" s="147">
        <v>1082280</v>
      </c>
      <c r="R33" s="147">
        <v>0</v>
      </c>
      <c r="S33" s="147">
        <v>2172863</v>
      </c>
      <c r="T33" s="147">
        <v>1634230</v>
      </c>
      <c r="U33" s="147">
        <v>0</v>
      </c>
      <c r="V33" s="147">
        <v>765870</v>
      </c>
      <c r="W33" s="147">
        <v>1958057</v>
      </c>
    </row>
    <row r="34" spans="1:23" x14ac:dyDescent="0.25">
      <c r="A34" s="143" t="s">
        <v>65</v>
      </c>
      <c r="B34" s="142">
        <v>6867529</v>
      </c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</row>
    <row r="35" spans="1:23" x14ac:dyDescent="0.25">
      <c r="A35" s="143" t="s">
        <v>66</v>
      </c>
      <c r="B35" s="142">
        <v>2758464</v>
      </c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>
        <v>75845</v>
      </c>
    </row>
    <row r="36" spans="1:23" x14ac:dyDescent="0.25">
      <c r="A36" s="143" t="s">
        <v>67</v>
      </c>
      <c r="B36" s="142">
        <v>3108245</v>
      </c>
      <c r="C36" s="142">
        <v>795736</v>
      </c>
      <c r="D36" s="142">
        <v>284170</v>
      </c>
      <c r="E36" s="142">
        <v>1195482</v>
      </c>
      <c r="F36" s="142">
        <v>2253667</v>
      </c>
      <c r="G36" s="142">
        <v>904853</v>
      </c>
      <c r="H36" s="142">
        <v>1593060</v>
      </c>
      <c r="I36" s="142">
        <v>833411</v>
      </c>
      <c r="J36" s="142">
        <v>747277</v>
      </c>
      <c r="K36" s="142">
        <v>692985</v>
      </c>
      <c r="L36" s="142">
        <v>174400</v>
      </c>
      <c r="M36" s="142">
        <v>741500</v>
      </c>
      <c r="N36" s="142">
        <v>659588</v>
      </c>
      <c r="O36" s="142">
        <v>1134924</v>
      </c>
      <c r="P36" s="142">
        <v>574000</v>
      </c>
      <c r="Q36" s="142">
        <v>639795</v>
      </c>
      <c r="R36" s="142">
        <v>474253</v>
      </c>
      <c r="S36" s="142">
        <v>361387</v>
      </c>
      <c r="T36" s="142">
        <v>146782</v>
      </c>
      <c r="U36" s="142">
        <v>216863</v>
      </c>
      <c r="V36" s="142">
        <v>2442533</v>
      </c>
      <c r="W36" s="142">
        <v>808447</v>
      </c>
    </row>
    <row r="37" spans="1:23" x14ac:dyDescent="0.25">
      <c r="A37" s="143" t="s">
        <v>68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</row>
    <row r="38" spans="1:23" x14ac:dyDescent="0.25">
      <c r="A38" s="143" t="s">
        <v>69</v>
      </c>
      <c r="B38" s="142">
        <v>1828373</v>
      </c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</row>
    <row r="39" spans="1:23" x14ac:dyDescent="0.25">
      <c r="A39" s="143" t="s">
        <v>70</v>
      </c>
      <c r="B39" s="142"/>
      <c r="C39" s="142">
        <v>89775</v>
      </c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>
        <v>1157532</v>
      </c>
    </row>
    <row r="40" spans="1:23" x14ac:dyDescent="0.25">
      <c r="A40" s="143" t="s">
        <v>71</v>
      </c>
      <c r="B40" s="142">
        <v>697164</v>
      </c>
      <c r="C40" s="142">
        <v>205600</v>
      </c>
      <c r="D40" s="142">
        <v>52800</v>
      </c>
      <c r="E40" s="142"/>
      <c r="F40" s="142">
        <v>130000</v>
      </c>
      <c r="G40" s="142"/>
      <c r="H40" s="142"/>
      <c r="I40" s="142">
        <v>115000</v>
      </c>
      <c r="J40" s="142">
        <v>28955</v>
      </c>
      <c r="K40" s="142"/>
      <c r="L40" s="142"/>
      <c r="M40" s="142"/>
      <c r="N40" s="142">
        <v>894545</v>
      </c>
      <c r="O40" s="142"/>
      <c r="P40" s="142"/>
      <c r="Q40" s="142">
        <v>146000</v>
      </c>
      <c r="R40" s="142"/>
      <c r="S40" s="142">
        <v>65000</v>
      </c>
      <c r="T40" s="142"/>
      <c r="U40" s="142">
        <v>154436</v>
      </c>
      <c r="V40" s="142">
        <v>453945</v>
      </c>
      <c r="W40" s="142">
        <v>575355</v>
      </c>
    </row>
    <row r="41" spans="1:23" x14ac:dyDescent="0.25">
      <c r="A41" s="143" t="s">
        <v>72</v>
      </c>
      <c r="B41" s="142">
        <v>972991</v>
      </c>
      <c r="C41" s="142">
        <v>1256900</v>
      </c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>
        <v>2487000</v>
      </c>
    </row>
    <row r="42" spans="1:23" x14ac:dyDescent="0.25">
      <c r="A42" s="143" t="s">
        <v>73</v>
      </c>
      <c r="B42" s="142">
        <v>3300000</v>
      </c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>
        <v>21649927</v>
      </c>
      <c r="W42" s="142"/>
    </row>
    <row r="43" spans="1:23" x14ac:dyDescent="0.25">
      <c r="A43" s="143" t="s">
        <v>74</v>
      </c>
      <c r="B43" s="142">
        <v>98000</v>
      </c>
      <c r="C43" s="142"/>
      <c r="D43" s="142"/>
      <c r="E43" s="142"/>
      <c r="F43" s="142"/>
      <c r="G43" s="142"/>
      <c r="H43" s="142"/>
      <c r="I43" s="142">
        <v>120018</v>
      </c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>
        <v>697809</v>
      </c>
      <c r="W43" s="142">
        <v>2250009</v>
      </c>
    </row>
    <row r="44" spans="1:23" x14ac:dyDescent="0.25">
      <c r="A44" s="143" t="s">
        <v>75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</row>
    <row r="45" spans="1:23" x14ac:dyDescent="0.25">
      <c r="A45" s="143" t="s">
        <v>76</v>
      </c>
      <c r="B45" s="142">
        <v>2740909</v>
      </c>
      <c r="C45" s="142"/>
      <c r="D45" s="142"/>
      <c r="E45" s="142"/>
      <c r="F45" s="142"/>
      <c r="G45" s="142"/>
      <c r="H45" s="142"/>
      <c r="I45" s="142"/>
      <c r="J45" s="142">
        <v>181818</v>
      </c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>
        <v>326726</v>
      </c>
      <c r="V45" s="142"/>
      <c r="W45" s="142"/>
    </row>
    <row r="46" spans="1:23" x14ac:dyDescent="0.25">
      <c r="A46" s="143" t="s">
        <v>77</v>
      </c>
      <c r="B46" s="142">
        <v>1818182</v>
      </c>
      <c r="C46" s="142">
        <v>2219356</v>
      </c>
      <c r="D46" s="142"/>
      <c r="E46" s="142"/>
      <c r="F46" s="142"/>
      <c r="G46" s="142">
        <v>2380927</v>
      </c>
      <c r="H46" s="142">
        <v>2542664</v>
      </c>
      <c r="I46" s="142"/>
      <c r="J46" s="142"/>
      <c r="K46" s="142">
        <v>2545455</v>
      </c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</row>
    <row r="47" spans="1:23" x14ac:dyDescent="0.25">
      <c r="A47" s="143" t="s">
        <v>78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</row>
    <row r="48" spans="1:23" x14ac:dyDescent="0.25">
      <c r="A48" s="143" t="s">
        <v>79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>
        <v>20682</v>
      </c>
      <c r="T48" s="142"/>
      <c r="U48" s="142">
        <v>468636</v>
      </c>
      <c r="V48" s="142"/>
      <c r="W48" s="142"/>
    </row>
    <row r="49" spans="1:23" x14ac:dyDescent="0.25">
      <c r="A49" s="143" t="s">
        <v>80</v>
      </c>
      <c r="B49" s="142">
        <v>523636</v>
      </c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>
        <v>509545</v>
      </c>
      <c r="W49" s="142"/>
    </row>
    <row r="50" spans="1:23" x14ac:dyDescent="0.25">
      <c r="A50" s="143" t="s">
        <v>81</v>
      </c>
      <c r="B50" s="142">
        <v>7899909</v>
      </c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</row>
    <row r="51" spans="1:23" x14ac:dyDescent="0.25">
      <c r="A51" s="143" t="s">
        <v>82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>
        <v>250000</v>
      </c>
      <c r="R51" s="142"/>
      <c r="S51" s="142"/>
      <c r="T51" s="142"/>
      <c r="U51" s="142"/>
      <c r="V51" s="142">
        <v>696818</v>
      </c>
      <c r="W51" s="142">
        <v>766000</v>
      </c>
    </row>
    <row r="52" spans="1:23" x14ac:dyDescent="0.25">
      <c r="A52" s="143" t="s">
        <v>83</v>
      </c>
      <c r="B52" s="142">
        <v>1577304</v>
      </c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</row>
  </sheetData>
  <phoneticPr fontId="1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B5F6-822C-4B9B-9A9D-6521DFC0A397}">
  <dimension ref="A1:W54"/>
  <sheetViews>
    <sheetView workbookViewId="0">
      <selection activeCell="G6" sqref="G6"/>
    </sheetView>
  </sheetViews>
  <sheetFormatPr defaultRowHeight="15.75" x14ac:dyDescent="0.25"/>
  <cols>
    <col min="1" max="1" width="19.375" bestFit="1" customWidth="1"/>
    <col min="2" max="2" width="11.875" bestFit="1" customWidth="1"/>
    <col min="3" max="3" width="15.125" bestFit="1" customWidth="1"/>
    <col min="4" max="5" width="16.25" bestFit="1" customWidth="1"/>
    <col min="6" max="6" width="11.875" bestFit="1" customWidth="1"/>
    <col min="7" max="7" width="22.875" bestFit="1" customWidth="1"/>
    <col min="8" max="8" width="26.25" bestFit="1" customWidth="1"/>
    <col min="9" max="9" width="18.5" bestFit="1" customWidth="1"/>
    <col min="10" max="10" width="16.25" bestFit="1" customWidth="1"/>
    <col min="11" max="11" width="20.125" bestFit="1" customWidth="1"/>
    <col min="12" max="13" width="16.25" bestFit="1" customWidth="1"/>
    <col min="14" max="14" width="11.75" bestFit="1" customWidth="1"/>
    <col min="15" max="15" width="18.5" bestFit="1" customWidth="1"/>
    <col min="16" max="16" width="11.75" bestFit="1" customWidth="1"/>
    <col min="17" max="17" width="25.125" bestFit="1" customWidth="1"/>
    <col min="18" max="18" width="18.875" bestFit="1" customWidth="1"/>
    <col min="19" max="19" width="11.75" bestFit="1" customWidth="1"/>
    <col min="20" max="20" width="16.25" bestFit="1" customWidth="1"/>
    <col min="21" max="21" width="11.75" bestFit="1" customWidth="1"/>
    <col min="22" max="23" width="14.5" bestFit="1" customWidth="1"/>
  </cols>
  <sheetData>
    <row r="1" spans="1:23" x14ac:dyDescent="0.25">
      <c r="A1" s="122" t="s">
        <v>353</v>
      </c>
      <c r="B1" s="122" t="s">
        <v>96</v>
      </c>
      <c r="C1" s="122" t="s">
        <v>99</v>
      </c>
      <c r="D1" s="122" t="s">
        <v>116</v>
      </c>
      <c r="E1" s="122" t="s">
        <v>119</v>
      </c>
      <c r="F1" s="122" t="s">
        <v>134</v>
      </c>
      <c r="G1" s="122" t="s">
        <v>168</v>
      </c>
      <c r="H1" s="122" t="s">
        <v>191</v>
      </c>
      <c r="I1" s="122" t="s">
        <v>215</v>
      </c>
      <c r="J1" s="122" t="s">
        <v>225</v>
      </c>
      <c r="K1" s="122" t="s">
        <v>233</v>
      </c>
      <c r="L1" s="122" t="s">
        <v>234</v>
      </c>
      <c r="M1" s="122" t="s">
        <v>235</v>
      </c>
      <c r="N1" s="122" t="s">
        <v>236</v>
      </c>
      <c r="O1" s="122" t="s">
        <v>244</v>
      </c>
      <c r="P1" s="122" t="s">
        <v>256</v>
      </c>
      <c r="Q1" s="122" t="s">
        <v>262</v>
      </c>
      <c r="R1" s="122" t="s">
        <v>270</v>
      </c>
      <c r="S1" s="122" t="s">
        <v>277</v>
      </c>
      <c r="T1" s="122" t="s">
        <v>284</v>
      </c>
      <c r="U1" s="122" t="s">
        <v>294</v>
      </c>
      <c r="V1" s="122" t="s">
        <v>295</v>
      </c>
      <c r="W1" s="122" t="s">
        <v>302</v>
      </c>
    </row>
    <row r="2" spans="1:23" x14ac:dyDescent="0.25">
      <c r="A2" s="123" t="s">
        <v>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</row>
    <row r="3" spans="1:23" x14ac:dyDescent="0.25">
      <c r="A3" s="126" t="s">
        <v>33</v>
      </c>
      <c r="B3" s="126" t="s">
        <v>36</v>
      </c>
      <c r="C3" s="126" t="s">
        <v>36</v>
      </c>
      <c r="D3" s="126" t="s">
        <v>36</v>
      </c>
      <c r="E3" s="126" t="s">
        <v>36</v>
      </c>
      <c r="F3" s="126" t="s">
        <v>36</v>
      </c>
      <c r="G3" s="126" t="s">
        <v>36</v>
      </c>
      <c r="H3" s="126" t="s">
        <v>36</v>
      </c>
      <c r="I3" s="126" t="s">
        <v>36</v>
      </c>
      <c r="J3" s="126" t="s">
        <v>36</v>
      </c>
      <c r="K3" s="126" t="s">
        <v>36</v>
      </c>
      <c r="L3" s="126" t="s">
        <v>36</v>
      </c>
      <c r="M3" s="126" t="s">
        <v>36</v>
      </c>
      <c r="N3" s="126" t="s">
        <v>36</v>
      </c>
      <c r="O3" s="126" t="s">
        <v>36</v>
      </c>
      <c r="P3" s="126" t="s">
        <v>36</v>
      </c>
      <c r="Q3" s="126" t="s">
        <v>36</v>
      </c>
      <c r="R3" s="126" t="s">
        <v>36</v>
      </c>
      <c r="S3" s="126" t="s">
        <v>36</v>
      </c>
      <c r="T3" s="126" t="s">
        <v>36</v>
      </c>
      <c r="U3" s="126" t="s">
        <v>36</v>
      </c>
      <c r="V3" s="126" t="s">
        <v>36</v>
      </c>
      <c r="W3" s="126" t="s">
        <v>36</v>
      </c>
    </row>
    <row r="4" spans="1:23" x14ac:dyDescent="0.25">
      <c r="A4" s="124" t="s">
        <v>11</v>
      </c>
      <c r="B4" s="125">
        <v>0</v>
      </c>
      <c r="C4" s="125">
        <v>3975455</v>
      </c>
      <c r="D4" s="125">
        <v>2703421</v>
      </c>
      <c r="E4" s="125">
        <v>11642036</v>
      </c>
      <c r="F4" s="125">
        <v>23124555</v>
      </c>
      <c r="G4" s="125">
        <v>6667600</v>
      </c>
      <c r="H4" s="125">
        <v>14111582</v>
      </c>
      <c r="I4" s="125">
        <v>8821909</v>
      </c>
      <c r="J4" s="125">
        <v>8386727</v>
      </c>
      <c r="K4" s="125">
        <v>3985818</v>
      </c>
      <c r="L4" s="125">
        <v>1744000</v>
      </c>
      <c r="M4" s="125">
        <v>7415000</v>
      </c>
      <c r="N4" s="125">
        <v>6272946</v>
      </c>
      <c r="O4" s="125">
        <v>9541418</v>
      </c>
      <c r="P4" s="125">
        <v>4550000</v>
      </c>
      <c r="Q4" s="125">
        <v>6001955</v>
      </c>
      <c r="R4" s="125">
        <v>4742530</v>
      </c>
      <c r="S4" s="125">
        <v>5050402</v>
      </c>
      <c r="T4" s="125">
        <v>1845982</v>
      </c>
      <c r="U4" s="125">
        <v>340398</v>
      </c>
      <c r="V4" s="125">
        <v>19463707</v>
      </c>
      <c r="W4" s="125">
        <v>209091</v>
      </c>
    </row>
    <row r="5" spans="1:23" x14ac:dyDescent="0.25">
      <c r="A5" s="126" t="s">
        <v>17</v>
      </c>
      <c r="B5" s="127">
        <v>35355377</v>
      </c>
      <c r="C5" s="127">
        <v>11924049</v>
      </c>
      <c r="D5" s="127">
        <v>2455233</v>
      </c>
      <c r="E5" s="127">
        <v>11424959</v>
      </c>
      <c r="F5" s="127">
        <v>24856749</v>
      </c>
      <c r="G5" s="127">
        <v>11066707</v>
      </c>
      <c r="H5" s="127">
        <v>19932596</v>
      </c>
      <c r="I5" s="127">
        <v>12913831</v>
      </c>
      <c r="J5" s="127">
        <v>7744033</v>
      </c>
      <c r="K5" s="127">
        <v>3198582</v>
      </c>
      <c r="L5" s="127">
        <v>1219400</v>
      </c>
      <c r="M5" s="127">
        <v>6141500</v>
      </c>
      <c r="N5" s="127">
        <v>4499395</v>
      </c>
      <c r="O5" s="127">
        <v>6636482</v>
      </c>
      <c r="P5" s="127">
        <v>4811260</v>
      </c>
      <c r="Q5" s="127">
        <v>1769515</v>
      </c>
      <c r="R5" s="127">
        <v>3996413</v>
      </c>
      <c r="S5" s="127">
        <v>3679718</v>
      </c>
      <c r="T5" s="127">
        <v>2134598</v>
      </c>
      <c r="U5" s="127">
        <v>393439</v>
      </c>
      <c r="V5" s="127">
        <v>11071597</v>
      </c>
      <c r="W5" s="127">
        <v>12941024</v>
      </c>
    </row>
    <row r="6" spans="1:23" x14ac:dyDescent="0.25">
      <c r="A6" s="126" t="s">
        <v>46</v>
      </c>
      <c r="B6" s="148">
        <v>-35355377</v>
      </c>
      <c r="C6" s="148">
        <v>-7948594</v>
      </c>
      <c r="D6" s="127">
        <v>248188</v>
      </c>
      <c r="E6" s="127">
        <v>217077</v>
      </c>
      <c r="F6" s="148">
        <v>-1732194</v>
      </c>
      <c r="G6" s="148">
        <v>-4399107</v>
      </c>
      <c r="H6" s="148">
        <v>-5821014</v>
      </c>
      <c r="I6" s="148">
        <v>-4091922</v>
      </c>
      <c r="J6" s="127">
        <v>642694</v>
      </c>
      <c r="K6" s="127">
        <v>787236</v>
      </c>
      <c r="L6" s="127">
        <v>524600</v>
      </c>
      <c r="M6" s="127">
        <v>1273500</v>
      </c>
      <c r="N6" s="127">
        <v>1773551</v>
      </c>
      <c r="O6" s="127">
        <v>2904936</v>
      </c>
      <c r="P6" s="148">
        <v>-261260</v>
      </c>
      <c r="Q6" s="127">
        <v>4232440</v>
      </c>
      <c r="R6" s="127">
        <v>746117</v>
      </c>
      <c r="S6" s="127">
        <v>1370684</v>
      </c>
      <c r="T6" s="148">
        <v>-288616</v>
      </c>
      <c r="U6" s="148">
        <v>-53041</v>
      </c>
      <c r="V6" s="127">
        <v>8392110</v>
      </c>
      <c r="W6" s="148">
        <v>-12731933</v>
      </c>
    </row>
    <row r="7" spans="1:23" x14ac:dyDescent="0.25">
      <c r="A7" s="50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3" x14ac:dyDescent="0.25">
      <c r="A8" s="128" t="s">
        <v>47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</row>
    <row r="9" spans="1:23" x14ac:dyDescent="0.25">
      <c r="A9" s="132" t="s">
        <v>48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</v>
      </c>
      <c r="N9" s="133">
        <v>489000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19071889</v>
      </c>
      <c r="W9" s="133">
        <v>0</v>
      </c>
    </row>
    <row r="10" spans="1:23" x14ac:dyDescent="0.25">
      <c r="A10" s="131" t="s">
        <v>49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>
        <v>489000</v>
      </c>
      <c r="O10" s="130"/>
      <c r="P10" s="130"/>
      <c r="Q10" s="130"/>
      <c r="R10" s="130"/>
      <c r="S10" s="130"/>
      <c r="T10" s="130"/>
      <c r="U10" s="130"/>
      <c r="V10" s="130"/>
      <c r="W10" s="130"/>
    </row>
    <row r="11" spans="1:23" x14ac:dyDescent="0.25">
      <c r="A11" s="131" t="s">
        <v>50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</row>
    <row r="12" spans="1:23" x14ac:dyDescent="0.25">
      <c r="A12" s="131" t="s">
        <v>51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</row>
    <row r="13" spans="1:23" x14ac:dyDescent="0.25">
      <c r="A13" s="131" t="s">
        <v>52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</row>
    <row r="14" spans="1:23" x14ac:dyDescent="0.25">
      <c r="A14" s="131" t="s">
        <v>53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>
        <v>19071889</v>
      </c>
      <c r="W14" s="130"/>
    </row>
    <row r="15" spans="1:23" x14ac:dyDescent="0.25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</row>
    <row r="16" spans="1:23" x14ac:dyDescent="0.25">
      <c r="A16" s="134" t="s">
        <v>54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</row>
    <row r="17" spans="1:23" x14ac:dyDescent="0.25">
      <c r="A17" s="138" t="s">
        <v>55</v>
      </c>
      <c r="B17" s="139">
        <v>0</v>
      </c>
      <c r="C17" s="139">
        <v>3975455</v>
      </c>
      <c r="D17" s="139">
        <v>2703421</v>
      </c>
      <c r="E17" s="139">
        <v>11642036</v>
      </c>
      <c r="F17" s="139">
        <v>23124555</v>
      </c>
      <c r="G17" s="139">
        <v>6667600</v>
      </c>
      <c r="H17" s="139">
        <v>14111582</v>
      </c>
      <c r="I17" s="139">
        <v>8821909</v>
      </c>
      <c r="J17" s="139">
        <v>8386727</v>
      </c>
      <c r="K17" s="139">
        <v>3985818</v>
      </c>
      <c r="L17" s="139">
        <v>1744000</v>
      </c>
      <c r="M17" s="139">
        <v>7415000</v>
      </c>
      <c r="N17" s="139">
        <v>5783946</v>
      </c>
      <c r="O17" s="139">
        <v>9541418</v>
      </c>
      <c r="P17" s="139">
        <v>4550000</v>
      </c>
      <c r="Q17" s="139">
        <v>6001955</v>
      </c>
      <c r="R17" s="139">
        <v>4742530</v>
      </c>
      <c r="S17" s="139">
        <v>5050402</v>
      </c>
      <c r="T17" s="139">
        <v>1845982</v>
      </c>
      <c r="U17" s="139">
        <v>340398</v>
      </c>
      <c r="V17" s="139">
        <v>391818</v>
      </c>
      <c r="W17" s="139">
        <v>209091</v>
      </c>
    </row>
    <row r="18" spans="1:23" x14ac:dyDescent="0.25">
      <c r="A18" s="137" t="s">
        <v>49</v>
      </c>
      <c r="B18" s="136"/>
      <c r="C18" s="136"/>
      <c r="D18" s="136"/>
      <c r="E18" s="136">
        <v>2700000</v>
      </c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>
        <v>4550000</v>
      </c>
      <c r="Q18" s="136"/>
      <c r="R18" s="136"/>
      <c r="S18" s="136"/>
      <c r="T18" s="136"/>
      <c r="U18" s="136"/>
      <c r="V18" s="136"/>
      <c r="W18" s="136"/>
    </row>
    <row r="19" spans="1:23" x14ac:dyDescent="0.25">
      <c r="A19" s="137" t="s">
        <v>50</v>
      </c>
      <c r="B19" s="136"/>
      <c r="C19" s="136"/>
      <c r="D19" s="136"/>
      <c r="E19" s="136"/>
      <c r="F19" s="136">
        <v>5941564</v>
      </c>
      <c r="G19" s="136"/>
      <c r="H19" s="136">
        <v>3190000</v>
      </c>
      <c r="I19" s="136"/>
      <c r="J19" s="136"/>
      <c r="K19" s="136"/>
      <c r="L19" s="136"/>
      <c r="M19" s="136"/>
      <c r="N19" s="136">
        <v>1001546</v>
      </c>
      <c r="O19" s="136">
        <v>6046418</v>
      </c>
      <c r="P19" s="136"/>
      <c r="Q19" s="136"/>
      <c r="R19" s="136"/>
      <c r="S19" s="136">
        <v>1932718</v>
      </c>
      <c r="T19" s="136">
        <v>1845982</v>
      </c>
      <c r="U19" s="136"/>
      <c r="V19" s="136"/>
      <c r="W19" s="136"/>
    </row>
    <row r="20" spans="1:23" x14ac:dyDescent="0.25">
      <c r="A20" s="137" t="s">
        <v>51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>
        <v>118182</v>
      </c>
    </row>
    <row r="21" spans="1:23" x14ac:dyDescent="0.25">
      <c r="A21" s="137" t="s">
        <v>52</v>
      </c>
      <c r="B21" s="136"/>
      <c r="C21" s="136"/>
      <c r="D21" s="136"/>
      <c r="E21" s="136"/>
      <c r="F21" s="136"/>
      <c r="G21" s="136"/>
      <c r="H21" s="136">
        <v>254545</v>
      </c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>
        <v>286364</v>
      </c>
      <c r="T21" s="136"/>
      <c r="U21" s="136"/>
      <c r="V21" s="136"/>
      <c r="W21" s="136"/>
    </row>
    <row r="22" spans="1:23" x14ac:dyDescent="0.25">
      <c r="A22" s="137" t="s">
        <v>53</v>
      </c>
      <c r="B22" s="136"/>
      <c r="C22" s="136">
        <v>3975455</v>
      </c>
      <c r="D22" s="136"/>
      <c r="E22" s="136"/>
      <c r="F22" s="136">
        <v>164273</v>
      </c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>
        <v>391818</v>
      </c>
      <c r="W22" s="136">
        <v>90909</v>
      </c>
    </row>
    <row r="23" spans="1:23" x14ac:dyDescent="0.25">
      <c r="A23" s="137" t="s">
        <v>56</v>
      </c>
      <c r="B23" s="136"/>
      <c r="C23" s="136"/>
      <c r="D23" s="136">
        <v>2703421</v>
      </c>
      <c r="E23" s="136">
        <v>8942036</v>
      </c>
      <c r="F23" s="136">
        <v>14494318</v>
      </c>
      <c r="G23" s="136">
        <v>6667600</v>
      </c>
      <c r="H23" s="136">
        <v>8124373</v>
      </c>
      <c r="I23" s="136">
        <v>8821909</v>
      </c>
      <c r="J23" s="136">
        <v>8386727</v>
      </c>
      <c r="K23" s="136">
        <v>3985818</v>
      </c>
      <c r="L23" s="136">
        <v>1744000</v>
      </c>
      <c r="M23" s="136">
        <v>7415000</v>
      </c>
      <c r="N23" s="136">
        <v>3109720</v>
      </c>
      <c r="O23" s="136">
        <v>3495000</v>
      </c>
      <c r="P23" s="136"/>
      <c r="Q23" s="136">
        <v>1974000</v>
      </c>
      <c r="R23" s="136">
        <v>4742530</v>
      </c>
      <c r="S23" s="136">
        <v>2831320</v>
      </c>
      <c r="T23" s="136"/>
      <c r="U23" s="136">
        <v>340398</v>
      </c>
      <c r="V23" s="136"/>
      <c r="W23" s="136"/>
    </row>
    <row r="24" spans="1:23" x14ac:dyDescent="0.25">
      <c r="A24" s="137" t="s">
        <v>57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>
        <v>1672680</v>
      </c>
      <c r="O24" s="136"/>
      <c r="P24" s="136"/>
      <c r="Q24" s="136">
        <v>4027955</v>
      </c>
      <c r="R24" s="136"/>
      <c r="S24" s="136"/>
      <c r="T24" s="136"/>
      <c r="U24" s="136"/>
      <c r="V24" s="136"/>
      <c r="W24" s="136"/>
    </row>
    <row r="25" spans="1:23" x14ac:dyDescent="0.25">
      <c r="A25" s="137" t="s">
        <v>58</v>
      </c>
      <c r="B25" s="136"/>
      <c r="C25" s="136"/>
      <c r="D25" s="136"/>
      <c r="E25" s="136"/>
      <c r="F25" s="136">
        <v>1277000</v>
      </c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</row>
    <row r="26" spans="1:23" x14ac:dyDescent="0.25">
      <c r="A26" s="137" t="s">
        <v>59</v>
      </c>
      <c r="B26" s="136"/>
      <c r="C26" s="136"/>
      <c r="D26" s="136"/>
      <c r="E26" s="136"/>
      <c r="F26" s="136">
        <v>1247400</v>
      </c>
      <c r="G26" s="136"/>
      <c r="H26" s="136">
        <v>2542664</v>
      </c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</row>
    <row r="27" spans="1:23" x14ac:dyDescent="0.25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</row>
    <row r="28" spans="1:23" x14ac:dyDescent="0.25">
      <c r="A28" s="140" t="s">
        <v>60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</row>
    <row r="29" spans="1:23" x14ac:dyDescent="0.25">
      <c r="A29" s="144" t="s">
        <v>61</v>
      </c>
      <c r="B29" s="145">
        <v>35355377</v>
      </c>
      <c r="C29" s="145">
        <v>11924049</v>
      </c>
      <c r="D29" s="145">
        <v>2455233</v>
      </c>
      <c r="E29" s="145">
        <v>11424959</v>
      </c>
      <c r="F29" s="145">
        <v>24856749</v>
      </c>
      <c r="G29" s="145">
        <v>11066707</v>
      </c>
      <c r="H29" s="145">
        <v>19932596</v>
      </c>
      <c r="I29" s="145">
        <v>12913831</v>
      </c>
      <c r="J29" s="145">
        <v>7744033</v>
      </c>
      <c r="K29" s="145">
        <v>3198582</v>
      </c>
      <c r="L29" s="145">
        <v>1219400</v>
      </c>
      <c r="M29" s="145">
        <v>6141500</v>
      </c>
      <c r="N29" s="145">
        <v>4499395</v>
      </c>
      <c r="O29" s="145">
        <v>6636482</v>
      </c>
      <c r="P29" s="145">
        <v>4811260</v>
      </c>
      <c r="Q29" s="145">
        <v>1769515</v>
      </c>
      <c r="R29" s="145">
        <v>3996413</v>
      </c>
      <c r="S29" s="145">
        <v>3679718</v>
      </c>
      <c r="T29" s="145">
        <v>2134598</v>
      </c>
      <c r="U29" s="145">
        <v>393439</v>
      </c>
      <c r="V29" s="145">
        <v>11071597</v>
      </c>
      <c r="W29" s="145">
        <v>12941024</v>
      </c>
    </row>
    <row r="30" spans="1:23" x14ac:dyDescent="0.25">
      <c r="A30" s="146" t="s">
        <v>62</v>
      </c>
      <c r="B30" s="147">
        <v>12728210</v>
      </c>
      <c r="C30" s="147">
        <v>1415851</v>
      </c>
      <c r="D30" s="147">
        <v>938950</v>
      </c>
      <c r="E30" s="147">
        <v>5657055</v>
      </c>
      <c r="F30" s="147">
        <v>7473845</v>
      </c>
      <c r="G30" s="147">
        <v>1629770</v>
      </c>
      <c r="H30" s="147">
        <v>5087938</v>
      </c>
      <c r="I30" s="147">
        <v>8512530</v>
      </c>
      <c r="J30" s="147">
        <v>6823610</v>
      </c>
      <c r="K30" s="147">
        <v>0</v>
      </c>
      <c r="L30" s="147">
        <v>0</v>
      </c>
      <c r="M30" s="147">
        <v>0</v>
      </c>
      <c r="N30" s="147">
        <v>1744290</v>
      </c>
      <c r="O30" s="147">
        <v>0</v>
      </c>
      <c r="P30" s="147">
        <v>0</v>
      </c>
      <c r="Q30" s="147">
        <v>0</v>
      </c>
      <c r="R30" s="147">
        <v>2681940</v>
      </c>
      <c r="S30" s="147">
        <v>1095970</v>
      </c>
      <c r="T30" s="147">
        <v>0</v>
      </c>
      <c r="U30" s="147">
        <v>0</v>
      </c>
      <c r="V30" s="147">
        <v>2589310</v>
      </c>
      <c r="W30" s="147">
        <v>6608110</v>
      </c>
    </row>
    <row r="31" spans="1:23" x14ac:dyDescent="0.25">
      <c r="A31" s="146" t="s">
        <v>63</v>
      </c>
      <c r="B31" s="147">
        <v>954890</v>
      </c>
      <c r="C31" s="147">
        <v>49140</v>
      </c>
      <c r="D31" s="147">
        <v>101050</v>
      </c>
      <c r="E31" s="147">
        <v>553740</v>
      </c>
      <c r="F31" s="147">
        <v>883550</v>
      </c>
      <c r="G31" s="147">
        <v>175630</v>
      </c>
      <c r="H31" s="147">
        <v>360180</v>
      </c>
      <c r="I31" s="147">
        <v>887470</v>
      </c>
      <c r="J31" s="147">
        <v>0</v>
      </c>
      <c r="K31" s="147"/>
      <c r="L31" s="147">
        <v>0</v>
      </c>
      <c r="M31" s="147">
        <v>0</v>
      </c>
      <c r="N31" s="147">
        <v>0</v>
      </c>
      <c r="O31" s="147">
        <v>0</v>
      </c>
      <c r="P31" s="147">
        <v>0</v>
      </c>
      <c r="Q31" s="147">
        <v>0</v>
      </c>
      <c r="R31" s="147">
        <v>271780</v>
      </c>
      <c r="S31" s="147">
        <v>118270</v>
      </c>
      <c r="T31" s="147">
        <v>0</v>
      </c>
      <c r="U31" s="147"/>
      <c r="V31" s="147">
        <v>342700</v>
      </c>
      <c r="W31" s="147">
        <v>661810</v>
      </c>
    </row>
    <row r="32" spans="1:23" x14ac:dyDescent="0.25">
      <c r="A32" s="146" t="s">
        <v>318</v>
      </c>
      <c r="B32" s="147">
        <v>538580</v>
      </c>
      <c r="C32" s="147">
        <v>79990</v>
      </c>
      <c r="D32" s="147">
        <v>3570</v>
      </c>
      <c r="E32" s="147">
        <v>157000</v>
      </c>
      <c r="F32" s="147">
        <v>397740</v>
      </c>
      <c r="G32" s="147">
        <v>237650</v>
      </c>
      <c r="H32" s="147">
        <v>365660</v>
      </c>
      <c r="I32" s="147">
        <v>184480</v>
      </c>
      <c r="J32" s="147">
        <v>81750</v>
      </c>
      <c r="K32" s="147"/>
      <c r="L32" s="147">
        <v>7790</v>
      </c>
      <c r="M32" s="147">
        <v>33000</v>
      </c>
      <c r="N32" s="147">
        <v>52530</v>
      </c>
      <c r="O32" s="147">
        <v>137670</v>
      </c>
      <c r="P32" s="147">
        <v>143730</v>
      </c>
      <c r="Q32" s="147">
        <v>33850</v>
      </c>
      <c r="R32" s="147">
        <v>18440</v>
      </c>
      <c r="S32" s="147">
        <v>65730</v>
      </c>
      <c r="T32" s="147">
        <v>64350</v>
      </c>
      <c r="U32" s="147"/>
      <c r="V32" s="147">
        <v>161540</v>
      </c>
      <c r="W32" s="147">
        <v>177610</v>
      </c>
    </row>
    <row r="33" spans="1:23" x14ac:dyDescent="0.25">
      <c r="A33" s="146" t="s">
        <v>64</v>
      </c>
      <c r="B33" s="147">
        <v>3000000</v>
      </c>
      <c r="C33" s="147">
        <v>3261400</v>
      </c>
      <c r="D33" s="147">
        <v>1105021</v>
      </c>
      <c r="E33" s="147">
        <v>3892960</v>
      </c>
      <c r="F33" s="147">
        <v>13106139</v>
      </c>
      <c r="G33" s="147">
        <v>6465128</v>
      </c>
      <c r="H33" s="147">
        <v>8803910</v>
      </c>
      <c r="I33" s="147">
        <v>2320660</v>
      </c>
      <c r="J33" s="147">
        <v>0</v>
      </c>
      <c r="K33" s="147">
        <v>0</v>
      </c>
      <c r="L33" s="147">
        <v>1037210</v>
      </c>
      <c r="M33" s="147">
        <v>5367000</v>
      </c>
      <c r="N33" s="147">
        <v>1079180</v>
      </c>
      <c r="O33" s="147">
        <v>5544670</v>
      </c>
      <c r="P33" s="147">
        <v>4212530</v>
      </c>
      <c r="Q33" s="147">
        <v>992470</v>
      </c>
      <c r="R33" s="147">
        <v>0</v>
      </c>
      <c r="S33" s="147">
        <v>1823208</v>
      </c>
      <c r="T33" s="147">
        <v>1885650</v>
      </c>
      <c r="U33" s="147">
        <v>0</v>
      </c>
      <c r="V33" s="147">
        <v>4733794</v>
      </c>
      <c r="W33" s="147">
        <v>787150</v>
      </c>
    </row>
    <row r="34" spans="1:23" x14ac:dyDescent="0.25">
      <c r="A34" s="143" t="s">
        <v>65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</row>
    <row r="35" spans="1:23" x14ac:dyDescent="0.25">
      <c r="A35" s="143" t="s">
        <v>66</v>
      </c>
      <c r="B35" s="142">
        <v>2464282</v>
      </c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</row>
    <row r="36" spans="1:23" x14ac:dyDescent="0.25">
      <c r="A36" s="143" t="s">
        <v>67</v>
      </c>
      <c r="B36" s="142">
        <v>3952096</v>
      </c>
      <c r="C36" s="142">
        <v>1015738</v>
      </c>
      <c r="D36" s="142">
        <v>273642</v>
      </c>
      <c r="E36" s="142">
        <v>1164204</v>
      </c>
      <c r="F36" s="142">
        <v>2374548</v>
      </c>
      <c r="G36" s="142">
        <v>838739</v>
      </c>
      <c r="H36" s="142">
        <v>1766044</v>
      </c>
      <c r="I36" s="142">
        <v>893691</v>
      </c>
      <c r="J36" s="142">
        <v>838673</v>
      </c>
      <c r="K36" s="142">
        <v>653127</v>
      </c>
      <c r="L36" s="142">
        <v>174400</v>
      </c>
      <c r="M36" s="142">
        <v>741500</v>
      </c>
      <c r="N36" s="142">
        <v>717850</v>
      </c>
      <c r="O36" s="142">
        <v>954142</v>
      </c>
      <c r="P36" s="142">
        <v>455000</v>
      </c>
      <c r="Q36" s="142">
        <v>613195</v>
      </c>
      <c r="R36" s="142">
        <v>524253</v>
      </c>
      <c r="S36" s="142">
        <v>511540</v>
      </c>
      <c r="T36" s="142">
        <v>184598</v>
      </c>
      <c r="U36" s="142">
        <v>66713</v>
      </c>
      <c r="V36" s="142">
        <v>2067088</v>
      </c>
      <c r="W36" s="142">
        <v>446857</v>
      </c>
    </row>
    <row r="37" spans="1:23" x14ac:dyDescent="0.25">
      <c r="A37" s="143" t="s">
        <v>68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>
        <v>11000</v>
      </c>
      <c r="O37" s="142"/>
      <c r="P37" s="142"/>
      <c r="Q37" s="142"/>
      <c r="R37" s="142"/>
      <c r="S37" s="142"/>
      <c r="T37" s="142"/>
      <c r="U37" s="142"/>
      <c r="V37" s="142">
        <v>429020</v>
      </c>
      <c r="W37" s="142"/>
    </row>
    <row r="38" spans="1:23" x14ac:dyDescent="0.25">
      <c r="A38" s="143" t="s">
        <v>69</v>
      </c>
      <c r="B38" s="142">
        <v>1185593</v>
      </c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</row>
    <row r="39" spans="1:23" x14ac:dyDescent="0.25">
      <c r="A39" s="143" t="s">
        <v>70</v>
      </c>
      <c r="B39" s="142"/>
      <c r="C39" s="142">
        <v>271389</v>
      </c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>
        <v>468214</v>
      </c>
    </row>
    <row r="40" spans="1:23" x14ac:dyDescent="0.25">
      <c r="A40" s="143" t="s">
        <v>71</v>
      </c>
      <c r="B40" s="142">
        <v>2005362</v>
      </c>
      <c r="C40" s="142">
        <v>29000</v>
      </c>
      <c r="D40" s="142">
        <v>33000</v>
      </c>
      <c r="E40" s="142"/>
      <c r="F40" s="142">
        <v>70000</v>
      </c>
      <c r="G40" s="142"/>
      <c r="H40" s="142"/>
      <c r="I40" s="142">
        <v>115000</v>
      </c>
      <c r="J40" s="142"/>
      <c r="K40" s="142"/>
      <c r="L40" s="142"/>
      <c r="M40" s="142"/>
      <c r="N40" s="142">
        <v>894545</v>
      </c>
      <c r="O40" s="142"/>
      <c r="P40" s="142"/>
      <c r="Q40" s="142">
        <v>130000</v>
      </c>
      <c r="R40" s="142">
        <v>500000</v>
      </c>
      <c r="S40" s="142">
        <v>65000</v>
      </c>
      <c r="T40" s="142"/>
      <c r="U40" s="142"/>
      <c r="V40" s="142">
        <v>541418</v>
      </c>
      <c r="W40" s="142">
        <v>538000</v>
      </c>
    </row>
    <row r="41" spans="1:23" x14ac:dyDescent="0.25">
      <c r="A41" s="143" t="s">
        <v>72</v>
      </c>
      <c r="B41" s="142">
        <v>1015164</v>
      </c>
      <c r="C41" s="142">
        <v>2886509</v>
      </c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>
        <v>2174000</v>
      </c>
    </row>
    <row r="42" spans="1:23" x14ac:dyDescent="0.25">
      <c r="A42" s="143" t="s">
        <v>73</v>
      </c>
      <c r="B42" s="142">
        <v>3300000</v>
      </c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</row>
    <row r="43" spans="1:23" x14ac:dyDescent="0.25">
      <c r="A43" s="143" t="s">
        <v>74</v>
      </c>
      <c r="B43" s="142">
        <v>36836</v>
      </c>
      <c r="C43" s="142"/>
      <c r="D43" s="142"/>
      <c r="E43" s="142"/>
      <c r="F43" s="142">
        <v>550927</v>
      </c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>
        <v>206727</v>
      </c>
      <c r="W43" s="142">
        <v>1079273</v>
      </c>
    </row>
    <row r="44" spans="1:23" x14ac:dyDescent="0.25">
      <c r="A44" s="143" t="s">
        <v>75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</row>
    <row r="45" spans="1:23" x14ac:dyDescent="0.25">
      <c r="A45" s="143" t="s">
        <v>76</v>
      </c>
      <c r="B45" s="142">
        <v>5356182</v>
      </c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>
        <v>326726</v>
      </c>
      <c r="V45" s="142"/>
      <c r="W45" s="142"/>
    </row>
    <row r="46" spans="1:23" x14ac:dyDescent="0.25">
      <c r="A46" s="143" t="s">
        <v>77</v>
      </c>
      <c r="B46" s="142">
        <v>1818182</v>
      </c>
      <c r="C46" s="142">
        <v>2219356</v>
      </c>
      <c r="D46" s="142"/>
      <c r="E46" s="142"/>
      <c r="F46" s="142"/>
      <c r="G46" s="142">
        <v>1719790</v>
      </c>
      <c r="H46" s="142">
        <v>2542664</v>
      </c>
      <c r="I46" s="142"/>
      <c r="J46" s="142"/>
      <c r="K46" s="142">
        <v>2545455</v>
      </c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</row>
    <row r="47" spans="1:23" x14ac:dyDescent="0.25">
      <c r="A47" s="143" t="s">
        <v>78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</row>
    <row r="48" spans="1:23" x14ac:dyDescent="0.25">
      <c r="A48" s="143" t="s">
        <v>79</v>
      </c>
      <c r="B48" s="142">
        <v>92627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</row>
    <row r="49" spans="1:23" x14ac:dyDescent="0.25">
      <c r="A49" s="143" t="s">
        <v>80</v>
      </c>
      <c r="B49" s="142">
        <v>247273</v>
      </c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</row>
    <row r="50" spans="1:23" x14ac:dyDescent="0.25">
      <c r="A50" s="143" t="s">
        <v>81</v>
      </c>
      <c r="B50" s="142">
        <v>9146109</v>
      </c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</row>
    <row r="51" spans="1:23" x14ac:dyDescent="0.25">
      <c r="A51" s="143" t="s">
        <v>82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>
        <v>30000</v>
      </c>
      <c r="W51" s="142"/>
    </row>
    <row r="52" spans="1:23" x14ac:dyDescent="0.25">
      <c r="A52" s="143" t="s">
        <v>83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</row>
    <row r="53" spans="1:23" x14ac:dyDescent="0.25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</row>
    <row r="54" spans="1:23" x14ac:dyDescent="0.25"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</row>
  </sheetData>
  <phoneticPr fontId="1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79F7-0B71-40DF-A0DA-D6457671EF0A}">
  <dimension ref="A1:X57"/>
  <sheetViews>
    <sheetView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H33" sqref="H33"/>
    </sheetView>
  </sheetViews>
  <sheetFormatPr defaultRowHeight="15.75" x14ac:dyDescent="0.25"/>
  <cols>
    <col min="1" max="1" width="19.375" bestFit="1" customWidth="1"/>
    <col min="2" max="2" width="19.375" customWidth="1"/>
    <col min="3" max="3" width="13" bestFit="1" customWidth="1"/>
    <col min="4" max="4" width="15.125" bestFit="1" customWidth="1"/>
    <col min="5" max="6" width="16.25" bestFit="1" customWidth="1"/>
    <col min="7" max="7" width="11.875" bestFit="1" customWidth="1"/>
    <col min="8" max="8" width="22.875" bestFit="1" customWidth="1"/>
    <col min="9" max="9" width="26.25" bestFit="1" customWidth="1"/>
    <col min="10" max="10" width="18.5" bestFit="1" customWidth="1"/>
    <col min="11" max="11" width="16.25" bestFit="1" customWidth="1"/>
    <col min="12" max="12" width="20.125" bestFit="1" customWidth="1"/>
    <col min="13" max="14" width="16.25" bestFit="1" customWidth="1"/>
    <col min="15" max="15" width="11.875" bestFit="1" customWidth="1"/>
    <col min="16" max="16" width="18.5" bestFit="1" customWidth="1"/>
    <col min="17" max="17" width="11.75" bestFit="1" customWidth="1"/>
    <col min="18" max="18" width="25.125" bestFit="1" customWidth="1"/>
    <col min="19" max="19" width="18.875" bestFit="1" customWidth="1"/>
    <col min="20" max="20" width="11.75" bestFit="1" customWidth="1"/>
    <col min="21" max="21" width="16.25" bestFit="1" customWidth="1"/>
    <col min="22" max="22" width="11.75" bestFit="1" customWidth="1"/>
    <col min="23" max="24" width="14.5" bestFit="1" customWidth="1"/>
  </cols>
  <sheetData>
    <row r="1" spans="1:24" ht="17.25" x14ac:dyDescent="0.3">
      <c r="A1" s="122" t="s">
        <v>353</v>
      </c>
      <c r="B1" s="150" t="s">
        <v>355</v>
      </c>
      <c r="C1" s="122" t="s">
        <v>96</v>
      </c>
      <c r="D1" s="122" t="s">
        <v>99</v>
      </c>
      <c r="E1" s="122" t="s">
        <v>116</v>
      </c>
      <c r="F1" s="122" t="s">
        <v>119</v>
      </c>
      <c r="G1" s="122" t="s">
        <v>134</v>
      </c>
      <c r="H1" s="122" t="s">
        <v>168</v>
      </c>
      <c r="I1" s="122" t="s">
        <v>191</v>
      </c>
      <c r="J1" s="122" t="s">
        <v>215</v>
      </c>
      <c r="K1" s="122" t="s">
        <v>225</v>
      </c>
      <c r="L1" s="122" t="s">
        <v>233</v>
      </c>
      <c r="M1" s="122" t="s">
        <v>234</v>
      </c>
      <c r="N1" s="122" t="s">
        <v>235</v>
      </c>
      <c r="O1" s="122" t="s">
        <v>236</v>
      </c>
      <c r="P1" s="122" t="s">
        <v>244</v>
      </c>
      <c r="Q1" s="122" t="s">
        <v>256</v>
      </c>
      <c r="R1" s="122" t="s">
        <v>262</v>
      </c>
      <c r="S1" s="122" t="s">
        <v>270</v>
      </c>
      <c r="T1" s="122" t="s">
        <v>277</v>
      </c>
      <c r="U1" s="122" t="s">
        <v>284</v>
      </c>
      <c r="V1" s="122" t="s">
        <v>294</v>
      </c>
      <c r="W1" s="122" t="s">
        <v>295</v>
      </c>
      <c r="X1" s="122" t="s">
        <v>302</v>
      </c>
    </row>
    <row r="2" spans="1:24" x14ac:dyDescent="0.25">
      <c r="A2" s="123" t="s">
        <v>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</row>
    <row r="3" spans="1:24" x14ac:dyDescent="0.25">
      <c r="A3" s="126" t="s">
        <v>11</v>
      </c>
      <c r="B3" s="152">
        <f>SUM(C3:X3)</f>
        <v>191617057</v>
      </c>
      <c r="C3" s="127">
        <f>C9+C17</f>
        <v>0</v>
      </c>
      <c r="D3" s="127">
        <f t="shared" ref="D3:X3" si="0">D9+D17</f>
        <v>7768849</v>
      </c>
      <c r="E3" s="127">
        <f t="shared" si="0"/>
        <v>5941438</v>
      </c>
      <c r="F3" s="127">
        <f t="shared" si="0"/>
        <v>11404582</v>
      </c>
      <c r="G3" s="127">
        <f t="shared" si="0"/>
        <v>27395620</v>
      </c>
      <c r="H3" s="127">
        <f t="shared" si="0"/>
        <v>12132327</v>
      </c>
      <c r="I3" s="127">
        <f t="shared" si="0"/>
        <v>16305717</v>
      </c>
      <c r="J3" s="127">
        <f t="shared" si="0"/>
        <v>9924854</v>
      </c>
      <c r="K3" s="127">
        <f t="shared" si="0"/>
        <v>7262000</v>
      </c>
      <c r="L3" s="127">
        <f t="shared" si="0"/>
        <v>4384400</v>
      </c>
      <c r="M3" s="127">
        <f t="shared" si="0"/>
        <v>1744000</v>
      </c>
      <c r="N3" s="127">
        <f t="shared" si="0"/>
        <v>7415000</v>
      </c>
      <c r="O3" s="127">
        <f t="shared" si="0"/>
        <v>12977240</v>
      </c>
      <c r="P3" s="127">
        <f t="shared" si="0"/>
        <v>8523787</v>
      </c>
      <c r="Q3" s="127">
        <f t="shared" si="0"/>
        <v>6230000</v>
      </c>
      <c r="R3" s="127">
        <f t="shared" si="0"/>
        <v>6001955</v>
      </c>
      <c r="S3" s="127">
        <f t="shared" si="0"/>
        <v>4742530</v>
      </c>
      <c r="T3" s="127">
        <f t="shared" si="0"/>
        <v>5600690</v>
      </c>
      <c r="U3" s="127">
        <f t="shared" si="0"/>
        <v>1845364</v>
      </c>
      <c r="V3" s="127">
        <f t="shared" si="0"/>
        <v>0</v>
      </c>
      <c r="W3" s="127">
        <f t="shared" si="0"/>
        <v>10986670</v>
      </c>
      <c r="X3" s="127">
        <f t="shared" si="0"/>
        <v>23030034</v>
      </c>
    </row>
    <row r="4" spans="1:24" x14ac:dyDescent="0.25">
      <c r="A4" s="124" t="s">
        <v>17</v>
      </c>
      <c r="B4" s="151">
        <f>SUM(C4:X4)</f>
        <v>269814228</v>
      </c>
      <c r="C4" s="125">
        <f>C29</f>
        <v>101714496</v>
      </c>
      <c r="D4" s="125">
        <f t="shared" ref="D4:X4" si="1">D29</f>
        <v>8518988</v>
      </c>
      <c r="E4" s="125">
        <f t="shared" si="1"/>
        <v>4048362</v>
      </c>
      <c r="F4" s="125">
        <f t="shared" si="1"/>
        <v>11031258</v>
      </c>
      <c r="G4" s="125">
        <f t="shared" si="1"/>
        <v>22661617</v>
      </c>
      <c r="H4" s="125">
        <f t="shared" si="1"/>
        <v>13055782</v>
      </c>
      <c r="I4" s="125">
        <f t="shared" si="1"/>
        <v>12861353</v>
      </c>
      <c r="J4" s="125">
        <f t="shared" si="1"/>
        <v>13524711</v>
      </c>
      <c r="K4" s="125">
        <f t="shared" si="1"/>
        <v>7631560</v>
      </c>
      <c r="L4" s="125">
        <f t="shared" si="1"/>
        <v>3338440</v>
      </c>
      <c r="M4" s="125">
        <f t="shared" si="1"/>
        <v>1573590</v>
      </c>
      <c r="N4" s="125">
        <f t="shared" si="1"/>
        <v>6141500</v>
      </c>
      <c r="O4" s="125">
        <f t="shared" si="1"/>
        <v>4716299</v>
      </c>
      <c r="P4" s="125">
        <f t="shared" si="1"/>
        <v>6660719</v>
      </c>
      <c r="Q4" s="125">
        <f t="shared" si="1"/>
        <v>6430000</v>
      </c>
      <c r="R4" s="125">
        <f t="shared" si="1"/>
        <v>1905155</v>
      </c>
      <c r="S4" s="125">
        <f t="shared" si="1"/>
        <v>3996413</v>
      </c>
      <c r="T4" s="125">
        <f t="shared" si="1"/>
        <v>5520186</v>
      </c>
      <c r="U4" s="125">
        <f t="shared" si="1"/>
        <v>2293263</v>
      </c>
      <c r="V4" s="125">
        <f t="shared" si="1"/>
        <v>0</v>
      </c>
      <c r="W4" s="125">
        <f t="shared" si="1"/>
        <v>14852796</v>
      </c>
      <c r="X4" s="125">
        <f t="shared" si="1"/>
        <v>17337740</v>
      </c>
    </row>
    <row r="5" spans="1:24" x14ac:dyDescent="0.25">
      <c r="A5" s="126" t="s">
        <v>46</v>
      </c>
      <c r="B5" s="160">
        <f>SUM(C5:X5)</f>
        <v>-78197171</v>
      </c>
      <c r="C5" s="148">
        <f>C3-C4</f>
        <v>-101714496</v>
      </c>
      <c r="D5" s="148">
        <f t="shared" ref="D5:X5" si="2">D3-D4</f>
        <v>-750139</v>
      </c>
      <c r="E5" s="127">
        <f t="shared" si="2"/>
        <v>1893076</v>
      </c>
      <c r="F5" s="127">
        <f t="shared" si="2"/>
        <v>373324</v>
      </c>
      <c r="G5" s="127">
        <f t="shared" si="2"/>
        <v>4734003</v>
      </c>
      <c r="H5" s="148">
        <f t="shared" si="2"/>
        <v>-923455</v>
      </c>
      <c r="I5" s="127">
        <f t="shared" si="2"/>
        <v>3444364</v>
      </c>
      <c r="J5" s="148">
        <f t="shared" si="2"/>
        <v>-3599857</v>
      </c>
      <c r="K5" s="148">
        <f t="shared" si="2"/>
        <v>-369560</v>
      </c>
      <c r="L5" s="127">
        <f t="shared" si="2"/>
        <v>1045960</v>
      </c>
      <c r="M5" s="127">
        <f t="shared" si="2"/>
        <v>170410</v>
      </c>
      <c r="N5" s="127">
        <f t="shared" si="2"/>
        <v>1273500</v>
      </c>
      <c r="O5" s="127">
        <f t="shared" si="2"/>
        <v>8260941</v>
      </c>
      <c r="P5" s="127">
        <f t="shared" si="2"/>
        <v>1863068</v>
      </c>
      <c r="Q5" s="148">
        <f t="shared" si="2"/>
        <v>-200000</v>
      </c>
      <c r="R5" s="127">
        <f t="shared" si="2"/>
        <v>4096800</v>
      </c>
      <c r="S5" s="127">
        <f t="shared" si="2"/>
        <v>746117</v>
      </c>
      <c r="T5" s="127">
        <f t="shared" si="2"/>
        <v>80504</v>
      </c>
      <c r="U5" s="148">
        <f t="shared" si="2"/>
        <v>-447899</v>
      </c>
      <c r="V5" s="127">
        <f t="shared" si="2"/>
        <v>0</v>
      </c>
      <c r="W5" s="148">
        <f t="shared" si="2"/>
        <v>-3866126</v>
      </c>
      <c r="X5" s="127">
        <f t="shared" si="2"/>
        <v>5692294</v>
      </c>
    </row>
    <row r="6" spans="1:24" x14ac:dyDescent="0.25">
      <c r="A6" s="126"/>
      <c r="B6" s="126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</row>
    <row r="7" spans="1:24" x14ac:dyDescent="0.25">
      <c r="A7" s="50"/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spans="1:24" x14ac:dyDescent="0.25">
      <c r="A8" s="128" t="s">
        <v>47</v>
      </c>
      <c r="B8" s="128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</row>
    <row r="9" spans="1:24" x14ac:dyDescent="0.25">
      <c r="A9" s="132" t="s">
        <v>48</v>
      </c>
      <c r="B9" s="154">
        <f>SUM(C9:X9)</f>
        <v>46439281</v>
      </c>
      <c r="C9" s="133">
        <f>SUM(C10:C14)</f>
        <v>0</v>
      </c>
      <c r="D9" s="133">
        <f t="shared" ref="D9:X9" si="3">SUM(D10:D14)</f>
        <v>2314304</v>
      </c>
      <c r="E9" s="133">
        <f t="shared" si="3"/>
        <v>0</v>
      </c>
      <c r="F9" s="133">
        <f t="shared" si="3"/>
        <v>0</v>
      </c>
      <c r="G9" s="133">
        <f t="shared" si="3"/>
        <v>2298211</v>
      </c>
      <c r="H9" s="133">
        <f t="shared" si="3"/>
        <v>5464727</v>
      </c>
      <c r="I9" s="133">
        <f t="shared" si="3"/>
        <v>2503680</v>
      </c>
      <c r="J9" s="133">
        <f t="shared" si="3"/>
        <v>1538127</v>
      </c>
      <c r="K9" s="133">
        <f t="shared" si="3"/>
        <v>0</v>
      </c>
      <c r="L9" s="133">
        <f t="shared" si="3"/>
        <v>0</v>
      </c>
      <c r="M9" s="133">
        <f t="shared" si="3"/>
        <v>0</v>
      </c>
      <c r="N9" s="133">
        <f t="shared" si="3"/>
        <v>0</v>
      </c>
      <c r="O9" s="133">
        <f t="shared" si="3"/>
        <v>3520800</v>
      </c>
      <c r="P9" s="133">
        <f t="shared" si="3"/>
        <v>0</v>
      </c>
      <c r="Q9" s="133">
        <f t="shared" si="3"/>
        <v>0</v>
      </c>
      <c r="R9" s="133">
        <f t="shared" si="3"/>
        <v>0</v>
      </c>
      <c r="S9" s="133">
        <f t="shared" si="3"/>
        <v>0</v>
      </c>
      <c r="T9" s="133">
        <f t="shared" si="3"/>
        <v>0</v>
      </c>
      <c r="U9" s="133">
        <f t="shared" si="3"/>
        <v>0</v>
      </c>
      <c r="V9" s="133">
        <f t="shared" si="3"/>
        <v>0</v>
      </c>
      <c r="W9" s="133">
        <f t="shared" si="3"/>
        <v>10332125</v>
      </c>
      <c r="X9" s="133">
        <f t="shared" si="3"/>
        <v>18467307</v>
      </c>
    </row>
    <row r="10" spans="1:24" x14ac:dyDescent="0.25">
      <c r="A10" s="131" t="s">
        <v>49</v>
      </c>
      <c r="B10" s="153">
        <f>SUM(C10:X10)</f>
        <v>9607344</v>
      </c>
      <c r="C10" s="130"/>
      <c r="D10" s="130">
        <v>720164</v>
      </c>
      <c r="E10" s="130"/>
      <c r="F10" s="130"/>
      <c r="G10" s="130">
        <v>831300</v>
      </c>
      <c r="H10" s="130">
        <v>760000</v>
      </c>
      <c r="I10" s="130">
        <v>2308080</v>
      </c>
      <c r="J10" s="130">
        <v>1467000</v>
      </c>
      <c r="K10" s="130"/>
      <c r="L10" s="130"/>
      <c r="M10" s="130"/>
      <c r="N10" s="130"/>
      <c r="O10" s="130">
        <v>3520800</v>
      </c>
      <c r="P10" s="130"/>
      <c r="Q10" s="130"/>
      <c r="R10" s="130"/>
      <c r="S10" s="130"/>
      <c r="T10" s="130"/>
      <c r="U10" s="130"/>
      <c r="V10" s="130"/>
      <c r="W10" s="130"/>
      <c r="X10" s="130"/>
    </row>
    <row r="11" spans="1:24" x14ac:dyDescent="0.25">
      <c r="A11" s="131" t="s">
        <v>50</v>
      </c>
      <c r="B11" s="153">
        <f>SUM(C11:X11)</f>
        <v>1704545</v>
      </c>
      <c r="C11" s="130"/>
      <c r="D11" s="130"/>
      <c r="E11" s="130"/>
      <c r="F11" s="130"/>
      <c r="G11" s="130"/>
      <c r="H11" s="130">
        <v>1704545</v>
      </c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</row>
    <row r="12" spans="1:24" x14ac:dyDescent="0.25">
      <c r="A12" s="131" t="s">
        <v>51</v>
      </c>
      <c r="B12" s="153">
        <f>SUM(C12:X12)</f>
        <v>666727</v>
      </c>
      <c r="C12" s="130"/>
      <c r="D12" s="130"/>
      <c r="E12" s="130"/>
      <c r="F12" s="130"/>
      <c r="G12" s="130"/>
      <c r="H12" s="130">
        <v>400000</v>
      </c>
      <c r="I12" s="130">
        <v>195600</v>
      </c>
      <c r="J12" s="130">
        <v>71127</v>
      </c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</row>
    <row r="13" spans="1:24" x14ac:dyDescent="0.25">
      <c r="A13" s="131" t="s">
        <v>52</v>
      </c>
      <c r="B13" s="153">
        <f>SUM(C13:X13)</f>
        <v>0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</row>
    <row r="14" spans="1:24" x14ac:dyDescent="0.25">
      <c r="A14" s="131" t="s">
        <v>53</v>
      </c>
      <c r="B14" s="153">
        <f>SUM(C14:X14)</f>
        <v>34460665</v>
      </c>
      <c r="C14" s="130"/>
      <c r="D14" s="130">
        <v>1594140</v>
      </c>
      <c r="E14" s="130"/>
      <c r="F14" s="130"/>
      <c r="G14" s="130">
        <v>1466911</v>
      </c>
      <c r="H14" s="130">
        <v>2600182</v>
      </c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>
        <v>10332125</v>
      </c>
      <c r="X14" s="130">
        <v>18467307</v>
      </c>
    </row>
    <row r="15" spans="1:24" x14ac:dyDescent="0.25">
      <c r="A15" s="74"/>
      <c r="B15" s="76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spans="1:24" x14ac:dyDescent="0.25">
      <c r="A16" s="134" t="s">
        <v>54</v>
      </c>
      <c r="B16" s="134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</row>
    <row r="17" spans="1:24" x14ac:dyDescent="0.25">
      <c r="A17" s="138" t="s">
        <v>55</v>
      </c>
      <c r="B17" s="156">
        <f>SUM(C17:X17)</f>
        <v>145177776</v>
      </c>
      <c r="C17" s="139">
        <f>SUM(C18:C26)</f>
        <v>0</v>
      </c>
      <c r="D17" s="139">
        <f t="shared" ref="D17:X17" si="4">SUM(D18:D26)</f>
        <v>5454545</v>
      </c>
      <c r="E17" s="139">
        <f t="shared" si="4"/>
        <v>5941438</v>
      </c>
      <c r="F17" s="139">
        <f t="shared" si="4"/>
        <v>11404582</v>
      </c>
      <c r="G17" s="139">
        <f t="shared" si="4"/>
        <v>25097409</v>
      </c>
      <c r="H17" s="139">
        <f t="shared" si="4"/>
        <v>6667600</v>
      </c>
      <c r="I17" s="139">
        <f t="shared" si="4"/>
        <v>13802037</v>
      </c>
      <c r="J17" s="139">
        <f t="shared" si="4"/>
        <v>8386727</v>
      </c>
      <c r="K17" s="139">
        <f t="shared" si="4"/>
        <v>7262000</v>
      </c>
      <c r="L17" s="139">
        <f t="shared" si="4"/>
        <v>4384400</v>
      </c>
      <c r="M17" s="139">
        <f t="shared" si="4"/>
        <v>1744000</v>
      </c>
      <c r="N17" s="139">
        <f t="shared" si="4"/>
        <v>7415000</v>
      </c>
      <c r="O17" s="139">
        <f t="shared" si="4"/>
        <v>9456440</v>
      </c>
      <c r="P17" s="139">
        <f t="shared" si="4"/>
        <v>8523787</v>
      </c>
      <c r="Q17" s="139">
        <f t="shared" si="4"/>
        <v>6230000</v>
      </c>
      <c r="R17" s="139">
        <f t="shared" si="4"/>
        <v>6001955</v>
      </c>
      <c r="S17" s="139">
        <f t="shared" si="4"/>
        <v>4742530</v>
      </c>
      <c r="T17" s="139">
        <f t="shared" si="4"/>
        <v>5600690</v>
      </c>
      <c r="U17" s="139">
        <f t="shared" si="4"/>
        <v>1845364</v>
      </c>
      <c r="V17" s="139">
        <f t="shared" si="4"/>
        <v>0</v>
      </c>
      <c r="W17" s="139">
        <f t="shared" si="4"/>
        <v>654545</v>
      </c>
      <c r="X17" s="139">
        <f t="shared" si="4"/>
        <v>4562727</v>
      </c>
    </row>
    <row r="18" spans="1:24" x14ac:dyDescent="0.25">
      <c r="A18" s="137" t="s">
        <v>49</v>
      </c>
      <c r="B18" s="155">
        <f t="shared" ref="B18:B52" si="5">SUM(C18:X18)</f>
        <v>11307272</v>
      </c>
      <c r="C18" s="136"/>
      <c r="D18" s="136">
        <v>709091</v>
      </c>
      <c r="E18" s="136">
        <v>363636</v>
      </c>
      <c r="F18" s="136">
        <v>2250000</v>
      </c>
      <c r="G18" s="136">
        <v>1754545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>
        <v>6230000</v>
      </c>
      <c r="R18" s="136"/>
      <c r="S18" s="136"/>
      <c r="T18" s="136"/>
      <c r="U18" s="136"/>
      <c r="V18" s="136"/>
      <c r="W18" s="136"/>
      <c r="X18" s="136"/>
    </row>
    <row r="19" spans="1:24" x14ac:dyDescent="0.25">
      <c r="A19" s="137" t="s">
        <v>50</v>
      </c>
      <c r="B19" s="155">
        <f t="shared" si="5"/>
        <v>18182957</v>
      </c>
      <c r="C19" s="136"/>
      <c r="D19" s="136"/>
      <c r="E19" s="136"/>
      <c r="F19" s="136"/>
      <c r="G19" s="136">
        <v>5771936</v>
      </c>
      <c r="H19" s="136"/>
      <c r="I19" s="136">
        <v>3135000</v>
      </c>
      <c r="J19" s="136"/>
      <c r="K19" s="136"/>
      <c r="L19" s="136"/>
      <c r="M19" s="136"/>
      <c r="N19" s="136"/>
      <c r="O19" s="136"/>
      <c r="P19" s="136">
        <v>5028787</v>
      </c>
      <c r="Q19" s="136"/>
      <c r="R19" s="136"/>
      <c r="S19" s="136"/>
      <c r="T19" s="136">
        <v>2401870</v>
      </c>
      <c r="U19" s="136">
        <v>1845364</v>
      </c>
      <c r="V19" s="136"/>
      <c r="W19" s="136"/>
      <c r="X19" s="136"/>
    </row>
    <row r="20" spans="1:24" x14ac:dyDescent="0.25">
      <c r="A20" s="137" t="s">
        <v>51</v>
      </c>
      <c r="B20" s="155">
        <f t="shared" si="5"/>
        <v>2190909</v>
      </c>
      <c r="C20" s="136"/>
      <c r="D20" s="136"/>
      <c r="E20" s="136"/>
      <c r="F20" s="136"/>
      <c r="G20" s="136">
        <v>136364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>
        <v>2054545</v>
      </c>
    </row>
    <row r="21" spans="1:24" x14ac:dyDescent="0.25">
      <c r="A21" s="137" t="s">
        <v>52</v>
      </c>
      <c r="B21" s="155">
        <f t="shared" si="5"/>
        <v>367500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>
        <v>367500</v>
      </c>
      <c r="U21" s="136"/>
      <c r="V21" s="136"/>
      <c r="W21" s="136"/>
      <c r="X21" s="136"/>
    </row>
    <row r="22" spans="1:24" x14ac:dyDescent="0.25">
      <c r="A22" s="137" t="s">
        <v>53</v>
      </c>
      <c r="B22" s="155">
        <f t="shared" si="5"/>
        <v>12549937</v>
      </c>
      <c r="C22" s="136"/>
      <c r="D22" s="136">
        <v>1613636</v>
      </c>
      <c r="E22" s="136">
        <v>2788901</v>
      </c>
      <c r="F22" s="136"/>
      <c r="G22" s="136">
        <v>202273</v>
      </c>
      <c r="H22" s="136"/>
      <c r="I22" s="136"/>
      <c r="J22" s="136"/>
      <c r="K22" s="136"/>
      <c r="L22" s="136"/>
      <c r="M22" s="136"/>
      <c r="N22" s="136"/>
      <c r="O22" s="136">
        <v>4782400</v>
      </c>
      <c r="P22" s="136"/>
      <c r="Q22" s="136"/>
      <c r="R22" s="136"/>
      <c r="S22" s="136"/>
      <c r="T22" s="136"/>
      <c r="U22" s="136"/>
      <c r="V22" s="136"/>
      <c r="W22" s="136">
        <v>654545</v>
      </c>
      <c r="X22" s="136">
        <v>2508182</v>
      </c>
    </row>
    <row r="23" spans="1:24" x14ac:dyDescent="0.25">
      <c r="A23" s="137" t="s">
        <v>56</v>
      </c>
      <c r="B23" s="155">
        <f t="shared" si="5"/>
        <v>89776366</v>
      </c>
      <c r="C23" s="136"/>
      <c r="D23" s="136">
        <v>3131818</v>
      </c>
      <c r="E23" s="136">
        <v>2788901</v>
      </c>
      <c r="F23" s="136">
        <v>9154582</v>
      </c>
      <c r="G23" s="136">
        <v>14672755</v>
      </c>
      <c r="H23" s="136">
        <v>6667600</v>
      </c>
      <c r="I23" s="136">
        <v>8124373</v>
      </c>
      <c r="J23" s="136">
        <v>8386727</v>
      </c>
      <c r="K23" s="136">
        <v>7262000</v>
      </c>
      <c r="L23" s="136">
        <v>4384400</v>
      </c>
      <c r="M23" s="136">
        <v>1744000</v>
      </c>
      <c r="N23" s="136">
        <v>7415000</v>
      </c>
      <c r="O23" s="136">
        <v>3001360</v>
      </c>
      <c r="P23" s="136">
        <v>3495000</v>
      </c>
      <c r="Q23" s="136"/>
      <c r="R23" s="136">
        <v>1974000</v>
      </c>
      <c r="S23" s="136">
        <v>4742530</v>
      </c>
      <c r="T23" s="136">
        <v>2831320</v>
      </c>
      <c r="U23" s="136"/>
      <c r="V23" s="136"/>
      <c r="W23" s="136"/>
      <c r="X23" s="136"/>
    </row>
    <row r="24" spans="1:24" x14ac:dyDescent="0.25">
      <c r="A24" s="137" t="s">
        <v>57</v>
      </c>
      <c r="B24" s="155">
        <f t="shared" si="5"/>
        <v>5700635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>
        <v>1672680</v>
      </c>
      <c r="P24" s="136"/>
      <c r="Q24" s="136"/>
      <c r="R24" s="136">
        <v>4027955</v>
      </c>
      <c r="S24" s="136"/>
      <c r="T24" s="136"/>
      <c r="U24" s="136"/>
      <c r="V24" s="136"/>
      <c r="W24" s="136"/>
      <c r="X24" s="136"/>
    </row>
    <row r="25" spans="1:24" x14ac:dyDescent="0.25">
      <c r="A25" s="137" t="s">
        <v>58</v>
      </c>
      <c r="B25" s="155">
        <f t="shared" si="5"/>
        <v>1328636</v>
      </c>
      <c r="C25" s="136"/>
      <c r="D25" s="136"/>
      <c r="E25" s="136"/>
      <c r="F25" s="136"/>
      <c r="G25" s="136">
        <v>1328636</v>
      </c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</row>
    <row r="26" spans="1:24" x14ac:dyDescent="0.25">
      <c r="A26" s="137" t="s">
        <v>59</v>
      </c>
      <c r="B26" s="155">
        <f t="shared" si="5"/>
        <v>3773564</v>
      </c>
      <c r="C26" s="136"/>
      <c r="D26" s="136"/>
      <c r="E26" s="136"/>
      <c r="F26" s="136"/>
      <c r="G26" s="136">
        <v>1230900</v>
      </c>
      <c r="H26" s="136"/>
      <c r="I26" s="136">
        <v>2542664</v>
      </c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</row>
    <row r="27" spans="1:24" x14ac:dyDescent="0.25">
      <c r="A27" s="75"/>
      <c r="B27" s="76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spans="1:24" x14ac:dyDescent="0.25">
      <c r="A28" s="140" t="s">
        <v>60</v>
      </c>
      <c r="B28" s="140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</row>
    <row r="29" spans="1:24" x14ac:dyDescent="0.25">
      <c r="A29" s="144" t="s">
        <v>61</v>
      </c>
      <c r="B29" s="158">
        <f t="shared" si="5"/>
        <v>269814228</v>
      </c>
      <c r="C29" s="145">
        <f>SUM(C30:C52)</f>
        <v>101714496</v>
      </c>
      <c r="D29" s="145">
        <f t="shared" ref="D29:X29" si="6">SUM(D30:D52)</f>
        <v>8518988</v>
      </c>
      <c r="E29" s="145">
        <f t="shared" si="6"/>
        <v>4048362</v>
      </c>
      <c r="F29" s="145">
        <f t="shared" si="6"/>
        <v>11031258</v>
      </c>
      <c r="G29" s="145">
        <f t="shared" si="6"/>
        <v>22661617</v>
      </c>
      <c r="H29" s="145">
        <f t="shared" si="6"/>
        <v>13055782</v>
      </c>
      <c r="I29" s="145">
        <f t="shared" si="6"/>
        <v>12861353</v>
      </c>
      <c r="J29" s="145">
        <f t="shared" si="6"/>
        <v>13524711</v>
      </c>
      <c r="K29" s="145">
        <f t="shared" si="6"/>
        <v>7631560</v>
      </c>
      <c r="L29" s="145">
        <f t="shared" si="6"/>
        <v>3338440</v>
      </c>
      <c r="M29" s="145">
        <f t="shared" si="6"/>
        <v>1573590</v>
      </c>
      <c r="N29" s="145">
        <f t="shared" si="6"/>
        <v>6141500</v>
      </c>
      <c r="O29" s="145">
        <f t="shared" si="6"/>
        <v>4716299</v>
      </c>
      <c r="P29" s="145">
        <f t="shared" si="6"/>
        <v>6660719</v>
      </c>
      <c r="Q29" s="145">
        <f t="shared" si="6"/>
        <v>6430000</v>
      </c>
      <c r="R29" s="145">
        <f t="shared" si="6"/>
        <v>1905155</v>
      </c>
      <c r="S29" s="145">
        <f t="shared" si="6"/>
        <v>3996413</v>
      </c>
      <c r="T29" s="145">
        <f t="shared" si="6"/>
        <v>5520186</v>
      </c>
      <c r="U29" s="145">
        <f t="shared" si="6"/>
        <v>2293263</v>
      </c>
      <c r="V29" s="145">
        <f t="shared" si="6"/>
        <v>0</v>
      </c>
      <c r="W29" s="145">
        <f t="shared" si="6"/>
        <v>14852796</v>
      </c>
      <c r="X29" s="145">
        <f t="shared" si="6"/>
        <v>17337740</v>
      </c>
    </row>
    <row r="30" spans="1:24" x14ac:dyDescent="0.25">
      <c r="A30" s="146" t="s">
        <v>62</v>
      </c>
      <c r="B30" s="159">
        <f t="shared" si="5"/>
        <v>67204352</v>
      </c>
      <c r="C30" s="147">
        <v>11917090</v>
      </c>
      <c r="D30" s="147">
        <v>2805547</v>
      </c>
      <c r="E30" s="147">
        <v>941750</v>
      </c>
      <c r="F30" s="147">
        <v>5228030</v>
      </c>
      <c r="G30" s="147">
        <v>8599877</v>
      </c>
      <c r="H30" s="147">
        <v>1629770</v>
      </c>
      <c r="I30" s="147">
        <v>4980337</v>
      </c>
      <c r="J30" s="147">
        <v>8444680</v>
      </c>
      <c r="K30" s="147">
        <v>6823610</v>
      </c>
      <c r="L30" s="147">
        <v>0</v>
      </c>
      <c r="M30" s="147">
        <v>0</v>
      </c>
      <c r="N30" s="147">
        <v>0</v>
      </c>
      <c r="O30" s="147">
        <v>1577810</v>
      </c>
      <c r="P30" s="147">
        <v>0</v>
      </c>
      <c r="Q30" s="147">
        <v>0</v>
      </c>
      <c r="R30" s="147">
        <v>0</v>
      </c>
      <c r="S30" s="147">
        <v>2631660</v>
      </c>
      <c r="T30" s="147">
        <v>1992951</v>
      </c>
      <c r="U30" s="147">
        <v>0</v>
      </c>
      <c r="V30" s="147">
        <v>0</v>
      </c>
      <c r="W30" s="147">
        <v>2791898</v>
      </c>
      <c r="X30" s="147">
        <v>6839342</v>
      </c>
    </row>
    <row r="31" spans="1:24" x14ac:dyDescent="0.25">
      <c r="A31" s="146" t="s">
        <v>63</v>
      </c>
      <c r="B31" s="159">
        <f t="shared" si="5"/>
        <v>7132470</v>
      </c>
      <c r="C31" s="147">
        <v>1766010</v>
      </c>
      <c r="D31" s="147">
        <v>301060</v>
      </c>
      <c r="E31" s="147">
        <v>98250</v>
      </c>
      <c r="F31" s="147">
        <v>647530</v>
      </c>
      <c r="G31" s="147">
        <v>1010570</v>
      </c>
      <c r="H31" s="147">
        <v>175630</v>
      </c>
      <c r="I31" s="147">
        <v>547990</v>
      </c>
      <c r="J31" s="147">
        <v>955320</v>
      </c>
      <c r="K31" s="147">
        <v>0</v>
      </c>
      <c r="L31" s="147"/>
      <c r="M31" s="147">
        <v>0</v>
      </c>
      <c r="N31" s="147">
        <v>0</v>
      </c>
      <c r="O31" s="147">
        <v>171020</v>
      </c>
      <c r="P31" s="147">
        <v>0</v>
      </c>
      <c r="Q31" s="147">
        <v>0</v>
      </c>
      <c r="R31" s="147">
        <v>0</v>
      </c>
      <c r="S31" s="147">
        <v>322060</v>
      </c>
      <c r="T31" s="147">
        <v>118270</v>
      </c>
      <c r="U31" s="147">
        <v>0</v>
      </c>
      <c r="V31" s="147"/>
      <c r="W31" s="147">
        <v>183050</v>
      </c>
      <c r="X31" s="147">
        <v>835710</v>
      </c>
    </row>
    <row r="32" spans="1:24" x14ac:dyDescent="0.25">
      <c r="A32" s="146" t="s">
        <v>318</v>
      </c>
      <c r="B32" s="159">
        <f t="shared" si="5"/>
        <v>2673930</v>
      </c>
      <c r="C32" s="147">
        <v>538580</v>
      </c>
      <c r="D32" s="147">
        <v>114640</v>
      </c>
      <c r="E32" s="147">
        <v>46650</v>
      </c>
      <c r="F32" s="147">
        <v>145310</v>
      </c>
      <c r="G32" s="147">
        <v>386750</v>
      </c>
      <c r="H32" s="147">
        <v>248770</v>
      </c>
      <c r="I32" s="147">
        <v>259530</v>
      </c>
      <c r="J32" s="147">
        <v>185660</v>
      </c>
      <c r="K32" s="147">
        <v>81750</v>
      </c>
      <c r="L32" s="147"/>
      <c r="M32" s="147">
        <v>22130</v>
      </c>
      <c r="N32" s="147">
        <v>33000</v>
      </c>
      <c r="O32" s="147">
        <v>63010</v>
      </c>
      <c r="P32" s="147">
        <v>141820</v>
      </c>
      <c r="Q32" s="147">
        <v>191610</v>
      </c>
      <c r="R32" s="147">
        <v>43050</v>
      </c>
      <c r="S32" s="147">
        <v>18440</v>
      </c>
      <c r="T32" s="147">
        <v>89880</v>
      </c>
      <c r="U32" s="147">
        <v>66990</v>
      </c>
      <c r="V32" s="147"/>
      <c r="W32" s="147">
        <v>96490</v>
      </c>
      <c r="X32" s="149">
        <v>-100130</v>
      </c>
    </row>
    <row r="33" spans="1:24" x14ac:dyDescent="0.25">
      <c r="A33" s="146" t="s">
        <v>64</v>
      </c>
      <c r="B33" s="159">
        <f t="shared" si="5"/>
        <v>64233649</v>
      </c>
      <c r="C33" s="147">
        <v>3000000</v>
      </c>
      <c r="D33" s="147">
        <v>2823200</v>
      </c>
      <c r="E33" s="147">
        <v>2367568</v>
      </c>
      <c r="F33" s="147">
        <v>3869930</v>
      </c>
      <c r="G33" s="147">
        <v>9488120</v>
      </c>
      <c r="H33" s="147">
        <v>6791900</v>
      </c>
      <c r="I33" s="147">
        <v>5694473</v>
      </c>
      <c r="J33" s="147">
        <v>2355140</v>
      </c>
      <c r="K33" s="147">
        <v>0</v>
      </c>
      <c r="L33" s="147">
        <v>0</v>
      </c>
      <c r="M33" s="147">
        <v>1098670</v>
      </c>
      <c r="N33" s="147">
        <v>5367000</v>
      </c>
      <c r="O33" s="147">
        <v>1519615</v>
      </c>
      <c r="P33" s="147">
        <v>5666520</v>
      </c>
      <c r="Q33" s="147">
        <v>5615390</v>
      </c>
      <c r="R33" s="147">
        <v>1261910</v>
      </c>
      <c r="S33" s="147">
        <v>0</v>
      </c>
      <c r="T33" s="147">
        <v>2530913</v>
      </c>
      <c r="U33" s="147">
        <v>1963010</v>
      </c>
      <c r="V33" s="147">
        <v>0</v>
      </c>
      <c r="W33" s="147">
        <v>2033140</v>
      </c>
      <c r="X33" s="147">
        <v>787150</v>
      </c>
    </row>
    <row r="34" spans="1:24" x14ac:dyDescent="0.25">
      <c r="A34" s="143" t="s">
        <v>65</v>
      </c>
      <c r="B34" s="157">
        <f t="shared" si="5"/>
        <v>0</v>
      </c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</row>
    <row r="35" spans="1:24" x14ac:dyDescent="0.25">
      <c r="A35" s="143" t="s">
        <v>66</v>
      </c>
      <c r="B35" s="157">
        <f t="shared" si="5"/>
        <v>2006973</v>
      </c>
      <c r="C35" s="142">
        <v>1097882</v>
      </c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>
        <v>909091</v>
      </c>
    </row>
    <row r="36" spans="1:24" x14ac:dyDescent="0.25">
      <c r="A36" s="143" t="s">
        <v>67</v>
      </c>
      <c r="B36" s="157">
        <f t="shared" si="5"/>
        <v>31376200</v>
      </c>
      <c r="C36" s="142">
        <v>9012785</v>
      </c>
      <c r="D36" s="142">
        <v>1404299</v>
      </c>
      <c r="E36" s="142">
        <v>594144</v>
      </c>
      <c r="F36" s="142">
        <v>1140458</v>
      </c>
      <c r="G36" s="142">
        <v>2779266</v>
      </c>
      <c r="H36" s="142">
        <v>1686033</v>
      </c>
      <c r="I36" s="142">
        <v>1322703</v>
      </c>
      <c r="J36" s="142">
        <v>1086261</v>
      </c>
      <c r="K36" s="142">
        <v>726200</v>
      </c>
      <c r="L36" s="142">
        <v>702076</v>
      </c>
      <c r="M36" s="142">
        <v>358254</v>
      </c>
      <c r="N36" s="142">
        <v>741500</v>
      </c>
      <c r="O36" s="142">
        <v>1305644</v>
      </c>
      <c r="P36" s="142">
        <v>852379</v>
      </c>
      <c r="Q36" s="142">
        <v>623000</v>
      </c>
      <c r="R36" s="142">
        <v>600195</v>
      </c>
      <c r="S36" s="142">
        <v>524253</v>
      </c>
      <c r="T36" s="142">
        <v>788172</v>
      </c>
      <c r="U36" s="142">
        <v>184536</v>
      </c>
      <c r="V36" s="142"/>
      <c r="W36" s="142">
        <v>2034432</v>
      </c>
      <c r="X36" s="142">
        <v>2909610</v>
      </c>
    </row>
    <row r="37" spans="1:24" x14ac:dyDescent="0.25">
      <c r="A37" s="143" t="s">
        <v>68</v>
      </c>
      <c r="B37" s="157">
        <f t="shared" si="5"/>
        <v>1088820</v>
      </c>
      <c r="C37" s="142"/>
      <c r="D37" s="142">
        <v>52060</v>
      </c>
      <c r="E37" s="142"/>
      <c r="F37" s="142"/>
      <c r="G37" s="142">
        <v>51698</v>
      </c>
      <c r="H37" s="142">
        <v>120224</v>
      </c>
      <c r="I37" s="142">
        <v>56320</v>
      </c>
      <c r="J37" s="142">
        <v>44500</v>
      </c>
      <c r="K37" s="142"/>
      <c r="L37" s="142"/>
      <c r="M37" s="142"/>
      <c r="N37" s="142"/>
      <c r="O37" s="142">
        <v>79200</v>
      </c>
      <c r="P37" s="142"/>
      <c r="Q37" s="142"/>
      <c r="R37" s="142"/>
      <c r="S37" s="142"/>
      <c r="T37" s="142"/>
      <c r="U37" s="142"/>
      <c r="V37" s="142"/>
      <c r="W37" s="142">
        <v>269398</v>
      </c>
      <c r="X37" s="142">
        <v>415420</v>
      </c>
    </row>
    <row r="38" spans="1:24" x14ac:dyDescent="0.25">
      <c r="A38" s="143" t="s">
        <v>69</v>
      </c>
      <c r="B38" s="157">
        <f t="shared" si="5"/>
        <v>2193854</v>
      </c>
      <c r="C38" s="142">
        <v>2193854</v>
      </c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</row>
    <row r="39" spans="1:24" x14ac:dyDescent="0.25">
      <c r="A39" s="143" t="s">
        <v>70</v>
      </c>
      <c r="B39" s="157">
        <f t="shared" si="5"/>
        <v>59037755</v>
      </c>
      <c r="C39" s="142">
        <v>55764990</v>
      </c>
      <c r="D39" s="142">
        <v>1018182</v>
      </c>
      <c r="E39" s="142"/>
      <c r="F39" s="142"/>
      <c r="G39" s="142"/>
      <c r="H39" s="142"/>
      <c r="I39" s="142"/>
      <c r="J39" s="142">
        <v>439695</v>
      </c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>
        <v>78727</v>
      </c>
      <c r="V39" s="142"/>
      <c r="W39" s="142">
        <v>599005</v>
      </c>
      <c r="X39" s="142">
        <v>1137156</v>
      </c>
    </row>
    <row r="40" spans="1:24" x14ac:dyDescent="0.25">
      <c r="A40" s="143" t="s">
        <v>71</v>
      </c>
      <c r="B40" s="157">
        <f t="shared" si="5"/>
        <v>993745</v>
      </c>
      <c r="C40" s="142">
        <v>963745</v>
      </c>
      <c r="D40" s="142"/>
      <c r="E40" s="142"/>
      <c r="F40" s="142"/>
      <c r="G40" s="142"/>
      <c r="H40" s="142">
        <v>30000</v>
      </c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</row>
    <row r="41" spans="1:24" x14ac:dyDescent="0.25">
      <c r="A41" s="143" t="s">
        <v>72</v>
      </c>
      <c r="B41" s="157">
        <f t="shared" si="5"/>
        <v>8667427</v>
      </c>
      <c r="C41" s="142">
        <v>874918</v>
      </c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>
        <v>5117509</v>
      </c>
      <c r="X41" s="142">
        <v>2675000</v>
      </c>
    </row>
    <row r="42" spans="1:24" x14ac:dyDescent="0.25">
      <c r="A42" s="143" t="s">
        <v>73</v>
      </c>
      <c r="B42" s="157">
        <f t="shared" si="5"/>
        <v>3300000</v>
      </c>
      <c r="C42" s="142">
        <v>3300000</v>
      </c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</row>
    <row r="43" spans="1:24" x14ac:dyDescent="0.25">
      <c r="A43" s="143" t="s">
        <v>74</v>
      </c>
      <c r="B43" s="157">
        <f t="shared" si="5"/>
        <v>2273966</v>
      </c>
      <c r="C43" s="142">
        <v>83000</v>
      </c>
      <c r="D43" s="142"/>
      <c r="E43" s="142"/>
      <c r="F43" s="142"/>
      <c r="G43" s="142">
        <v>280336</v>
      </c>
      <c r="H43" s="142">
        <v>82273</v>
      </c>
      <c r="I43" s="142"/>
      <c r="J43" s="142">
        <v>13455</v>
      </c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>
        <v>1237511</v>
      </c>
      <c r="X43" s="142">
        <v>577391</v>
      </c>
    </row>
    <row r="44" spans="1:24" x14ac:dyDescent="0.25">
      <c r="A44" s="143" t="s">
        <v>75</v>
      </c>
      <c r="B44" s="157">
        <f t="shared" si="5"/>
        <v>98536</v>
      </c>
      <c r="C44" s="142">
        <v>4000</v>
      </c>
      <c r="D44" s="142"/>
      <c r="E44" s="142"/>
      <c r="F44" s="142"/>
      <c r="G44" s="142"/>
      <c r="H44" s="142"/>
      <c r="I44" s="142"/>
      <c r="J44" s="142"/>
      <c r="K44" s="142"/>
      <c r="L44" s="142"/>
      <c r="M44" s="142">
        <v>94536</v>
      </c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</row>
    <row r="45" spans="1:24" x14ac:dyDescent="0.25">
      <c r="A45" s="143" t="s">
        <v>76</v>
      </c>
      <c r="B45" s="157">
        <f t="shared" si="5"/>
        <v>3464882</v>
      </c>
      <c r="C45" s="142">
        <v>2275155</v>
      </c>
      <c r="D45" s="142"/>
      <c r="E45" s="142"/>
      <c r="F45" s="142"/>
      <c r="G45" s="142">
        <v>65000</v>
      </c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>
        <v>500000</v>
      </c>
      <c r="T45" s="142"/>
      <c r="U45" s="142"/>
      <c r="V45" s="142"/>
      <c r="W45" s="142">
        <v>272727</v>
      </c>
      <c r="X45" s="142">
        <v>352000</v>
      </c>
    </row>
    <row r="46" spans="1:24" x14ac:dyDescent="0.25">
      <c r="A46" s="143" t="s">
        <v>77</v>
      </c>
      <c r="B46" s="157">
        <f t="shared" si="5"/>
        <v>10425993</v>
      </c>
      <c r="C46" s="142">
        <v>5588447</v>
      </c>
      <c r="D46" s="142"/>
      <c r="E46" s="142"/>
      <c r="F46" s="142"/>
      <c r="G46" s="142"/>
      <c r="H46" s="142">
        <v>2201182</v>
      </c>
      <c r="I46" s="142"/>
      <c r="J46" s="142"/>
      <c r="K46" s="142"/>
      <c r="L46" s="142">
        <v>2636364</v>
      </c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</row>
    <row r="47" spans="1:24" x14ac:dyDescent="0.25">
      <c r="A47" s="143" t="s">
        <v>78</v>
      </c>
      <c r="B47" s="157">
        <f t="shared" si="5"/>
        <v>0</v>
      </c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</row>
    <row r="48" spans="1:24" x14ac:dyDescent="0.25">
      <c r="A48" s="143" t="s">
        <v>79</v>
      </c>
      <c r="B48" s="157">
        <f t="shared" si="5"/>
        <v>0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</row>
    <row r="49" spans="1:24" x14ac:dyDescent="0.25">
      <c r="A49" s="143" t="s">
        <v>80</v>
      </c>
      <c r="B49" s="157">
        <f t="shared" si="5"/>
        <v>378182</v>
      </c>
      <c r="C49" s="142">
        <v>378182</v>
      </c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</row>
    <row r="50" spans="1:24" x14ac:dyDescent="0.25">
      <c r="A50" s="143" t="s">
        <v>81</v>
      </c>
      <c r="B50" s="157">
        <f t="shared" si="5"/>
        <v>2793858</v>
      </c>
      <c r="C50" s="142">
        <v>2793858</v>
      </c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</row>
    <row r="51" spans="1:24" x14ac:dyDescent="0.25">
      <c r="A51" s="143" t="s">
        <v>82</v>
      </c>
      <c r="B51" s="157">
        <f t="shared" si="5"/>
        <v>469636</v>
      </c>
      <c r="C51" s="142">
        <v>162000</v>
      </c>
      <c r="D51" s="142"/>
      <c r="E51" s="142"/>
      <c r="F51" s="142"/>
      <c r="G51" s="142"/>
      <c r="H51" s="142">
        <v>90000</v>
      </c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>
        <v>217636</v>
      </c>
      <c r="X51" s="142"/>
    </row>
    <row r="52" spans="1:24" x14ac:dyDescent="0.25">
      <c r="A52" s="143" t="s">
        <v>83</v>
      </c>
      <c r="B52" s="157">
        <f t="shared" si="5"/>
        <v>0</v>
      </c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</row>
    <row r="53" spans="1:24" x14ac:dyDescent="0.25"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 spans="1:24" x14ac:dyDescent="0.25"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 spans="1:24" x14ac:dyDescent="0.25"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spans="1:24" x14ac:dyDescent="0.25"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spans="1:24" x14ac:dyDescent="0.25"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</sheetData>
  <phoneticPr fontId="1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사업소득자</vt:lpstr>
      <vt:lpstr>지점별집계</vt:lpstr>
      <vt:lpstr>지점별 대시보드</vt:lpstr>
      <vt:lpstr>본사</vt:lpstr>
      <vt:lpstr>동수원자이1차</vt:lpstr>
      <vt:lpstr>동탄반도유보라</vt:lpstr>
      <vt:lpstr>래미안트윈파크</vt:lpstr>
      <vt:lpstr>마곡13단지</vt:lpstr>
      <vt:lpstr>미사강변동원로얄듀크</vt:lpstr>
      <vt:lpstr>e편한세상반월나노시티역</vt:lpstr>
      <vt:lpstr>배곧호반베르디움</vt:lpstr>
      <vt:lpstr>배곧호반써밋C1</vt:lpstr>
      <vt:lpstr>삼성힐스테이트 2차</vt:lpstr>
      <vt:lpstr>송파와이즈더샵</vt:lpstr>
      <vt:lpstr>신흥덕롯데캐슬</vt:lpstr>
      <vt:lpstr>양우내안애</vt:lpstr>
      <vt:lpstr>위례그린푸르지오</vt:lpstr>
      <vt:lpstr>타워팰리스</vt:lpstr>
      <vt:lpstr>송파파크하비오푸르지오</vt:lpstr>
      <vt:lpstr>한국방송공사(EBS)</vt:lpstr>
      <vt:lpstr>호매실금호</vt:lpstr>
      <vt:lpstr>힐스테이트위례</vt:lpstr>
      <vt:lpstr>역삼이편한</vt:lpstr>
      <vt:lpstr>라온골프 구월</vt:lpstr>
      <vt:lpstr>라온골프 서초</vt:lpstr>
      <vt:lpstr>다산캠퍼스몰</vt:lpstr>
      <vt:lpstr>라온골프 오산</vt:lpstr>
      <vt:lpstr>1월</vt:lpstr>
      <vt:lpstr>2월</vt:lpstr>
      <vt:lpstr>3월</vt:lpstr>
      <vt:lpstr>4월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inbae Choi</cp:lastModifiedBy>
  <dcterms:modified xsi:type="dcterms:W3CDTF">2026-05-14T03:58:01Z</dcterms:modified>
</cp:coreProperties>
</file>