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ing" sheetId="1" r:id="rId4"/>
    <sheet state="visible" name="Confussion Matrix" sheetId="2" r:id="rId5"/>
  </sheets>
  <definedNames/>
  <calcPr/>
</workbook>
</file>

<file path=xl/sharedStrings.xml><?xml version="1.0" encoding="utf-8"?>
<sst xmlns="http://schemas.openxmlformats.org/spreadsheetml/2006/main" count="106" uniqueCount="40">
  <si>
    <t>NIM</t>
  </si>
  <si>
    <t>MID (40%)</t>
  </si>
  <si>
    <t>UA (60%)</t>
  </si>
  <si>
    <t>Nilai Akhir</t>
  </si>
  <si>
    <t>C</t>
  </si>
  <si>
    <t>diketahui :</t>
  </si>
  <si>
    <t>B</t>
  </si>
  <si>
    <t>delta = 0,1</t>
  </si>
  <si>
    <t>A</t>
  </si>
  <si>
    <t>diinginkan untuk membagi menjadi 3 kelas (A, B, C)</t>
  </si>
  <si>
    <t>Nilai minimal</t>
  </si>
  <si>
    <t>Nilai maksimal</t>
  </si>
  <si>
    <t>Nilai Centroid awal (C)</t>
  </si>
  <si>
    <t>CA</t>
  </si>
  <si>
    <t>CB</t>
  </si>
  <si>
    <t>CC</t>
  </si>
  <si>
    <t>Jarak Data dengan Kelas (Iterasi 1)</t>
  </si>
  <si>
    <t>Perhitungan Rerata (Iterasi 1)</t>
  </si>
  <si>
    <t>Nilai</t>
  </si>
  <si>
    <t>Jarak data dengan kelas</t>
  </si>
  <si>
    <t>Kelas</t>
  </si>
  <si>
    <t>Rerata</t>
  </si>
  <si>
    <t>Centroid</t>
  </si>
  <si>
    <t>Rerata-Centroid</t>
  </si>
  <si>
    <t>Jumlah</t>
  </si>
  <si>
    <t>Toleransi error</t>
  </si>
  <si>
    <t>Karena jumlah rerata-centroid &lt; tolernsi eror, (2.99 &lt; 6.84) maka tidak perlu dilakukan iterasi lagi.</t>
  </si>
  <si>
    <t>dataset : 20</t>
  </si>
  <si>
    <t>kanker</t>
  </si>
  <si>
    <t>Nilai Sesungguhnya</t>
  </si>
  <si>
    <t>tidak kanker</t>
  </si>
  <si>
    <t>Nilai Hasil Prediksi</t>
  </si>
  <si>
    <t>TP</t>
  </si>
  <si>
    <t>FP</t>
  </si>
  <si>
    <t>FN</t>
  </si>
  <si>
    <t>TN</t>
  </si>
  <si>
    <t>accuracy :</t>
  </si>
  <si>
    <t>preccission :</t>
  </si>
  <si>
    <t>recall :</t>
  </si>
  <si>
    <t>F1-Score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</si>
</sst>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Inconsolata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Font="1"/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1" fillId="0" fontId="2" numFmtId="0" xfId="0" applyAlignment="1" applyBorder="1" applyFont="1">
      <alignment readingOrder="0"/>
    </xf>
    <xf borderId="1" fillId="4" fontId="0" numFmtId="0" xfId="0" applyBorder="1" applyFill="1" applyFont="1"/>
    <xf borderId="1" fillId="0" fontId="2" numFmtId="0" xfId="0" applyBorder="1" applyFont="1"/>
    <xf borderId="0" fillId="4" fontId="4" numFmtId="0" xfId="0" applyFont="1"/>
    <xf borderId="0" fillId="0" fontId="1" numFmtId="0" xfId="0" applyAlignment="1" applyFont="1">
      <alignment readingOrder="0"/>
    </xf>
    <xf borderId="4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5" fillId="0" fontId="3" numFmtId="0" xfId="0" applyBorder="1" applyFont="1"/>
    <xf borderId="4" fillId="0" fontId="1" numFmtId="0" xfId="0" applyAlignment="1" applyBorder="1" applyFont="1">
      <alignment horizontal="center" readingOrder="0"/>
    </xf>
    <xf borderId="6" fillId="0" fontId="3" numFmtId="0" xfId="0" applyBorder="1" applyFont="1"/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1" fillId="0" fontId="2" numFmtId="0" xfId="0" applyAlignment="1" applyBorder="1" applyFont="1">
      <alignment horizontal="center" readingOrder="0" vertical="center"/>
    </xf>
    <xf borderId="1" fillId="5" fontId="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wrapText="1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105400" cy="1295400"/>
    <xdr:pic>
      <xdr:nvPicPr>
        <xdr:cNvPr id="0" name="image5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923925</xdr:colOff>
      <xdr:row>11</xdr:row>
      <xdr:rowOff>180975</xdr:rowOff>
    </xdr:from>
    <xdr:ext cx="3095625" cy="619125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1924050" cy="542925"/>
    <xdr:pic>
      <xdr:nvPicPr>
        <xdr:cNvPr id="0" name="image4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1743075" cy="571500"/>
    <xdr:pic>
      <xdr:nvPicPr>
        <xdr:cNvPr id="0" name="image3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476250</xdr:colOff>
      <xdr:row>40</xdr:row>
      <xdr:rowOff>133350</xdr:rowOff>
    </xdr:from>
    <xdr:ext cx="3333750" cy="390525"/>
    <xdr:pic>
      <xdr:nvPicPr>
        <xdr:cNvPr id="0" name="image1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43"/>
    <col customWidth="1" min="8" max="8" width="20.43"/>
    <col customWidth="1" min="9" max="9" width="17.0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I1" s="4" t="s">
        <v>4</v>
      </c>
      <c r="J1" s="4">
        <v>1.0</v>
      </c>
    </row>
    <row r="2">
      <c r="A2" s="5"/>
      <c r="B2" s="6">
        <v>1.0</v>
      </c>
      <c r="C2" s="6">
        <v>56.0</v>
      </c>
      <c r="D2" s="6">
        <v>71.0</v>
      </c>
      <c r="E2" s="7">
        <f>(C2*0.4)+(D2*0.6)</f>
        <v>65</v>
      </c>
      <c r="F2" s="4" t="s">
        <v>5</v>
      </c>
      <c r="I2" s="4" t="s">
        <v>6</v>
      </c>
      <c r="J2" s="4">
        <v>2.0</v>
      </c>
    </row>
    <row r="3">
      <c r="A3" s="5"/>
      <c r="B3" s="6">
        <v>2.0</v>
      </c>
      <c r="C3" s="6">
        <v>49.0</v>
      </c>
      <c r="D3" s="6">
        <v>81.0</v>
      </c>
      <c r="E3" s="7">
        <f t="shared" ref="E3:E20" si="1">($C3*0.4)+($D3*0.6)</f>
        <v>68.2</v>
      </c>
      <c r="F3" s="4" t="s">
        <v>7</v>
      </c>
      <c r="I3" s="4" t="s">
        <v>8</v>
      </c>
      <c r="J3" s="4">
        <v>3.0</v>
      </c>
    </row>
    <row r="4">
      <c r="A4" s="5"/>
      <c r="B4" s="6">
        <v>3.0</v>
      </c>
      <c r="C4" s="6">
        <v>98.0</v>
      </c>
      <c r="D4" s="6">
        <v>78.0</v>
      </c>
      <c r="E4" s="7">
        <f t="shared" si="1"/>
        <v>86</v>
      </c>
      <c r="F4" s="4" t="s">
        <v>9</v>
      </c>
    </row>
    <row r="5">
      <c r="A5" s="5"/>
      <c r="B5" s="6">
        <v>4.0</v>
      </c>
      <c r="C5" s="6">
        <v>42.0</v>
      </c>
      <c r="D5" s="6">
        <v>32.0</v>
      </c>
      <c r="E5" s="7">
        <f t="shared" si="1"/>
        <v>36</v>
      </c>
      <c r="J5" s="8"/>
      <c r="K5" s="8"/>
      <c r="L5" s="8"/>
      <c r="M5" s="8"/>
      <c r="N5" s="8"/>
    </row>
    <row r="6">
      <c r="A6" s="5"/>
      <c r="B6" s="6">
        <v>5.0</v>
      </c>
      <c r="C6" s="6">
        <v>48.0</v>
      </c>
      <c r="D6" s="6">
        <v>29.0</v>
      </c>
      <c r="E6" s="7">
        <f t="shared" si="1"/>
        <v>36.6</v>
      </c>
      <c r="G6" s="4" t="s">
        <v>10</v>
      </c>
      <c r="H6" s="9">
        <f>MIN(E2:E20)</f>
        <v>24.6</v>
      </c>
      <c r="J6" s="8"/>
      <c r="K6" s="8"/>
      <c r="L6" s="8"/>
      <c r="M6" s="8"/>
      <c r="N6" s="8"/>
    </row>
    <row r="7">
      <c r="A7" s="5"/>
      <c r="B7" s="6">
        <v>6.0</v>
      </c>
      <c r="C7" s="6">
        <v>85.0</v>
      </c>
      <c r="D7" s="6">
        <v>71.0</v>
      </c>
      <c r="E7" s="7">
        <f t="shared" si="1"/>
        <v>76.6</v>
      </c>
      <c r="G7" s="4" t="s">
        <v>11</v>
      </c>
      <c r="H7" s="9">
        <f>MAX(E2:E21)</f>
        <v>93</v>
      </c>
    </row>
    <row r="8">
      <c r="A8" s="5"/>
      <c r="B8" s="6">
        <v>7.0</v>
      </c>
      <c r="C8" s="6">
        <v>87.0</v>
      </c>
      <c r="D8" s="6">
        <v>97.0</v>
      </c>
      <c r="E8" s="7">
        <f t="shared" si="1"/>
        <v>93</v>
      </c>
    </row>
    <row r="9">
      <c r="A9" s="5"/>
      <c r="B9" s="6">
        <v>8.0</v>
      </c>
      <c r="C9" s="6">
        <v>80.0</v>
      </c>
      <c r="D9" s="6">
        <v>90.0</v>
      </c>
      <c r="E9" s="7">
        <f t="shared" si="1"/>
        <v>86</v>
      </c>
      <c r="G9" s="10" t="s">
        <v>12</v>
      </c>
      <c r="H9" s="11"/>
    </row>
    <row r="10">
      <c r="A10" s="5"/>
      <c r="B10" s="6">
        <v>9.0</v>
      </c>
      <c r="C10" s="6">
        <v>69.0</v>
      </c>
      <c r="D10" s="6">
        <v>47.0</v>
      </c>
      <c r="E10" s="7">
        <f t="shared" si="1"/>
        <v>55.8</v>
      </c>
      <c r="G10" s="12" t="s">
        <v>13</v>
      </c>
      <c r="H10" s="13">
        <f>H6 + (((J3-1)*(H7-H6))/3) + ((H7-H6)/(2*3))</f>
        <v>81.6</v>
      </c>
    </row>
    <row r="11">
      <c r="A11" s="5"/>
      <c r="B11" s="6">
        <v>10.0</v>
      </c>
      <c r="C11" s="6">
        <v>45.0</v>
      </c>
      <c r="D11" s="6">
        <v>31.0</v>
      </c>
      <c r="E11" s="7">
        <f t="shared" si="1"/>
        <v>36.6</v>
      </c>
      <c r="G11" s="12" t="s">
        <v>14</v>
      </c>
      <c r="H11" s="14">
        <f>H6 + (((J2-1)*(H7-H6))/3) + ((H7-H6)/(2*3))</f>
        <v>58.8</v>
      </c>
    </row>
    <row r="12">
      <c r="A12" s="5"/>
      <c r="B12" s="6">
        <v>11.0</v>
      </c>
      <c r="C12" s="6">
        <v>24.0</v>
      </c>
      <c r="D12" s="6">
        <v>25.0</v>
      </c>
      <c r="E12" s="7">
        <f t="shared" si="1"/>
        <v>24.6</v>
      </c>
      <c r="G12" s="12" t="s">
        <v>15</v>
      </c>
      <c r="H12" s="14">
        <f>$H$6+(((J1-1)*($H$7-$H$6))/3)+(($H$7-$H$6)/(2*3))</f>
        <v>36</v>
      </c>
      <c r="I12" s="15"/>
    </row>
    <row r="13">
      <c r="A13" s="5"/>
      <c r="B13" s="6">
        <v>12.0</v>
      </c>
      <c r="C13" s="6">
        <v>97.0</v>
      </c>
      <c r="D13" s="6">
        <v>63.0</v>
      </c>
      <c r="E13" s="7">
        <f t="shared" si="1"/>
        <v>76.6</v>
      </c>
      <c r="H13" s="15"/>
      <c r="I13" s="15"/>
    </row>
    <row r="14">
      <c r="A14" s="5"/>
      <c r="B14" s="6">
        <v>13.0</v>
      </c>
      <c r="C14" s="6">
        <v>84.0</v>
      </c>
      <c r="D14" s="6">
        <v>75.0</v>
      </c>
      <c r="E14" s="7">
        <f t="shared" si="1"/>
        <v>78.6</v>
      </c>
      <c r="G14" s="16"/>
      <c r="H14" s="15"/>
      <c r="I14" s="15"/>
    </row>
    <row r="15">
      <c r="A15" s="5"/>
      <c r="B15" s="6">
        <v>14.0</v>
      </c>
      <c r="C15" s="6">
        <v>52.0</v>
      </c>
      <c r="D15" s="6">
        <v>87.0</v>
      </c>
      <c r="E15" s="7">
        <f t="shared" si="1"/>
        <v>73</v>
      </c>
    </row>
    <row r="16">
      <c r="A16" s="5"/>
      <c r="B16" s="6">
        <v>15.0</v>
      </c>
      <c r="C16" s="6">
        <v>70.0</v>
      </c>
      <c r="D16" s="6">
        <v>43.0</v>
      </c>
      <c r="E16" s="7">
        <f t="shared" si="1"/>
        <v>53.8</v>
      </c>
    </row>
    <row r="17">
      <c r="A17" s="5"/>
      <c r="B17" s="6">
        <v>16.0</v>
      </c>
      <c r="C17" s="6">
        <v>63.0</v>
      </c>
      <c r="D17" s="6">
        <v>53.0</v>
      </c>
      <c r="E17" s="7">
        <f t="shared" si="1"/>
        <v>57</v>
      </c>
    </row>
    <row r="18">
      <c r="A18" s="5"/>
      <c r="B18" s="6">
        <v>17.0</v>
      </c>
      <c r="C18" s="6">
        <v>25.0</v>
      </c>
      <c r="D18" s="6">
        <v>46.0</v>
      </c>
      <c r="E18" s="7">
        <f t="shared" si="1"/>
        <v>37.6</v>
      </c>
    </row>
    <row r="19">
      <c r="A19" s="5"/>
      <c r="B19" s="6">
        <v>18.0</v>
      </c>
      <c r="C19" s="6">
        <v>69.0</v>
      </c>
      <c r="D19" s="6">
        <v>80.0</v>
      </c>
      <c r="E19" s="7">
        <f t="shared" si="1"/>
        <v>75.6</v>
      </c>
    </row>
    <row r="20">
      <c r="A20" s="5"/>
      <c r="B20" s="6">
        <v>19.0</v>
      </c>
      <c r="C20" s="6">
        <v>56.0</v>
      </c>
      <c r="D20" s="6">
        <v>26.0</v>
      </c>
      <c r="E20" s="7">
        <f t="shared" si="1"/>
        <v>38</v>
      </c>
    </row>
    <row r="21">
      <c r="A21" s="5"/>
      <c r="B21" s="6">
        <v>20.0</v>
      </c>
      <c r="C21" s="6">
        <v>78.0</v>
      </c>
      <c r="D21" s="6">
        <v>46.0</v>
      </c>
      <c r="E21" s="7">
        <f>C21*0.4+D21*0.6</f>
        <v>58.8</v>
      </c>
    </row>
    <row r="24">
      <c r="A24" s="16"/>
      <c r="B24" s="16" t="s">
        <v>16</v>
      </c>
      <c r="H24" s="16" t="s">
        <v>17</v>
      </c>
    </row>
    <row r="25">
      <c r="A25" s="17" t="s">
        <v>0</v>
      </c>
      <c r="B25" s="18" t="s">
        <v>18</v>
      </c>
      <c r="C25" s="19" t="s">
        <v>19</v>
      </c>
      <c r="D25" s="20"/>
      <c r="E25" s="11"/>
      <c r="F25" s="21" t="s">
        <v>20</v>
      </c>
      <c r="H25" s="12" t="s">
        <v>20</v>
      </c>
      <c r="I25" s="12" t="s">
        <v>21</v>
      </c>
      <c r="J25" s="12" t="s">
        <v>22</v>
      </c>
      <c r="K25" s="12" t="s">
        <v>23</v>
      </c>
    </row>
    <row r="26">
      <c r="A26" s="22"/>
      <c r="B26" s="22"/>
      <c r="C26" s="23" t="s">
        <v>8</v>
      </c>
      <c r="D26" s="23" t="s">
        <v>6</v>
      </c>
      <c r="E26" s="23" t="s">
        <v>4</v>
      </c>
      <c r="F26" s="22"/>
      <c r="H26" s="12" t="s">
        <v>8</v>
      </c>
      <c r="I26" s="14">
        <f>(SUM(B29,B32,B33,B34,B38,B39,B40,B44)/8)</f>
        <v>80.675</v>
      </c>
      <c r="J26" s="14">
        <f t="shared" ref="J26:J28" si="2">H10</f>
        <v>81.6</v>
      </c>
      <c r="K26" s="14">
        <f t="shared" ref="K26:K28" si="3">ABS(I26-J26)</f>
        <v>0.925</v>
      </c>
    </row>
    <row r="27">
      <c r="A27" s="6">
        <v>1.0</v>
      </c>
      <c r="B27" s="24">
        <v>65.0</v>
      </c>
      <c r="C27" s="24">
        <f t="shared" ref="C27:C46" si="4">ABS($H$10-E2)</f>
        <v>16.6</v>
      </c>
      <c r="D27" s="25">
        <f t="shared" ref="D27:D46" si="5">ABS($H$11-E2)</f>
        <v>6.2</v>
      </c>
      <c r="E27" s="25">
        <f t="shared" ref="E27:E46" si="6">ABS($H$12-$E2)</f>
        <v>29</v>
      </c>
      <c r="F27" s="6" t="str">
        <f t="shared" ref="F27:F46" si="7">if(C27&lt;min(D27:E27),"A",(if(D27&lt;min(C27,E27),"B",(if(E27&lt;min(C27:D27), "C")))))</f>
        <v>B</v>
      </c>
      <c r="H27" s="12" t="s">
        <v>6</v>
      </c>
      <c r="I27" s="14">
        <f>(sum(B27,B28,B35,B41,B42,B46)/6)</f>
        <v>59.76666667</v>
      </c>
      <c r="J27" s="14">
        <f t="shared" si="2"/>
        <v>58.8</v>
      </c>
      <c r="K27" s="14">
        <f t="shared" si="3"/>
        <v>0.9666666667</v>
      </c>
    </row>
    <row r="28">
      <c r="A28" s="6">
        <v>2.0</v>
      </c>
      <c r="B28" s="24">
        <v>68.2</v>
      </c>
      <c r="C28" s="24">
        <f t="shared" si="4"/>
        <v>13.4</v>
      </c>
      <c r="D28" s="25">
        <f t="shared" si="5"/>
        <v>9.4</v>
      </c>
      <c r="E28" s="25">
        <f t="shared" si="6"/>
        <v>32.2</v>
      </c>
      <c r="F28" s="6" t="str">
        <f t="shared" si="7"/>
        <v>B</v>
      </c>
      <c r="H28" s="12" t="s">
        <v>4</v>
      </c>
      <c r="I28" s="14">
        <f>(sum(B30,B31,B36,B37,B43,B45)/6)</f>
        <v>34.9</v>
      </c>
      <c r="J28" s="14">
        <f t="shared" si="2"/>
        <v>36</v>
      </c>
      <c r="K28" s="14">
        <f t="shared" si="3"/>
        <v>1.1</v>
      </c>
    </row>
    <row r="29">
      <c r="A29" s="6">
        <v>3.0</v>
      </c>
      <c r="B29" s="24">
        <v>86.0</v>
      </c>
      <c r="C29" s="24">
        <f t="shared" si="4"/>
        <v>4.4</v>
      </c>
      <c r="D29" s="25">
        <f t="shared" si="5"/>
        <v>27.2</v>
      </c>
      <c r="E29" s="25">
        <f t="shared" si="6"/>
        <v>50</v>
      </c>
      <c r="F29" s="6" t="str">
        <f t="shared" si="7"/>
        <v>A</v>
      </c>
      <c r="H29" s="12" t="s">
        <v>24</v>
      </c>
      <c r="I29" s="14"/>
      <c r="J29" s="14"/>
      <c r="K29" s="14">
        <f>sum(K26:K28)</f>
        <v>2.991666667</v>
      </c>
    </row>
    <row r="30">
      <c r="A30" s="6">
        <v>4.0</v>
      </c>
      <c r="B30" s="24">
        <v>36.0</v>
      </c>
      <c r="C30" s="24">
        <f t="shared" si="4"/>
        <v>45.6</v>
      </c>
      <c r="D30" s="25">
        <f t="shared" si="5"/>
        <v>22.8</v>
      </c>
      <c r="E30" s="25">
        <f t="shared" si="6"/>
        <v>0</v>
      </c>
      <c r="F30" s="6" t="str">
        <f t="shared" si="7"/>
        <v>C</v>
      </c>
    </row>
    <row r="31">
      <c r="A31" s="6">
        <v>5.0</v>
      </c>
      <c r="B31" s="24">
        <v>36.6</v>
      </c>
      <c r="C31" s="24">
        <f t="shared" si="4"/>
        <v>45</v>
      </c>
      <c r="D31" s="25">
        <f t="shared" si="5"/>
        <v>22.2</v>
      </c>
      <c r="E31" s="25">
        <f t="shared" si="6"/>
        <v>0.6</v>
      </c>
      <c r="F31" s="6" t="str">
        <f t="shared" si="7"/>
        <v>C</v>
      </c>
      <c r="H31" s="4" t="s">
        <v>25</v>
      </c>
      <c r="I31" s="9">
        <f>0.1*(H7-H6)</f>
        <v>6.84</v>
      </c>
    </row>
    <row r="32">
      <c r="A32" s="6">
        <v>6.0</v>
      </c>
      <c r="B32" s="24">
        <v>76.6</v>
      </c>
      <c r="C32" s="24">
        <f t="shared" si="4"/>
        <v>5</v>
      </c>
      <c r="D32" s="25">
        <f t="shared" si="5"/>
        <v>17.8</v>
      </c>
      <c r="E32" s="25">
        <f t="shared" si="6"/>
        <v>40.6</v>
      </c>
      <c r="F32" s="6" t="str">
        <f t="shared" si="7"/>
        <v>A</v>
      </c>
      <c r="H32" s="4" t="s">
        <v>26</v>
      </c>
    </row>
    <row r="33">
      <c r="A33" s="6">
        <v>7.0</v>
      </c>
      <c r="B33" s="24">
        <v>93.0</v>
      </c>
      <c r="C33" s="24">
        <f t="shared" si="4"/>
        <v>11.4</v>
      </c>
      <c r="D33" s="25">
        <f t="shared" si="5"/>
        <v>34.2</v>
      </c>
      <c r="E33" s="25">
        <f t="shared" si="6"/>
        <v>57</v>
      </c>
      <c r="F33" s="6" t="str">
        <f t="shared" si="7"/>
        <v>A</v>
      </c>
      <c r="H33" s="15"/>
    </row>
    <row r="34">
      <c r="A34" s="6">
        <v>8.0</v>
      </c>
      <c r="B34" s="24">
        <v>86.0</v>
      </c>
      <c r="C34" s="24">
        <f t="shared" si="4"/>
        <v>4.4</v>
      </c>
      <c r="D34" s="25">
        <f t="shared" si="5"/>
        <v>27.2</v>
      </c>
      <c r="E34" s="25">
        <f t="shared" si="6"/>
        <v>50</v>
      </c>
      <c r="F34" s="6" t="str">
        <f t="shared" si="7"/>
        <v>A</v>
      </c>
      <c r="H34" s="26"/>
    </row>
    <row r="35">
      <c r="A35" s="6">
        <v>9.0</v>
      </c>
      <c r="B35" s="24">
        <v>55.8</v>
      </c>
      <c r="C35" s="24">
        <f t="shared" si="4"/>
        <v>25.8</v>
      </c>
      <c r="D35" s="25">
        <f t="shared" si="5"/>
        <v>3</v>
      </c>
      <c r="E35" s="25">
        <f t="shared" si="6"/>
        <v>19.8</v>
      </c>
      <c r="F35" s="6" t="str">
        <f t="shared" si="7"/>
        <v>B</v>
      </c>
      <c r="H35" s="27"/>
      <c r="K35" s="27"/>
      <c r="N35" s="27"/>
    </row>
    <row r="36">
      <c r="A36" s="6">
        <v>10.0</v>
      </c>
      <c r="B36" s="24">
        <v>36.599999999999994</v>
      </c>
      <c r="C36" s="24">
        <f t="shared" si="4"/>
        <v>45</v>
      </c>
      <c r="D36" s="25">
        <f t="shared" si="5"/>
        <v>22.2</v>
      </c>
      <c r="E36" s="25">
        <f t="shared" si="6"/>
        <v>0.6</v>
      </c>
      <c r="F36" s="6" t="str">
        <f t="shared" si="7"/>
        <v>C</v>
      </c>
    </row>
    <row r="37">
      <c r="A37" s="6">
        <v>11.0</v>
      </c>
      <c r="B37" s="24">
        <v>24.6</v>
      </c>
      <c r="C37" s="24">
        <f t="shared" si="4"/>
        <v>57</v>
      </c>
      <c r="D37" s="25">
        <f t="shared" si="5"/>
        <v>34.2</v>
      </c>
      <c r="E37" s="25">
        <f t="shared" si="6"/>
        <v>11.4</v>
      </c>
      <c r="F37" s="6" t="str">
        <f t="shared" si="7"/>
        <v>C</v>
      </c>
    </row>
    <row r="38">
      <c r="A38" s="6">
        <v>12.0</v>
      </c>
      <c r="B38" s="24">
        <v>76.6</v>
      </c>
      <c r="C38" s="24">
        <f t="shared" si="4"/>
        <v>5</v>
      </c>
      <c r="D38" s="25">
        <f t="shared" si="5"/>
        <v>17.8</v>
      </c>
      <c r="E38" s="25">
        <f t="shared" si="6"/>
        <v>40.6</v>
      </c>
      <c r="F38" s="6" t="str">
        <f t="shared" si="7"/>
        <v>A</v>
      </c>
    </row>
    <row r="39">
      <c r="A39" s="6">
        <v>13.0</v>
      </c>
      <c r="B39" s="24">
        <v>78.6</v>
      </c>
      <c r="C39" s="24">
        <f t="shared" si="4"/>
        <v>3</v>
      </c>
      <c r="D39" s="25">
        <f t="shared" si="5"/>
        <v>19.8</v>
      </c>
      <c r="E39" s="25">
        <f t="shared" si="6"/>
        <v>42.6</v>
      </c>
      <c r="F39" s="6" t="str">
        <f t="shared" si="7"/>
        <v>A</v>
      </c>
    </row>
    <row r="40">
      <c r="A40" s="6">
        <v>14.0</v>
      </c>
      <c r="B40" s="24">
        <v>73.0</v>
      </c>
      <c r="C40" s="24">
        <f t="shared" si="4"/>
        <v>8.6</v>
      </c>
      <c r="D40" s="25">
        <f t="shared" si="5"/>
        <v>14.2</v>
      </c>
      <c r="E40" s="25">
        <f t="shared" si="6"/>
        <v>37</v>
      </c>
      <c r="F40" s="6" t="str">
        <f t="shared" si="7"/>
        <v>A</v>
      </c>
    </row>
    <row r="41">
      <c r="A41" s="6">
        <v>15.0</v>
      </c>
      <c r="B41" s="24">
        <v>53.8</v>
      </c>
      <c r="C41" s="24">
        <f t="shared" si="4"/>
        <v>27.8</v>
      </c>
      <c r="D41" s="25">
        <f t="shared" si="5"/>
        <v>5</v>
      </c>
      <c r="E41" s="25">
        <f t="shared" si="6"/>
        <v>17.8</v>
      </c>
      <c r="F41" s="6" t="str">
        <f t="shared" si="7"/>
        <v>B</v>
      </c>
    </row>
    <row r="42">
      <c r="A42" s="6">
        <v>16.0</v>
      </c>
      <c r="B42" s="24">
        <v>57.0</v>
      </c>
      <c r="C42" s="24">
        <f t="shared" si="4"/>
        <v>24.6</v>
      </c>
      <c r="D42" s="25">
        <f t="shared" si="5"/>
        <v>1.8</v>
      </c>
      <c r="E42" s="25">
        <f t="shared" si="6"/>
        <v>21</v>
      </c>
      <c r="F42" s="6" t="str">
        <f t="shared" si="7"/>
        <v>B</v>
      </c>
    </row>
    <row r="43">
      <c r="A43" s="6">
        <v>17.0</v>
      </c>
      <c r="B43" s="24">
        <v>37.599999999999994</v>
      </c>
      <c r="C43" s="24">
        <f t="shared" si="4"/>
        <v>44</v>
      </c>
      <c r="D43" s="25">
        <f t="shared" si="5"/>
        <v>21.2</v>
      </c>
      <c r="E43" s="25">
        <f t="shared" si="6"/>
        <v>1.6</v>
      </c>
      <c r="F43" s="6" t="str">
        <f t="shared" si="7"/>
        <v>C</v>
      </c>
    </row>
    <row r="44">
      <c r="A44" s="6">
        <v>18.0</v>
      </c>
      <c r="B44" s="24">
        <v>75.6</v>
      </c>
      <c r="C44" s="24">
        <f t="shared" si="4"/>
        <v>6</v>
      </c>
      <c r="D44" s="25">
        <f t="shared" si="5"/>
        <v>16.8</v>
      </c>
      <c r="E44" s="25">
        <f t="shared" si="6"/>
        <v>39.6</v>
      </c>
      <c r="F44" s="6" t="str">
        <f t="shared" si="7"/>
        <v>A</v>
      </c>
    </row>
    <row r="45">
      <c r="A45" s="6">
        <v>19.0</v>
      </c>
      <c r="B45" s="24">
        <v>38.0</v>
      </c>
      <c r="C45" s="24">
        <f t="shared" si="4"/>
        <v>43.6</v>
      </c>
      <c r="D45" s="25">
        <f t="shared" si="5"/>
        <v>20.8</v>
      </c>
      <c r="E45" s="25">
        <f t="shared" si="6"/>
        <v>2</v>
      </c>
      <c r="F45" s="6" t="str">
        <f t="shared" si="7"/>
        <v>C</v>
      </c>
    </row>
    <row r="46">
      <c r="A46" s="6">
        <v>20.0</v>
      </c>
      <c r="B46" s="24">
        <v>58.8</v>
      </c>
      <c r="C46" s="24">
        <f t="shared" si="4"/>
        <v>22.8</v>
      </c>
      <c r="D46" s="25">
        <f t="shared" si="5"/>
        <v>0</v>
      </c>
      <c r="E46" s="25">
        <f t="shared" si="6"/>
        <v>22.8</v>
      </c>
      <c r="F46" s="6" t="str">
        <f t="shared" si="7"/>
        <v>B</v>
      </c>
    </row>
  </sheetData>
  <mergeCells count="5">
    <mergeCell ref="G9:H9"/>
    <mergeCell ref="A25:A26"/>
    <mergeCell ref="B25:B26"/>
    <mergeCell ref="C25:E25"/>
    <mergeCell ref="F25:F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71"/>
    <col customWidth="1" min="5" max="5" width="10.29"/>
    <col customWidth="1" min="6" max="6" width="7.29"/>
    <col customWidth="1" min="7" max="7" width="11.14"/>
    <col customWidth="1" min="8" max="8" width="9.0"/>
    <col customWidth="1" min="9" max="9" width="4.71"/>
    <col customWidth="1" min="10" max="10" width="10.86"/>
    <col customWidth="1" min="11" max="11" width="8.57"/>
    <col customWidth="1" min="12" max="12" width="9.43"/>
    <col customWidth="1" min="13" max="13" width="9.71"/>
  </cols>
  <sheetData>
    <row r="8">
      <c r="A8" s="4" t="s">
        <v>27</v>
      </c>
      <c r="B8" s="4" t="s">
        <v>28</v>
      </c>
      <c r="C8" s="4">
        <v>9.0</v>
      </c>
      <c r="E8" s="14"/>
      <c r="F8" s="19" t="s">
        <v>29</v>
      </c>
      <c r="G8" s="20"/>
      <c r="H8" s="11"/>
      <c r="J8" s="14"/>
      <c r="K8" s="19" t="s">
        <v>29</v>
      </c>
      <c r="L8" s="20"/>
      <c r="M8" s="11"/>
    </row>
    <row r="9">
      <c r="B9" s="4" t="s">
        <v>30</v>
      </c>
      <c r="C9" s="4">
        <v>11.0</v>
      </c>
      <c r="E9" s="28" t="s">
        <v>31</v>
      </c>
      <c r="F9" s="14"/>
      <c r="G9" s="29" t="s">
        <v>28</v>
      </c>
      <c r="H9" s="30" t="s">
        <v>30</v>
      </c>
      <c r="J9" s="28" t="s">
        <v>31</v>
      </c>
      <c r="K9" s="14"/>
      <c r="L9" s="29" t="s">
        <v>28</v>
      </c>
      <c r="M9" s="30" t="s">
        <v>30</v>
      </c>
    </row>
    <row r="10">
      <c r="E10" s="31"/>
      <c r="F10" s="23" t="s">
        <v>28</v>
      </c>
      <c r="G10" s="32" t="s">
        <v>32</v>
      </c>
      <c r="H10" s="32" t="s">
        <v>33</v>
      </c>
      <c r="J10" s="31"/>
      <c r="K10" s="23" t="s">
        <v>28</v>
      </c>
      <c r="L10" s="33">
        <v>6.0</v>
      </c>
      <c r="M10" s="32">
        <v>2.0</v>
      </c>
    </row>
    <row r="11">
      <c r="E11" s="22"/>
      <c r="F11" s="30" t="s">
        <v>30</v>
      </c>
      <c r="G11" s="32" t="s">
        <v>34</v>
      </c>
      <c r="H11" s="32" t="s">
        <v>35</v>
      </c>
      <c r="J11" s="22"/>
      <c r="K11" s="34" t="s">
        <v>30</v>
      </c>
      <c r="L11" s="32">
        <v>3.0</v>
      </c>
      <c r="M11" s="33">
        <v>9.0</v>
      </c>
    </row>
    <row r="14">
      <c r="G14" s="4" t="s">
        <v>36</v>
      </c>
      <c r="H14" s="9">
        <f>(L10+M11)/(L10+M10+L11+M11)</f>
        <v>0.75</v>
      </c>
    </row>
    <row r="18">
      <c r="E18" s="14"/>
      <c r="F18" s="19" t="s">
        <v>29</v>
      </c>
      <c r="G18" s="20"/>
      <c r="H18" s="11"/>
      <c r="J18" s="14"/>
      <c r="K18" s="19" t="s">
        <v>29</v>
      </c>
      <c r="L18" s="20"/>
      <c r="M18" s="11"/>
    </row>
    <row r="19">
      <c r="E19" s="28" t="s">
        <v>31</v>
      </c>
      <c r="F19" s="14"/>
      <c r="G19" s="29" t="s">
        <v>28</v>
      </c>
      <c r="H19" s="30" t="s">
        <v>30</v>
      </c>
      <c r="J19" s="28" t="s">
        <v>31</v>
      </c>
      <c r="K19" s="14"/>
      <c r="L19" s="29" t="s">
        <v>28</v>
      </c>
      <c r="M19" s="30" t="s">
        <v>30</v>
      </c>
    </row>
    <row r="20">
      <c r="E20" s="31"/>
      <c r="F20" s="23" t="s">
        <v>28</v>
      </c>
      <c r="G20" s="32" t="s">
        <v>32</v>
      </c>
      <c r="H20" s="32" t="s">
        <v>33</v>
      </c>
      <c r="J20" s="31"/>
      <c r="K20" s="23" t="s">
        <v>28</v>
      </c>
      <c r="L20" s="33">
        <v>6.0</v>
      </c>
      <c r="M20" s="32">
        <v>2.0</v>
      </c>
    </row>
    <row r="21">
      <c r="E21" s="22"/>
      <c r="F21" s="30" t="s">
        <v>30</v>
      </c>
      <c r="G21" s="32" t="s">
        <v>34</v>
      </c>
      <c r="H21" s="32" t="s">
        <v>35</v>
      </c>
      <c r="J21" s="22"/>
      <c r="K21" s="34" t="s">
        <v>30</v>
      </c>
      <c r="L21" s="32">
        <v>3.0</v>
      </c>
      <c r="M21" s="32">
        <v>9.0</v>
      </c>
    </row>
    <row r="24">
      <c r="G24" s="4" t="s">
        <v>37</v>
      </c>
      <c r="H24" s="9">
        <f>(L20)/(L20+M20)</f>
        <v>0.75</v>
      </c>
    </row>
    <row r="27">
      <c r="E27" s="14"/>
      <c r="F27" s="19" t="s">
        <v>29</v>
      </c>
      <c r="G27" s="20"/>
      <c r="H27" s="11"/>
      <c r="J27" s="14"/>
      <c r="K27" s="19" t="s">
        <v>29</v>
      </c>
      <c r="L27" s="20"/>
      <c r="M27" s="11"/>
    </row>
    <row r="28">
      <c r="E28" s="28" t="s">
        <v>31</v>
      </c>
      <c r="F28" s="14"/>
      <c r="G28" s="29" t="s">
        <v>28</v>
      </c>
      <c r="H28" s="30" t="s">
        <v>30</v>
      </c>
      <c r="J28" s="28" t="s">
        <v>31</v>
      </c>
      <c r="K28" s="14"/>
      <c r="L28" s="29" t="s">
        <v>28</v>
      </c>
      <c r="M28" s="30" t="s">
        <v>30</v>
      </c>
    </row>
    <row r="29">
      <c r="E29" s="31"/>
      <c r="F29" s="23" t="s">
        <v>28</v>
      </c>
      <c r="G29" s="32" t="s">
        <v>32</v>
      </c>
      <c r="H29" s="32" t="s">
        <v>33</v>
      </c>
      <c r="J29" s="31"/>
      <c r="K29" s="23" t="s">
        <v>28</v>
      </c>
      <c r="L29" s="33">
        <v>6.0</v>
      </c>
      <c r="M29" s="32">
        <v>2.0</v>
      </c>
    </row>
    <row r="30">
      <c r="E30" s="22"/>
      <c r="F30" s="30" t="s">
        <v>30</v>
      </c>
      <c r="G30" s="32" t="s">
        <v>34</v>
      </c>
      <c r="H30" s="32" t="s">
        <v>35</v>
      </c>
      <c r="J30" s="22"/>
      <c r="K30" s="34" t="s">
        <v>30</v>
      </c>
      <c r="L30" s="32">
        <v>3.0</v>
      </c>
      <c r="M30" s="32">
        <v>9.0</v>
      </c>
    </row>
    <row r="33">
      <c r="G33" s="4" t="s">
        <v>38</v>
      </c>
      <c r="H33" s="35">
        <f>(L29)/(L29+L30)</f>
        <v>0.6666666667</v>
      </c>
    </row>
    <row r="36">
      <c r="E36" s="14"/>
      <c r="F36" s="19" t="s">
        <v>29</v>
      </c>
      <c r="G36" s="20"/>
      <c r="H36" s="11"/>
      <c r="J36" s="14"/>
      <c r="K36" s="19" t="s">
        <v>29</v>
      </c>
      <c r="L36" s="20"/>
      <c r="M36" s="11"/>
    </row>
    <row r="37">
      <c r="E37" s="28" t="s">
        <v>31</v>
      </c>
      <c r="F37" s="14"/>
      <c r="G37" s="29" t="s">
        <v>28</v>
      </c>
      <c r="H37" s="30" t="s">
        <v>30</v>
      </c>
      <c r="J37" s="28" t="s">
        <v>31</v>
      </c>
      <c r="K37" s="14"/>
      <c r="L37" s="29" t="s">
        <v>28</v>
      </c>
      <c r="M37" s="30" t="s">
        <v>30</v>
      </c>
    </row>
    <row r="38">
      <c r="E38" s="31"/>
      <c r="F38" s="23" t="s">
        <v>28</v>
      </c>
      <c r="G38" s="32" t="s">
        <v>32</v>
      </c>
      <c r="H38" s="32" t="s">
        <v>33</v>
      </c>
      <c r="J38" s="31"/>
      <c r="K38" s="23" t="s">
        <v>28</v>
      </c>
      <c r="L38" s="33">
        <v>6.0</v>
      </c>
      <c r="M38" s="32">
        <v>2.0</v>
      </c>
    </row>
    <row r="39">
      <c r="E39" s="22"/>
      <c r="F39" s="30" t="s">
        <v>30</v>
      </c>
      <c r="G39" s="32" t="s">
        <v>34</v>
      </c>
      <c r="H39" s="32" t="s">
        <v>35</v>
      </c>
      <c r="J39" s="22"/>
      <c r="K39" s="34" t="s">
        <v>30</v>
      </c>
      <c r="L39" s="32">
        <v>3.0</v>
      </c>
      <c r="M39" s="32">
        <v>9.0</v>
      </c>
    </row>
    <row r="42">
      <c r="G42" s="4" t="s">
        <v>39</v>
      </c>
      <c r="H42" s="35">
        <f>(2*L38)/((2*L38)+M38+L39)</f>
        <v>0.7058823529</v>
      </c>
    </row>
  </sheetData>
  <mergeCells count="16">
    <mergeCell ref="F8:H8"/>
    <mergeCell ref="K8:M8"/>
    <mergeCell ref="E9:E11"/>
    <mergeCell ref="J9:J11"/>
    <mergeCell ref="K18:M18"/>
    <mergeCell ref="E19:E21"/>
    <mergeCell ref="J19:J21"/>
    <mergeCell ref="J28:J30"/>
    <mergeCell ref="J37:J39"/>
    <mergeCell ref="F18:H18"/>
    <mergeCell ref="F27:H27"/>
    <mergeCell ref="K27:M27"/>
    <mergeCell ref="E28:E30"/>
    <mergeCell ref="F36:H36"/>
    <mergeCell ref="K36:M36"/>
    <mergeCell ref="E37:E39"/>
  </mergeCells>
  <drawing r:id="rId1"/>
</worksheet>
</file>