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ml.chartshapes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2.xml" ContentType="application/vnd.openxmlformats-officedocument.spreadsheetml.pivotTab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13.xml" ContentType="application/vnd.openxmlformats-officedocument.spreadsheetml.pivotTab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1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esma\Downloads\"/>
    </mc:Choice>
  </mc:AlternateContent>
  <xr:revisionPtr revIDLastSave="0" documentId="13_ncr:1_{BD286F94-B09C-48E9-AF0F-A6451777A60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ase Study" sheetId="2" r:id="rId1"/>
    <sheet name="Dashboard" sheetId="5" r:id="rId2"/>
    <sheet name="Data" sheetId="1" r:id="rId3"/>
    <sheet name="Delivery Performance" sheetId="4" r:id="rId4"/>
    <sheet name="Operational Efficiency" sheetId="29" r:id="rId5"/>
    <sheet name="Average Fuel consumption" sheetId="23" r:id="rId6"/>
    <sheet name="Average delivery cost by zone" sheetId="30" r:id="rId7"/>
    <sheet name="Customer Feedback" sheetId="9" r:id="rId8"/>
    <sheet name="Customer Ratings  Delayed " sheetId="25" r:id="rId9"/>
    <sheet name="Delivery Delays and Costs by Da" sheetId="20" r:id="rId10"/>
    <sheet name="Fuel Usage Trends by Zone and P" sheetId="28" r:id="rId11"/>
    <sheet name="Fuel Consumption Patterns Over " sheetId="31" r:id="rId12"/>
    <sheet name="Delivery Delay Hotspots" sheetId="32" r:id="rId13"/>
  </sheets>
  <definedNames>
    <definedName name="_xlnm._FilterDatabase" localSheetId="2" hidden="1">Data!$A$1:$M$101</definedName>
  </definedNames>
  <calcPr calcId="191029"/>
  <pivotCaches>
    <pivotCache cacheId="0" r:id="rId14"/>
    <pivotCache cacheId="1" r:id="rId15"/>
    <pivotCache cacheId="2" r:id="rId16"/>
    <pivotCache cacheId="3" r:id="rId17"/>
    <pivotCache cacheId="4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18" i="4"/>
  <c r="F8" i="4"/>
  <c r="F6" i="4"/>
  <c r="F5" i="4"/>
  <c r="D15" i="4"/>
  <c r="D14" i="4"/>
  <c r="D12" i="4"/>
  <c r="E9" i="4"/>
  <c r="E8" i="4"/>
  <c r="C21" i="4"/>
  <c r="C20" i="4"/>
  <c r="F7" i="4"/>
  <c r="E7" i="4"/>
  <c r="E6" i="4"/>
  <c r="D13" i="4"/>
  <c r="E5" i="4"/>
  <c r="C19" i="4"/>
</calcChain>
</file>

<file path=xl/sharedStrings.xml><?xml version="1.0" encoding="utf-8"?>
<sst xmlns="http://schemas.openxmlformats.org/spreadsheetml/2006/main" count="848" uniqueCount="289">
  <si>
    <t>Case Study: Building a Delivery Performance Dashboard for XYZ Logistics</t>
  </si>
  <si>
    <t>Background</t>
  </si>
  <si>
    <t>XYZ Logistics is a mid-sized company specializing in last-mile deliveries in a metropolitan city. They operate in four zones: North, South, East, and West. Due to a recent increase in order volume, fuel costs, and delivery delays, the management wants a dashboard to monitor operational performance and identify areas for improvement.</t>
  </si>
  <si>
    <t>The dashboard will help:</t>
  </si>
  <si>
    <t>Monitor delivery performance metrics.</t>
  </si>
  <si>
    <t>Identify delays and their root causes.</t>
  </si>
  <si>
    <t>Track cost efficiency.</t>
  </si>
  <si>
    <t>Visualize trends for actionable insights.</t>
  </si>
  <si>
    <t>Scenario</t>
  </si>
  <si>
    <t>You are hired as a logistics analyst at XYZ Logistics. Your manager has tasked you with creating a dashboard using the provided dataset. The dashboard should be visually appealing and provide actionable insights for the operations team.</t>
  </si>
  <si>
    <t>Task for Candidates</t>
  </si>
  <si>
    <t>You are required to create an interactive dashboard that answers the following questions:</t>
  </si>
  <si>
    <t>Delivery Performance</t>
  </si>
  <si>
    <t>What is the on-time delivery rate for each zone?</t>
  </si>
  <si>
    <t>Which zones experience the most delays?</t>
  </si>
  <si>
    <t>Operational Efficiency</t>
  </si>
  <si>
    <t>What is the average delivery time (mins) across all zones?</t>
  </si>
  <si>
    <t>How does peak-hour traffic impact delivery times and costs?</t>
  </si>
  <si>
    <t>Cost and Fuel Analysis</t>
  </si>
  <si>
    <t>Which zone has the highest average fuel consumption per delivery?</t>
  </si>
  <si>
    <t>What is the average delivery cost per zone?</t>
  </si>
  <si>
    <t>Customer Feedback</t>
  </si>
  <si>
    <t>Which zones have the highest and lowest customer ratings?</t>
  </si>
  <si>
    <t>Are there correlations between delayed deliveries and lower customer ratings?</t>
  </si>
  <si>
    <t>Trends and Patterns</t>
  </si>
  <si>
    <t>How do delays and costs vary by day of the week?</t>
  </si>
  <si>
    <t>Can you identify trends in fuel usage across zones and peak hours?</t>
  </si>
  <si>
    <t>Delivery ID</t>
  </si>
  <si>
    <t>Zone</t>
  </si>
  <si>
    <t>Date</t>
  </si>
  <si>
    <t>Time of Order</t>
  </si>
  <si>
    <t>Distance (km)</t>
  </si>
  <si>
    <t>Delivery Time (mins)</t>
  </si>
  <si>
    <t>Peak Hour (Yes/No)</t>
  </si>
  <si>
    <t>Delivery Status (On-Time/Delayed)</t>
  </si>
  <si>
    <t>Fuel Used (liters)</t>
  </si>
  <si>
    <t>Delivery Cost ($)</t>
  </si>
  <si>
    <t>Customer Rating (1-5)</t>
  </si>
  <si>
    <t>D001</t>
  </si>
  <si>
    <t>West</t>
  </si>
  <si>
    <t>2024-11-11</t>
  </si>
  <si>
    <t>06:48 AM</t>
  </si>
  <si>
    <t>No</t>
  </si>
  <si>
    <t>Delayed</t>
  </si>
  <si>
    <t>D002</t>
  </si>
  <si>
    <t>East</t>
  </si>
  <si>
    <t>2024-11-16</t>
  </si>
  <si>
    <t>12:48 PM</t>
  </si>
  <si>
    <t>D003</t>
  </si>
  <si>
    <t>North</t>
  </si>
  <si>
    <t>2024-11-13</t>
  </si>
  <si>
    <t>03:33 PM</t>
  </si>
  <si>
    <t>On-Time</t>
  </si>
  <si>
    <t>D004</t>
  </si>
  <si>
    <t>2024-11-15</t>
  </si>
  <si>
    <t>10:56 AM</t>
  </si>
  <si>
    <t>Yes</t>
  </si>
  <si>
    <t>D005</t>
  </si>
  <si>
    <t>2024-11-10</t>
  </si>
  <si>
    <t>03:40 PM</t>
  </si>
  <si>
    <t>D006</t>
  </si>
  <si>
    <t>South</t>
  </si>
  <si>
    <t>08:33 AM</t>
  </si>
  <si>
    <t>D007</t>
  </si>
  <si>
    <t>06:14 AM</t>
  </si>
  <si>
    <t>D008</t>
  </si>
  <si>
    <t>D009</t>
  </si>
  <si>
    <t>2024-11-14</t>
  </si>
  <si>
    <t>07:28 PM</t>
  </si>
  <si>
    <t>D010</t>
  </si>
  <si>
    <t>10:10 AM</t>
  </si>
  <si>
    <t>D011</t>
  </si>
  <si>
    <t>08:08 AM</t>
  </si>
  <si>
    <t>D012</t>
  </si>
  <si>
    <t>06:10 PM</t>
  </si>
  <si>
    <t>D013</t>
  </si>
  <si>
    <t>07:43 PM</t>
  </si>
  <si>
    <t>D014</t>
  </si>
  <si>
    <t>02:28 PM</t>
  </si>
  <si>
    <t>D015</t>
  </si>
  <si>
    <t>D016</t>
  </si>
  <si>
    <t>2024-11-12</t>
  </si>
  <si>
    <t>08:11 PM</t>
  </si>
  <si>
    <t>D017</t>
  </si>
  <si>
    <t>12:02 PM</t>
  </si>
  <si>
    <t>D018</t>
  </si>
  <si>
    <t>06:59 PM</t>
  </si>
  <si>
    <t>D019</t>
  </si>
  <si>
    <t>02:50 PM</t>
  </si>
  <si>
    <t>D020</t>
  </si>
  <si>
    <t>11:59 AM</t>
  </si>
  <si>
    <t>D021</t>
  </si>
  <si>
    <t>06:37 PM</t>
  </si>
  <si>
    <t>D022</t>
  </si>
  <si>
    <t>08:00 AM</t>
  </si>
  <si>
    <t>D023</t>
  </si>
  <si>
    <t>07:11 PM</t>
  </si>
  <si>
    <t>D024</t>
  </si>
  <si>
    <t>02:27 PM</t>
  </si>
  <si>
    <t>D025</t>
  </si>
  <si>
    <t>01:39 PM</t>
  </si>
  <si>
    <t>D026</t>
  </si>
  <si>
    <t>08:18 PM</t>
  </si>
  <si>
    <t>D027</t>
  </si>
  <si>
    <t>07:30 AM</t>
  </si>
  <si>
    <t>D028</t>
  </si>
  <si>
    <t>01:37 PM</t>
  </si>
  <si>
    <t>D029</t>
  </si>
  <si>
    <t>01:23 PM</t>
  </si>
  <si>
    <t>D030</t>
  </si>
  <si>
    <t>11:58 AM</t>
  </si>
  <si>
    <t>D031</t>
  </si>
  <si>
    <t>07:09 PM</t>
  </si>
  <si>
    <t>D032</t>
  </si>
  <si>
    <t>10:21 AM</t>
  </si>
  <si>
    <t>D033</t>
  </si>
  <si>
    <t>12:55 PM</t>
  </si>
  <si>
    <t>D034</t>
  </si>
  <si>
    <t>07:42 AM</t>
  </si>
  <si>
    <t>D035</t>
  </si>
  <si>
    <t>08:41 PM</t>
  </si>
  <si>
    <t>D036</t>
  </si>
  <si>
    <t>11:53 AM</t>
  </si>
  <si>
    <t>D037</t>
  </si>
  <si>
    <t>02:08 PM</t>
  </si>
  <si>
    <t>D038</t>
  </si>
  <si>
    <t>09:10 AM</t>
  </si>
  <si>
    <t>D039</t>
  </si>
  <si>
    <t>06:17 PM</t>
  </si>
  <si>
    <t>D040</t>
  </si>
  <si>
    <t>06:54 AM</t>
  </si>
  <si>
    <t>D041</t>
  </si>
  <si>
    <t>08:59 PM</t>
  </si>
  <si>
    <t>D042</t>
  </si>
  <si>
    <t>06:44 PM</t>
  </si>
  <si>
    <t>D043</t>
  </si>
  <si>
    <t>08:07 AM</t>
  </si>
  <si>
    <t>D044</t>
  </si>
  <si>
    <t>11:56 AM</t>
  </si>
  <si>
    <t>D045</t>
  </si>
  <si>
    <t>03:37 PM</t>
  </si>
  <si>
    <t>D046</t>
  </si>
  <si>
    <t>07:36 AM</t>
  </si>
  <si>
    <t>D047</t>
  </si>
  <si>
    <t>05:30 PM</t>
  </si>
  <si>
    <t>D048</t>
  </si>
  <si>
    <t>D049</t>
  </si>
  <si>
    <t>10:45 AM</t>
  </si>
  <si>
    <t>D050</t>
  </si>
  <si>
    <t>03:41 PM</t>
  </si>
  <si>
    <t>D051</t>
  </si>
  <si>
    <t>06:40 AM</t>
  </si>
  <si>
    <t>D052</t>
  </si>
  <si>
    <t>D053</t>
  </si>
  <si>
    <t>06:36 PM</t>
  </si>
  <si>
    <t>D054</t>
  </si>
  <si>
    <t>12:36 PM</t>
  </si>
  <si>
    <t>D055</t>
  </si>
  <si>
    <t>09:12 AM</t>
  </si>
  <si>
    <t>D056</t>
  </si>
  <si>
    <t>02:14 PM</t>
  </si>
  <si>
    <t>D057</t>
  </si>
  <si>
    <t>08:52 PM</t>
  </si>
  <si>
    <t>D058</t>
  </si>
  <si>
    <t>05:52 PM</t>
  </si>
  <si>
    <t>D059</t>
  </si>
  <si>
    <t>02:37 PM</t>
  </si>
  <si>
    <t>D060</t>
  </si>
  <si>
    <t>03:55 PM</t>
  </si>
  <si>
    <t>D061</t>
  </si>
  <si>
    <t>03:00 PM</t>
  </si>
  <si>
    <t>D062</t>
  </si>
  <si>
    <t>08:23 PM</t>
  </si>
  <si>
    <t>D063</t>
  </si>
  <si>
    <t>08:32 PM</t>
  </si>
  <si>
    <t>D064</t>
  </si>
  <si>
    <t>12:29 PM</t>
  </si>
  <si>
    <t>D065</t>
  </si>
  <si>
    <t>09:34 AM</t>
  </si>
  <si>
    <t>D066</t>
  </si>
  <si>
    <t>10:44 AM</t>
  </si>
  <si>
    <t>D067</t>
  </si>
  <si>
    <t>07:39 PM</t>
  </si>
  <si>
    <t>D068</t>
  </si>
  <si>
    <t>07:58 AM</t>
  </si>
  <si>
    <t>D069</t>
  </si>
  <si>
    <t>08:37 AM</t>
  </si>
  <si>
    <t>D070</t>
  </si>
  <si>
    <t>12:33 PM</t>
  </si>
  <si>
    <t>D071</t>
  </si>
  <si>
    <t>05:59 PM</t>
  </si>
  <si>
    <t>D072</t>
  </si>
  <si>
    <t>12:15 PM</t>
  </si>
  <si>
    <t>D073</t>
  </si>
  <si>
    <t>07:32 AM</t>
  </si>
  <si>
    <t>D074</t>
  </si>
  <si>
    <t>05:24 PM</t>
  </si>
  <si>
    <t>D075</t>
  </si>
  <si>
    <t>07:11 AM</t>
  </si>
  <si>
    <t>D076</t>
  </si>
  <si>
    <t>08:58 PM</t>
  </si>
  <si>
    <t>D077</t>
  </si>
  <si>
    <t>01:03 PM</t>
  </si>
  <si>
    <t>D078</t>
  </si>
  <si>
    <t>04:14 PM</t>
  </si>
  <si>
    <t>D079</t>
  </si>
  <si>
    <t>02:22 PM</t>
  </si>
  <si>
    <t>D080</t>
  </si>
  <si>
    <t>09:38 AM</t>
  </si>
  <si>
    <t>D081</t>
  </si>
  <si>
    <t>07:01 PM</t>
  </si>
  <si>
    <t>D082</t>
  </si>
  <si>
    <t>04:01 PM</t>
  </si>
  <si>
    <t>D083</t>
  </si>
  <si>
    <t>09:28 AM</t>
  </si>
  <si>
    <t>D084</t>
  </si>
  <si>
    <t>D085</t>
  </si>
  <si>
    <t>D086</t>
  </si>
  <si>
    <t>05:14 PM</t>
  </si>
  <si>
    <t>D087</t>
  </si>
  <si>
    <t>01:02 PM</t>
  </si>
  <si>
    <t>D088</t>
  </si>
  <si>
    <t>11:16 AM</t>
  </si>
  <si>
    <t>D089</t>
  </si>
  <si>
    <t>01:35 PM</t>
  </si>
  <si>
    <t>D090</t>
  </si>
  <si>
    <t>12:20 PM</t>
  </si>
  <si>
    <t>D091</t>
  </si>
  <si>
    <t>11:24 AM</t>
  </si>
  <si>
    <t>D092</t>
  </si>
  <si>
    <t>06:27 AM</t>
  </si>
  <si>
    <t>D093</t>
  </si>
  <si>
    <t>02:56 PM</t>
  </si>
  <si>
    <t>D094</t>
  </si>
  <si>
    <t>04:51 PM</t>
  </si>
  <si>
    <t>D095</t>
  </si>
  <si>
    <t>09:52 AM</t>
  </si>
  <si>
    <t>D096</t>
  </si>
  <si>
    <t>D097</t>
  </si>
  <si>
    <t>06:45 AM</t>
  </si>
  <si>
    <t>D098</t>
  </si>
  <si>
    <t>06:08 AM</t>
  </si>
  <si>
    <t>D099</t>
  </si>
  <si>
    <t>09:15 AM</t>
  </si>
  <si>
    <t>D100</t>
  </si>
  <si>
    <t>10:13 AM</t>
  </si>
  <si>
    <t>Row Labels</t>
  </si>
  <si>
    <t>Grand Total</t>
  </si>
  <si>
    <t>Column Labels</t>
  </si>
  <si>
    <t>Count of Delivery ID</t>
  </si>
  <si>
    <t>Average of Fuel Used (liters)</t>
  </si>
  <si>
    <t>Average of Delivery Cost ($)</t>
  </si>
  <si>
    <t>Average of Customer Rating (1-5)</t>
  </si>
  <si>
    <r>
      <t>On-Time Delivery Rate</t>
    </r>
    <r>
      <rPr>
        <sz val="11"/>
        <color theme="1"/>
        <rFont val="Calibri"/>
        <charset val="134"/>
        <scheme val="minor"/>
      </rPr>
      <t xml:space="preserve"> (%)</t>
    </r>
  </si>
  <si>
    <t>Day of week</t>
  </si>
  <si>
    <t>Sunday</t>
  </si>
  <si>
    <t>Monday</t>
  </si>
  <si>
    <t>Tuesday</t>
  </si>
  <si>
    <t>Wednesday</t>
  </si>
  <si>
    <t>Thursday</t>
  </si>
  <si>
    <t>Friday</t>
  </si>
  <si>
    <t>Saturday</t>
  </si>
  <si>
    <t xml:space="preserve">                                                                                                                      XYZ Logistics Performance Dashboard</t>
  </si>
  <si>
    <t>Day of Week</t>
  </si>
  <si>
    <t>On-Time Delivery Rate (%)</t>
  </si>
  <si>
    <t>Delayed Rate(%)</t>
  </si>
  <si>
    <t>Average of Delivery Time (mins)</t>
  </si>
  <si>
    <t>Delayed Rate (%)</t>
  </si>
  <si>
    <r>
      <t xml:space="preserve">In </t>
    </r>
    <r>
      <rPr>
        <b/>
        <sz val="11"/>
        <color theme="1"/>
        <rFont val="Calibri"/>
        <charset val="134"/>
        <scheme val="minor"/>
      </rPr>
      <t>East</t>
    </r>
    <r>
      <rPr>
        <sz val="11"/>
        <color theme="1"/>
        <rFont val="Calibri"/>
        <charset val="134"/>
        <scheme val="minor"/>
      </rPr>
      <t xml:space="preserve"> and </t>
    </r>
    <r>
      <rPr>
        <b/>
        <sz val="11"/>
        <color theme="1"/>
        <rFont val="Calibri"/>
        <charset val="134"/>
        <scheme val="minor"/>
      </rPr>
      <t>West</t>
    </r>
    <r>
      <rPr>
        <sz val="11"/>
        <color theme="1"/>
        <rFont val="Calibri"/>
        <charset val="134"/>
        <scheme val="minor"/>
      </rPr>
      <t>, on-time deliveries receive higher ratings than delayed deliveries.</t>
    </r>
  </si>
  <si>
    <r>
      <t xml:space="preserve">In </t>
    </r>
    <r>
      <rPr>
        <b/>
        <sz val="11"/>
        <color theme="1"/>
        <rFont val="Calibri"/>
        <charset val="134"/>
        <scheme val="minor"/>
      </rPr>
      <t>North</t>
    </r>
    <r>
      <rPr>
        <sz val="11"/>
        <color theme="1"/>
        <rFont val="Calibri"/>
        <charset val="134"/>
        <scheme val="minor"/>
      </rPr>
      <t xml:space="preserve"> and </t>
    </r>
    <r>
      <rPr>
        <b/>
        <sz val="11"/>
        <color theme="1"/>
        <rFont val="Calibri"/>
        <charset val="134"/>
        <scheme val="minor"/>
      </rPr>
      <t>South</t>
    </r>
    <r>
      <rPr>
        <sz val="11"/>
        <color theme="1"/>
        <rFont val="Calibri"/>
        <charset val="134"/>
        <scheme val="minor"/>
      </rPr>
      <t>, delayed deliveries have higher ratings, which may indicate unique</t>
    </r>
  </si>
  <si>
    <t>This suggests that customer ratings may not strongly depend on whether deliveries were delayed or on-time and could be influenced by other factors (e.g., delivery experience, communication, or customer expectations)</t>
  </si>
  <si>
    <t>Average of Delayed</t>
  </si>
  <si>
    <t>Average of On-Time</t>
  </si>
  <si>
    <t>Total</t>
  </si>
  <si>
    <t>(Multiple Items)</t>
  </si>
  <si>
    <t xml:space="preserve"> Delivery Cost ($)</t>
  </si>
  <si>
    <t>Average of Delayed Rate (%)</t>
  </si>
  <si>
    <t>Average of  Delivery Cost ($)</t>
  </si>
  <si>
    <t>Delayed (%)</t>
  </si>
  <si>
    <t xml:space="preserve"> On-Time Delivery  (%)</t>
  </si>
  <si>
    <t xml:space="preserve"> Delivery Time (All)</t>
  </si>
  <si>
    <t>On-Time Delivery ID</t>
  </si>
  <si>
    <t>Average of Distance (km)</t>
  </si>
  <si>
    <t>Time of day</t>
  </si>
  <si>
    <t>Afternoon</t>
  </si>
  <si>
    <t>Evening</t>
  </si>
  <si>
    <t>Morning</t>
  </si>
  <si>
    <t>Sum of Fuel Used (liters)</t>
  </si>
  <si>
    <t>Delivery Delay Hotspots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</si>
</sst>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4.05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3" fillId="0" borderId="0" xfId="0" applyFont="1"/>
    <xf numFmtId="0" fontId="0" fillId="0" borderId="0" xfId="0" applyAlignment="1">
      <alignment horizontal="left" indent="1"/>
    </xf>
    <xf numFmtId="0" fontId="0" fillId="0" borderId="0" xfId="0" pivotButton="1"/>
    <xf numFmtId="0" fontId="0" fillId="0" borderId="0" xfId="0" applyAlignment="1">
      <alignment horizontal="left"/>
    </xf>
    <xf numFmtId="0" fontId="3" fillId="3" borderId="2" xfId="0" applyFont="1" applyFill="1" applyBorder="1"/>
    <xf numFmtId="9" fontId="0" fillId="0" borderId="0" xfId="1" applyFont="1" applyAlignment="1"/>
    <xf numFmtId="0" fontId="6" fillId="0" borderId="0" xfId="0" applyFont="1"/>
    <xf numFmtId="0" fontId="2" fillId="0" borderId="0" xfId="0" applyFont="1"/>
    <xf numFmtId="0" fontId="6" fillId="3" borderId="2" xfId="0" applyFont="1" applyFill="1" applyBorder="1"/>
    <xf numFmtId="0" fontId="2" fillId="0" borderId="0" xfId="0" applyFont="1" applyAlignment="1">
      <alignment vertical="center" wrapText="1"/>
    </xf>
    <xf numFmtId="2" fontId="0" fillId="0" borderId="0" xfId="0" applyNumberFormat="1"/>
    <xf numFmtId="9" fontId="6" fillId="0" borderId="0" xfId="1" applyFont="1" applyAlignment="1"/>
    <xf numFmtId="0" fontId="6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horizontal="left" indent="1"/>
    </xf>
    <xf numFmtId="9" fontId="0" fillId="0" borderId="0" xfId="0" applyNumberFormat="1"/>
    <xf numFmtId="164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7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3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colors>
    <mruColors>
      <color rgb="FF3366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[Resma_Swain_Logistics_Case_Study_Extended_Dataset (3).xlsx]Customer Feedback!PivotTable4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baseline="0"/>
              <a:t>Average Customer Ratings by Zone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Feedback'!$B$3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'Customer Feedback'!$A$4:$A$8</c:f>
              <c:strCache>
                <c:ptCount val="4"/>
                <c:pt idx="0">
                  <c:v>West</c:v>
                </c:pt>
                <c:pt idx="1">
                  <c:v>East</c:v>
                </c:pt>
                <c:pt idx="2">
                  <c:v>South</c:v>
                </c:pt>
                <c:pt idx="3">
                  <c:v>North</c:v>
                </c:pt>
              </c:strCache>
            </c:strRef>
          </c:cat>
          <c:val>
            <c:numRef>
              <c:f>'Customer Feedback'!$B$4:$B$8</c:f>
              <c:numCache>
                <c:formatCode>0.00</c:formatCode>
                <c:ptCount val="4"/>
                <c:pt idx="0">
                  <c:v>3.5</c:v>
                </c:pt>
                <c:pt idx="1">
                  <c:v>2.9666666666666668</c:v>
                </c:pt>
                <c:pt idx="2">
                  <c:v>2.7272727272727271</c:v>
                </c:pt>
                <c:pt idx="3">
                  <c:v>2.6363636363636362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5-45AC-8030-9C28C7E97F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1106848"/>
        <c:axId val="841107328"/>
      </c:barChart>
      <c:catAx>
        <c:axId val="84110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07328"/>
        <c:crosses val="autoZero"/>
        <c:auto val="1"/>
        <c:lblAlgn val="ctr"/>
        <c:lblOffset val="100"/>
        <c:noMultiLvlLbl val="0"/>
      </c:catAx>
      <c:valAx>
        <c:axId val="84110732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0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[Resma_Swain_Logistics_Case_Study_Extended_Dataset (3).xlsx]Delivery Performance!PivotTable12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200" b="0"/>
              <a:t>Delivery</a:t>
            </a:r>
            <a:r>
              <a:rPr lang="en-IN" sz="1200" b="0" baseline="0"/>
              <a:t> Rate per Zone</a:t>
            </a:r>
            <a:endParaRPr lang="en-IN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080336832895888"/>
          <c:y val="0.2298611111111111"/>
          <c:w val="0.78128127734033248"/>
          <c:h val="0.6627395013123358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'Delivery Performance'!$R$3</c:f>
              <c:strCache>
                <c:ptCount val="1"/>
                <c:pt idx="0">
                  <c:v> On-Time Delivery  (%)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'Delivery Performance'!$Q$4:$Q$8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'Delivery Performance'!$R$4:$R$8</c:f>
              <c:numCache>
                <c:formatCode>0%</c:formatCode>
                <c:ptCount val="4"/>
                <c:pt idx="0">
                  <c:v>0.46666666666666667</c:v>
                </c:pt>
                <c:pt idx="1">
                  <c:v>0.36363636363636365</c:v>
                </c:pt>
                <c:pt idx="2">
                  <c:v>0.45454545454545453</c:v>
                </c:pt>
                <c:pt idx="3">
                  <c:v>0.57692307692307687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1-4DFA-813A-0BA8B3D85350}"/>
            </c:ext>
          </c:extLst>
        </c:ser>
        <c:ser>
          <c:idx val="1"/>
          <c:order val="1"/>
          <c:tx>
            <c:strRef>
              <c:f>'Delivery Performance'!$S$3</c:f>
              <c:strCache>
                <c:ptCount val="1"/>
                <c:pt idx="0">
                  <c:v>Delayed Rate 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'Delivery Performance'!$Q$4:$Q$8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'Delivery Performance'!$S$4:$S$8</c:f>
              <c:numCache>
                <c:formatCode>0%</c:formatCode>
                <c:ptCount val="4"/>
                <c:pt idx="0">
                  <c:v>0.53333333333333333</c:v>
                </c:pt>
                <c:pt idx="1">
                  <c:v>0.63636363636363635</c:v>
                </c:pt>
                <c:pt idx="2">
                  <c:v>0.54545454545454541</c:v>
                </c:pt>
                <c:pt idx="3">
                  <c:v>0.42307692307692307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11-4D51-9D17-4A771062A0F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15371711"/>
        <c:axId val="1615368351"/>
      </c:barChart>
      <c:catAx>
        <c:axId val="1615371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368351"/>
        <c:crosses val="autoZero"/>
        <c:auto val="1"/>
        <c:lblAlgn val="ctr"/>
        <c:lblOffset val="100"/>
        <c:noMultiLvlLbl val="0"/>
      </c:catAx>
      <c:valAx>
        <c:axId val="161536835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37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89109798775153"/>
          <c:y val="0.12476778944298629"/>
          <c:w val="0.2705334645669291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Peak Hour Delivery Performance Across Zones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'Operational Efficiency'!$B$13</c:f>
              <c:strCache>
                <c:ptCount val="1"/>
                <c:pt idx="0">
                  <c:v>On-Time Delivery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'Operational Efficiency'!$A$14:$A$17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'Operational Efficiency'!$B$14:$B$17</c:f>
              <c:numCache>
                <c:formatCode>0.00</c:formatCode>
                <c:ptCount val="4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7-490D-B6C1-1ED7EEF37350}"/>
            </c:ext>
          </c:extLst>
        </c:ser>
        <c:ser>
          <c:idx val="1"/>
          <c:order val="1"/>
          <c:tx>
            <c:strRef>
              <c:f>'Operational Efficiency'!$C$13</c:f>
              <c:strCache>
                <c:ptCount val="1"/>
                <c:pt idx="0">
                  <c:v>Average of Delivery Time (mins)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'Operational Efficiency'!$A$14:$A$17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'Operational Efficiency'!$C$14:$C$17</c:f>
              <c:numCache>
                <c:formatCode>0.00</c:formatCode>
                <c:ptCount val="4"/>
                <c:pt idx="0">
                  <c:v>71.8</c:v>
                </c:pt>
                <c:pt idx="1">
                  <c:v>136.80000000000001</c:v>
                </c:pt>
                <c:pt idx="2">
                  <c:v>122</c:v>
                </c:pt>
                <c:pt idx="3">
                  <c:v>105.625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17-490D-B6C1-1ED7EEF37350}"/>
            </c:ext>
          </c:extLst>
        </c:ser>
        <c:ser>
          <c:idx val="2"/>
          <c:order val="2"/>
          <c:tx>
            <c:strRef>
              <c:f>'Operational Efficiency'!$D$13</c:f>
              <c:strCache>
                <c:ptCount val="1"/>
                <c:pt idx="0">
                  <c:v>Average of Customer Rating (1-5)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5"/>
                  <c:y val="9.259259259259250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217-490D-B6C1-1ED7EEF37350}"/>
                </c:ext>
              </c:extLst>
            </c:dLbl>
            <c:dLbl>
              <c:idx val="1"/>
              <c:layout>
                <c:manualLayout>
                  <c:x val="5.2777777777777778E-2"/>
                  <c:y val="8.79629629629629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217-490D-B6C1-1ED7EEF37350}"/>
                </c:ext>
              </c:extLst>
            </c:dLbl>
            <c:dLbl>
              <c:idx val="2"/>
              <c:layout>
                <c:manualLayout>
                  <c:x val="5.5555555555555552E-2"/>
                  <c:y val="9.72222222222221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217-490D-B6C1-1ED7EEF37350}"/>
                </c:ext>
              </c:extLst>
            </c:dLbl>
            <c:dLbl>
              <c:idx val="3"/>
              <c:layout>
                <c:manualLayout>
                  <c:x val="4.7222222222222221E-2"/>
                  <c:y val="0.1018518518518517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217-490D-B6C1-1ED7EEF373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'Operational Efficiency'!$A$14:$A$17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'Operational Efficiency'!$D$14:$D$17</c:f>
              <c:numCache>
                <c:formatCode>0.00</c:formatCode>
                <c:ptCount val="4"/>
                <c:pt idx="0">
                  <c:v>3.8</c:v>
                </c:pt>
                <c:pt idx="1">
                  <c:v>1.8</c:v>
                </c:pt>
                <c:pt idx="2">
                  <c:v>2.3333333333333335</c:v>
                </c:pt>
                <c:pt idx="3">
                  <c:v>3.375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17-490D-B6C1-1ED7EEF37350}"/>
            </c:ext>
          </c:extLst>
        </c:ser>
        <c:ser>
          <c:idx val="5"/>
          <c:order val="5"/>
          <c:tx>
            <c:strRef>
              <c:f>'Operational Efficiency'!$G$13</c:f>
              <c:strCache>
                <c:ptCount val="1"/>
                <c:pt idx="0">
                  <c:v>Average of Distance (km)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'Operational Efficiency'!$A$14:$A$17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'Operational Efficiency'!$G$14:$G$17</c:f>
              <c:numCache>
                <c:formatCode>0.00</c:formatCode>
                <c:ptCount val="4"/>
                <c:pt idx="0">
                  <c:v>11</c:v>
                </c:pt>
                <c:pt idx="1">
                  <c:v>14.4</c:v>
                </c:pt>
                <c:pt idx="2">
                  <c:v>17.333333333333332</c:v>
                </c:pt>
                <c:pt idx="3">
                  <c:v>15.75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17-490D-B6C1-1ED7EEF37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70408624"/>
        <c:axId val="770409104"/>
      </c:barChart>
      <c:lineChart>
        <c:grouping val="standard"/>
        <c:varyColors val="0"/>
        <c:ser>
          <c:idx val="3"/>
          <c:order val="3"/>
          <c:tx>
            <c:strRef>
              <c:f>'Operational Efficiency'!$E$13</c:f>
              <c:strCache>
                <c:ptCount val="1"/>
                <c:pt idx="0">
                  <c:v>Average of Delivery Cost ($)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'Operational Efficiency'!$A$14:$A$17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'Operational Efficiency'!$E$14:$E$17</c:f>
              <c:numCache>
                <c:formatCode>0.00</c:formatCode>
                <c:ptCount val="4"/>
                <c:pt idx="0">
                  <c:v>18.110000000000003</c:v>
                </c:pt>
                <c:pt idx="1">
                  <c:v>17.401999999999997</c:v>
                </c:pt>
                <c:pt idx="2">
                  <c:v>20.97666666666667</c:v>
                </c:pt>
                <c:pt idx="3">
                  <c:v>18.541250000000002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17-490D-B6C1-1ED7EEF37350}"/>
            </c:ext>
          </c:extLst>
        </c:ser>
        <c:ser>
          <c:idx val="4"/>
          <c:order val="4"/>
          <c:tx>
            <c:strRef>
              <c:f>'Operational Efficiency'!$F$13</c:f>
              <c:strCache>
                <c:ptCount val="1"/>
                <c:pt idx="0">
                  <c:v> Delivery Time (All)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'Operational Efficiency'!$A$14:$A$17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'Operational Efficiency'!$F$14:$F$17</c:f>
              <c:numCache>
                <c:formatCode>General</c:formatCode>
                <c:ptCount val="4"/>
                <c:pt idx="0">
                  <c:v>103.07</c:v>
                </c:pt>
                <c:pt idx="1">
                  <c:v>103.07</c:v>
                </c:pt>
                <c:pt idx="2">
                  <c:v>103.07</c:v>
                </c:pt>
                <c:pt idx="3">
                  <c:v>103.07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17-490D-B6C1-1ED7EEF37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408624"/>
        <c:axId val="770409104"/>
      </c:lineChart>
      <c:catAx>
        <c:axId val="77040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09104"/>
        <c:crosses val="autoZero"/>
        <c:auto val="1"/>
        <c:lblAlgn val="ctr"/>
        <c:lblOffset val="100"/>
        <c:noMultiLvlLbl val="0"/>
      </c:catAx>
      <c:valAx>
        <c:axId val="77040910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0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061438290256513"/>
          <c:y val="0.74479002624671919"/>
          <c:w val="0.69303656943024772"/>
          <c:h val="0.2274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[Resma_Swain_Logistics_Case_Study_Extended_Dataset (3).xlsx]Average Fuel consumption!PivotTable6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Fuel consumption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Fuel consumption'!$I$3</c:f>
              <c:strCache>
                <c:ptCount val="1"/>
                <c:pt idx="0">
                  <c:v>Average of On-Time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Fuel consumption'!$H$4:$H$8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'Average Fuel consumption'!$I$4:$I$8</c:f>
              <c:numCache>
                <c:formatCode>0.00</c:formatCode>
                <c:ptCount val="4"/>
                <c:pt idx="0">
                  <c:v>3.0164285714285719</c:v>
                </c:pt>
                <c:pt idx="1">
                  <c:v>3.1062500000000002</c:v>
                </c:pt>
                <c:pt idx="2">
                  <c:v>3.3520000000000003</c:v>
                </c:pt>
                <c:pt idx="3">
                  <c:v>3.3526666666666665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1-49B5-B234-62FFD73ECE04}"/>
            </c:ext>
          </c:extLst>
        </c:ser>
        <c:ser>
          <c:idx val="1"/>
          <c:order val="1"/>
          <c:tx>
            <c:strRef>
              <c:f>'Average Fuel consumption'!$J$3</c:f>
              <c:strCache>
                <c:ptCount val="1"/>
                <c:pt idx="0">
                  <c:v>Average of Delayed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Fuel consumption'!$H$4:$H$8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'Average Fuel consumption'!$J$4:$J$8</c:f>
              <c:numCache>
                <c:formatCode>0.00</c:formatCode>
                <c:ptCount val="4"/>
                <c:pt idx="0">
                  <c:v>3.6837499999999999</c:v>
                </c:pt>
                <c:pt idx="1">
                  <c:v>3.5592857142857142</c:v>
                </c:pt>
                <c:pt idx="2">
                  <c:v>3.8808333333333334</c:v>
                </c:pt>
                <c:pt idx="3">
                  <c:v>3.5345454545454547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31-49B5-B234-62FFD73ECE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08615167"/>
        <c:axId val="1508619487"/>
      </c:barChart>
      <c:catAx>
        <c:axId val="150861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619487"/>
        <c:crosses val="autoZero"/>
        <c:auto val="1"/>
        <c:lblAlgn val="ctr"/>
        <c:lblOffset val="100"/>
        <c:noMultiLvlLbl val="0"/>
      </c:catAx>
      <c:valAx>
        <c:axId val="150861948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50861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[Resma_Swain_Logistics_Case_Study_Extended_Dataset (3).xlsx]Average delivery cost by zone!PivotTable14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cap="none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DELIVERY COST PER ZONE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4.0276179516685919E-2"/>
              <c:y val="-2.89136720363486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769508095195968E-2"/>
          <c:y val="0.26041666666666669"/>
          <c:w val="0.87613594473443623"/>
          <c:h val="0.510968550806149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'Average delivery cost by zone'!$B$3</c:f>
              <c:strCache>
                <c:ptCount val="1"/>
                <c:pt idx="0">
                  <c:v>Average of Delivery Cost 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E28-483B-872F-FAC21DC17C6C}"/>
              </c:ext>
            </c:extLst>
          </c:dPt>
          <c:dLbls>
            <c:dLbl>
              <c:idx val="7"/>
              <c:layout>
                <c:manualLayout>
                  <c:x val="-4.0276179516685919E-2"/>
                  <c:y val="-2.8913672036348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28-483B-872F-FAC21DC17C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'Average delivery cost by zone'!$A$4:$A$20</c:f>
              <c:multiLvlStrCache>
                <c:ptCount val="12"/>
                <c:lvl>
                  <c:pt idx="0">
                    <c:v>Afternoon</c:v>
                  </c:pt>
                  <c:pt idx="1">
                    <c:v>Evening</c:v>
                  </c:pt>
                  <c:pt idx="2">
                    <c:v>Morning</c:v>
                  </c:pt>
                  <c:pt idx="3">
                    <c:v>Afternoon</c:v>
                  </c:pt>
                  <c:pt idx="4">
                    <c:v>Evening</c:v>
                  </c:pt>
                  <c:pt idx="5">
                    <c:v>Morning</c:v>
                  </c:pt>
                  <c:pt idx="6">
                    <c:v>Afternoon</c:v>
                  </c:pt>
                  <c:pt idx="7">
                    <c:v>Evening</c:v>
                  </c:pt>
                  <c:pt idx="8">
                    <c:v>Morning</c:v>
                  </c:pt>
                  <c:pt idx="9">
                    <c:v>Afternoon</c:v>
                  </c:pt>
                  <c:pt idx="10">
                    <c:v>Evening</c:v>
                  </c:pt>
                  <c:pt idx="11">
                    <c:v>Morning</c:v>
                  </c:pt>
                </c:lvl>
                <c:lvl>
                  <c:pt idx="0">
                    <c:v>East</c:v>
                  </c:pt>
                  <c:pt idx="3">
                    <c:v>North</c:v>
                  </c:pt>
                  <c:pt idx="6">
                    <c:v>South</c:v>
                  </c:pt>
                  <c:pt idx="9">
                    <c:v>West</c:v>
                  </c:pt>
                </c:lvl>
              </c:multiLvlStrCache>
            </c:multiLvlStrRef>
          </c:cat>
          <c:val>
            <c:numRef>
              <c:f>'Average delivery cost by zone'!$B$4:$B$20</c:f>
              <c:numCache>
                <c:formatCode>0.00</c:formatCode>
                <c:ptCount val="12"/>
                <c:pt idx="0">
                  <c:v>18.160000000000004</c:v>
                </c:pt>
                <c:pt idx="1">
                  <c:v>17.68</c:v>
                </c:pt>
                <c:pt idx="2">
                  <c:v>16.38</c:v>
                </c:pt>
                <c:pt idx="3">
                  <c:v>16.27333333333333</c:v>
                </c:pt>
                <c:pt idx="4">
                  <c:v>19.713333333333335</c:v>
                </c:pt>
                <c:pt idx="5">
                  <c:v>18.984615384615385</c:v>
                </c:pt>
                <c:pt idx="6">
                  <c:v>19.677142857142858</c:v>
                </c:pt>
                <c:pt idx="7">
                  <c:v>20.399999999999999</c:v>
                </c:pt>
                <c:pt idx="8">
                  <c:v>16.926363636363636</c:v>
                </c:pt>
                <c:pt idx="9">
                  <c:v>17.108181818181819</c:v>
                </c:pt>
                <c:pt idx="10">
                  <c:v>18.368571428571432</c:v>
                </c:pt>
                <c:pt idx="11">
                  <c:v>17.991250000000001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8-483B-872F-FAC21DC17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460640"/>
        <c:axId val="684465920"/>
      </c:barChart>
      <c:lineChart>
        <c:grouping val="standard"/>
        <c:varyColors val="0"/>
        <c:ser>
          <c:idx val="1"/>
          <c:order val="1"/>
          <c:tx>
            <c:strRef>
              <c:f>'Average delivery cost by zone'!$C$3</c:f>
              <c:strCache>
                <c:ptCount val="1"/>
                <c:pt idx="0">
                  <c:v>Average of Distance (km)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'Average delivery cost by zone'!$A$4:$A$20</c:f>
              <c:multiLvlStrCache>
                <c:ptCount val="12"/>
                <c:lvl>
                  <c:pt idx="0">
                    <c:v>Afternoon</c:v>
                  </c:pt>
                  <c:pt idx="1">
                    <c:v>Evening</c:v>
                  </c:pt>
                  <c:pt idx="2">
                    <c:v>Morning</c:v>
                  </c:pt>
                  <c:pt idx="3">
                    <c:v>Afternoon</c:v>
                  </c:pt>
                  <c:pt idx="4">
                    <c:v>Evening</c:v>
                  </c:pt>
                  <c:pt idx="5">
                    <c:v>Morning</c:v>
                  </c:pt>
                  <c:pt idx="6">
                    <c:v>Afternoon</c:v>
                  </c:pt>
                  <c:pt idx="7">
                    <c:v>Evening</c:v>
                  </c:pt>
                  <c:pt idx="8">
                    <c:v>Morning</c:v>
                  </c:pt>
                  <c:pt idx="9">
                    <c:v>Afternoon</c:v>
                  </c:pt>
                  <c:pt idx="10">
                    <c:v>Evening</c:v>
                  </c:pt>
                  <c:pt idx="11">
                    <c:v>Morning</c:v>
                  </c:pt>
                </c:lvl>
                <c:lvl>
                  <c:pt idx="0">
                    <c:v>East</c:v>
                  </c:pt>
                  <c:pt idx="3">
                    <c:v>North</c:v>
                  </c:pt>
                  <c:pt idx="6">
                    <c:v>South</c:v>
                  </c:pt>
                  <c:pt idx="9">
                    <c:v>West</c:v>
                  </c:pt>
                </c:lvl>
              </c:multiLvlStrCache>
            </c:multiLvlStrRef>
          </c:cat>
          <c:val>
            <c:numRef>
              <c:f>'Average delivery cost by zone'!$C$4:$C$20</c:f>
              <c:numCache>
                <c:formatCode>0.00</c:formatCode>
                <c:ptCount val="12"/>
                <c:pt idx="0">
                  <c:v>16.692307692307693</c:v>
                </c:pt>
                <c:pt idx="1">
                  <c:v>13</c:v>
                </c:pt>
                <c:pt idx="2">
                  <c:v>15.777777777777779</c:v>
                </c:pt>
                <c:pt idx="3">
                  <c:v>14.5</c:v>
                </c:pt>
                <c:pt idx="4">
                  <c:v>16.333333333333332</c:v>
                </c:pt>
                <c:pt idx="5">
                  <c:v>15.538461538461538</c:v>
                </c:pt>
                <c:pt idx="6">
                  <c:v>18.571428571428573</c:v>
                </c:pt>
                <c:pt idx="7">
                  <c:v>22</c:v>
                </c:pt>
                <c:pt idx="8">
                  <c:v>13.727272727272727</c:v>
                </c:pt>
                <c:pt idx="9">
                  <c:v>16.09090909090909</c:v>
                </c:pt>
                <c:pt idx="10">
                  <c:v>15.142857142857142</c:v>
                </c:pt>
                <c:pt idx="11">
                  <c:v>15.125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28-483B-872F-FAC21DC17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460640"/>
        <c:axId val="684465920"/>
      </c:lineChart>
      <c:catAx>
        <c:axId val="6844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465920"/>
        <c:crosses val="autoZero"/>
        <c:auto val="1"/>
        <c:lblAlgn val="ctr"/>
        <c:lblOffset val="100"/>
        <c:noMultiLvlLbl val="0"/>
      </c:catAx>
      <c:valAx>
        <c:axId val="6844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46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295058096670501"/>
          <c:y val="0.12278836239220098"/>
          <c:w val="0.6966813751511397"/>
          <c:h val="9.4134980339353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[Resma_Swain_Logistics_Case_Study_Extended_Dataset (3).xlsx]Customer Feedback!PivotTable4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baseline="0"/>
              <a:t>Average Customer Ratings by Zone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Feedback'!$B$3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'Customer Feedback'!$A$4:$A$8</c:f>
              <c:strCache>
                <c:ptCount val="4"/>
                <c:pt idx="0">
                  <c:v>West</c:v>
                </c:pt>
                <c:pt idx="1">
                  <c:v>East</c:v>
                </c:pt>
                <c:pt idx="2">
                  <c:v>South</c:v>
                </c:pt>
                <c:pt idx="3">
                  <c:v>North</c:v>
                </c:pt>
              </c:strCache>
            </c:strRef>
          </c:cat>
          <c:val>
            <c:numRef>
              <c:f>'Customer Feedback'!$B$4:$B$8</c:f>
              <c:numCache>
                <c:formatCode>0.00</c:formatCode>
                <c:ptCount val="4"/>
                <c:pt idx="0">
                  <c:v>3.5</c:v>
                </c:pt>
                <c:pt idx="1">
                  <c:v>2.9666666666666668</c:v>
                </c:pt>
                <c:pt idx="2">
                  <c:v>2.7272727272727271</c:v>
                </c:pt>
                <c:pt idx="3">
                  <c:v>2.6363636363636362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0-4421-8D3A-304A7F32CC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1106848"/>
        <c:axId val="841107328"/>
      </c:barChart>
      <c:catAx>
        <c:axId val="84110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07328"/>
        <c:crosses val="autoZero"/>
        <c:auto val="1"/>
        <c:lblAlgn val="ctr"/>
        <c:lblOffset val="100"/>
        <c:noMultiLvlLbl val="0"/>
      </c:catAx>
      <c:valAx>
        <c:axId val="84110732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0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[Resma_Swain_Logistics_Case_Study_Extended_Dataset (3).xlsx]Customer Ratings  Delayed 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baseline="0"/>
              <a:t>Customer Ratings: Delayed vs. On-Time Deliveries</a:t>
            </a:r>
            <a:r>
              <a:rPr lang="en-IN" sz="1200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333092738407698"/>
          <c:y val="0.23559120617944149"/>
          <c:w val="0.73541447944006999"/>
          <c:h val="0.656278860864317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'Customer Ratings  Delayed '!$B$3:$B$4</c:f>
              <c:strCache>
                <c:ptCount val="1"/>
                <c:pt idx="0">
                  <c:v>Delayed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'Customer Ratings  Delayed '!$A$5:$A$9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'Customer Ratings  Delayed '!$B$5:$B$9</c:f>
              <c:numCache>
                <c:formatCode>0.00</c:formatCode>
                <c:ptCount val="4"/>
                <c:pt idx="0">
                  <c:v>2.5</c:v>
                </c:pt>
                <c:pt idx="1">
                  <c:v>2.8571428571428572</c:v>
                </c:pt>
                <c:pt idx="2">
                  <c:v>3.0833333333333335</c:v>
                </c:pt>
                <c:pt idx="3">
                  <c:v>3.9090909090909092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1-4CB7-891C-FB23ED35D557}"/>
            </c:ext>
          </c:extLst>
        </c:ser>
        <c:ser>
          <c:idx val="1"/>
          <c:order val="1"/>
          <c:tx>
            <c:strRef>
              <c:f>'Customer Ratings  Delayed '!$C$3:$C$4</c:f>
              <c:strCache>
                <c:ptCount val="1"/>
                <c:pt idx="0">
                  <c:v>On-Time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'Customer Ratings  Delayed '!$A$5:$A$9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'Customer Ratings  Delayed '!$C$5:$C$9</c:f>
              <c:numCache>
                <c:formatCode>0.00</c:formatCode>
                <c:ptCount val="4"/>
                <c:pt idx="0">
                  <c:v>3.5</c:v>
                </c:pt>
                <c:pt idx="1">
                  <c:v>2.25</c:v>
                </c:pt>
                <c:pt idx="2">
                  <c:v>2.2999999999999998</c:v>
                </c:pt>
                <c:pt idx="3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1-4CB7-891C-FB23ED35D5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4409568"/>
        <c:axId val="1014410528"/>
      </c:barChart>
      <c:catAx>
        <c:axId val="101440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410528"/>
        <c:crosses val="autoZero"/>
        <c:auto val="1"/>
        <c:lblAlgn val="ctr"/>
        <c:lblOffset val="100"/>
        <c:noMultiLvlLbl val="0"/>
      </c:catAx>
      <c:valAx>
        <c:axId val="101441052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40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[Resma_Swain_Logistics_Case_Study_Extended_Dataset (3).xlsx]Delivery Delays and Costs by Da!PivotTable11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/>
              <a:t>Delivery</a:t>
            </a:r>
            <a:r>
              <a:rPr lang="en-IN" sz="1200" b="1" baseline="0"/>
              <a:t> Delays and cost by Day of week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868253713183812E-2"/>
          <c:y val="0.2409296788721082"/>
          <c:w val="0.79695369711439124"/>
          <c:h val="0.618195717338611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'Delivery Delays and Costs by Da'!$J$9</c:f>
              <c:strCache>
                <c:ptCount val="1"/>
                <c:pt idx="0">
                  <c:v>Average of Delayed Rate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'Delivery Delays and Costs by Da'!$I$10:$I$17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'Delivery Delays and Costs by Da'!$J$10:$J$17</c:f>
              <c:numCache>
                <c:formatCode>0%</c:formatCode>
                <c:ptCount val="7"/>
                <c:pt idx="0">
                  <c:v>0.5</c:v>
                </c:pt>
                <c:pt idx="1">
                  <c:v>0.55555555555555558</c:v>
                </c:pt>
                <c:pt idx="2">
                  <c:v>0.41666666666666669</c:v>
                </c:pt>
                <c:pt idx="3">
                  <c:v>0.41666666666666669</c:v>
                </c:pt>
                <c:pt idx="4">
                  <c:v>0.53333333333333333</c:v>
                </c:pt>
                <c:pt idx="5">
                  <c:v>0.625</c:v>
                </c:pt>
                <c:pt idx="6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8-4914-93BC-66632B6869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334785359"/>
        <c:axId val="1334784879"/>
      </c:barChart>
      <c:lineChart>
        <c:grouping val="standard"/>
        <c:varyColors val="0"/>
        <c:ser>
          <c:idx val="1"/>
          <c:order val="1"/>
          <c:tx>
            <c:strRef>
              <c:f>'Delivery Delays and Costs by Da'!$K$9</c:f>
              <c:strCache>
                <c:ptCount val="1"/>
                <c:pt idx="0">
                  <c:v>Average of  Delivery Cost ($)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'Delivery Delays and Costs by Da'!$I$10:$I$17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'Delivery Delays and Costs by Da'!$K$10:$K$17</c:f>
              <c:numCache>
                <c:formatCode>0.00</c:formatCode>
                <c:ptCount val="7"/>
                <c:pt idx="0">
                  <c:v>16.84</c:v>
                </c:pt>
                <c:pt idx="1">
                  <c:v>18.518333333333331</c:v>
                </c:pt>
                <c:pt idx="2">
                  <c:v>17.569999999999997</c:v>
                </c:pt>
                <c:pt idx="3">
                  <c:v>17.772500000000001</c:v>
                </c:pt>
                <c:pt idx="4">
                  <c:v>18.123333333333331</c:v>
                </c:pt>
                <c:pt idx="5">
                  <c:v>16.931250000000002</c:v>
                </c:pt>
                <c:pt idx="6">
                  <c:v>19.498666666666669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E8-4914-93BC-66632B6869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4924991"/>
        <c:axId val="1684923071"/>
      </c:lineChart>
      <c:catAx>
        <c:axId val="133478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84879"/>
        <c:crosses val="autoZero"/>
        <c:auto val="1"/>
        <c:lblAlgn val="ctr"/>
        <c:lblOffset val="100"/>
        <c:noMultiLvlLbl val="0"/>
      </c:catAx>
      <c:valAx>
        <c:axId val="133478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85359"/>
        <c:crosses val="autoZero"/>
        <c:crossBetween val="between"/>
      </c:valAx>
      <c:valAx>
        <c:axId val="1684923071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924991"/>
        <c:crosses val="max"/>
        <c:crossBetween val="between"/>
      </c:valAx>
      <c:catAx>
        <c:axId val="1684924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49230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469739751918769"/>
          <c:y val="0.11265636877357543"/>
          <c:w val="0.79157082405515633"/>
          <c:h val="5.7377909728497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[Resma_Swain_Logistics_Case_Study_Extended_Dataset (3).xlsx]Fuel Usage Trends by Zone and P!PivotTable9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 Usage(liter) Trends by Zone and Peak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'Fuel Usage Trends by Zone and P'!$B$3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'Fuel Usage Trends by Zone and P'!$A$4:$A$8</c:f>
              <c:strCache>
                <c:ptCount val="4"/>
                <c:pt idx="0">
                  <c:v>West</c:v>
                </c:pt>
                <c:pt idx="1">
                  <c:v>East</c:v>
                </c:pt>
                <c:pt idx="2">
                  <c:v>South</c:v>
                </c:pt>
                <c:pt idx="3">
                  <c:v>North</c:v>
                </c:pt>
              </c:strCache>
            </c:strRef>
          </c:cat>
          <c:val>
            <c:numRef>
              <c:f>'Fuel Usage Trends by Zone and P'!$B$4:$B$8</c:f>
              <c:numCache>
                <c:formatCode>0.00</c:formatCode>
                <c:ptCount val="4"/>
                <c:pt idx="0">
                  <c:v>3.2100000000000004</c:v>
                </c:pt>
                <c:pt idx="1">
                  <c:v>3.3039999999999998</c:v>
                </c:pt>
                <c:pt idx="2">
                  <c:v>3.6280000000000001</c:v>
                </c:pt>
                <c:pt idx="3">
                  <c:v>3.629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D-4731-BD9B-73B5186883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79903775"/>
        <c:axId val="1679901375"/>
      </c:lineChart>
      <c:catAx>
        <c:axId val="167990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901375"/>
        <c:crosses val="autoZero"/>
        <c:auto val="1"/>
        <c:lblAlgn val="ctr"/>
        <c:lblOffset val="100"/>
        <c:noMultiLvlLbl val="0"/>
      </c:catAx>
      <c:valAx>
        <c:axId val="1679901375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90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[Resma_Swain_Logistics_Case_Study_Extended_Dataset (3).xlsx]Fuel Consumption Patterns Over !PivotTable15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baseline="0"/>
              <a:t>Fuel Consumption Patterns Over Time</a:t>
            </a:r>
            <a:endParaRPr lang="en-I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layout>
            <c:manualLayout>
              <c:x val="-5.0826664959562978E-2"/>
              <c:y val="-0.1041320355788859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'Fuel Consumption Patterns Over '!$B$3:$B$4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'Fuel Consumption Patterns Over '!$A$5:$A$12</c:f>
              <c:strCache>
                <c:ptCount val="7"/>
                <c:pt idx="0">
                  <c:v>2024-11-10</c:v>
                </c:pt>
                <c:pt idx="1">
                  <c:v>2024-11-11</c:v>
                </c:pt>
                <c:pt idx="2">
                  <c:v>2024-11-12</c:v>
                </c:pt>
                <c:pt idx="3">
                  <c:v>2024-11-13</c:v>
                </c:pt>
                <c:pt idx="4">
                  <c:v>2024-11-14</c:v>
                </c:pt>
                <c:pt idx="5">
                  <c:v>2024-11-15</c:v>
                </c:pt>
                <c:pt idx="6">
                  <c:v>2024-11-16</c:v>
                </c:pt>
              </c:strCache>
            </c:strRef>
          </c:cat>
          <c:val>
            <c:numRef>
              <c:f>'Fuel Consumption Patterns Over '!$B$5:$B$12</c:f>
              <c:numCache>
                <c:formatCode>0.000</c:formatCode>
                <c:ptCount val="7"/>
                <c:pt idx="0">
                  <c:v>20.04</c:v>
                </c:pt>
                <c:pt idx="1">
                  <c:v>19.13</c:v>
                </c:pt>
                <c:pt idx="2">
                  <c:v>16.77</c:v>
                </c:pt>
                <c:pt idx="3">
                  <c:v>7.34</c:v>
                </c:pt>
                <c:pt idx="4">
                  <c:v>14.159999999999998</c:v>
                </c:pt>
                <c:pt idx="5">
                  <c:v>13.700000000000003</c:v>
                </c:pt>
                <c:pt idx="6">
                  <c:v>10.030000000000001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D-4AC6-B45A-018161DEE5E8}"/>
            </c:ext>
          </c:extLst>
        </c:ser>
        <c:ser>
          <c:idx val="1"/>
          <c:order val="1"/>
          <c:tx>
            <c:strRef>
              <c:f>'Fuel Consumption Patterns Over '!$C$3:$C$4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'Fuel Consumption Patterns Over '!$A$5:$A$12</c:f>
              <c:strCache>
                <c:ptCount val="7"/>
                <c:pt idx="0">
                  <c:v>2024-11-10</c:v>
                </c:pt>
                <c:pt idx="1">
                  <c:v>2024-11-11</c:v>
                </c:pt>
                <c:pt idx="2">
                  <c:v>2024-11-12</c:v>
                </c:pt>
                <c:pt idx="3">
                  <c:v>2024-11-13</c:v>
                </c:pt>
                <c:pt idx="4">
                  <c:v>2024-11-14</c:v>
                </c:pt>
                <c:pt idx="5">
                  <c:v>2024-11-15</c:v>
                </c:pt>
                <c:pt idx="6">
                  <c:v>2024-11-16</c:v>
                </c:pt>
              </c:strCache>
            </c:strRef>
          </c:cat>
          <c:val>
            <c:numRef>
              <c:f>'Fuel Consumption Patterns Over '!$C$5:$C$12</c:f>
              <c:numCache>
                <c:formatCode>0.000</c:formatCode>
                <c:ptCount val="7"/>
                <c:pt idx="0">
                  <c:v>6.85</c:v>
                </c:pt>
                <c:pt idx="1">
                  <c:v>9.5399999999999991</c:v>
                </c:pt>
                <c:pt idx="2">
                  <c:v>6.18</c:v>
                </c:pt>
                <c:pt idx="3">
                  <c:v>11.110000000000001</c:v>
                </c:pt>
                <c:pt idx="4">
                  <c:v>21.75</c:v>
                </c:pt>
                <c:pt idx="5">
                  <c:v>18</c:v>
                </c:pt>
                <c:pt idx="6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9D-4AC6-B45A-018161DEE5E8}"/>
            </c:ext>
          </c:extLst>
        </c:ser>
        <c:ser>
          <c:idx val="2"/>
          <c:order val="2"/>
          <c:tx>
            <c:strRef>
              <c:f>'Fuel Consumption Patterns Over '!$D$3:$D$4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'Fuel Consumption Patterns Over '!$A$5:$A$12</c:f>
              <c:strCache>
                <c:ptCount val="7"/>
                <c:pt idx="0">
                  <c:v>2024-11-10</c:v>
                </c:pt>
                <c:pt idx="1">
                  <c:v>2024-11-11</c:v>
                </c:pt>
                <c:pt idx="2">
                  <c:v>2024-11-12</c:v>
                </c:pt>
                <c:pt idx="3">
                  <c:v>2024-11-13</c:v>
                </c:pt>
                <c:pt idx="4">
                  <c:v>2024-11-14</c:v>
                </c:pt>
                <c:pt idx="5">
                  <c:v>2024-11-15</c:v>
                </c:pt>
                <c:pt idx="6">
                  <c:v>2024-11-16</c:v>
                </c:pt>
              </c:strCache>
            </c:strRef>
          </c:cat>
          <c:val>
            <c:numRef>
              <c:f>'Fuel Consumption Patterns Over '!$D$5:$D$12</c:f>
              <c:numCache>
                <c:formatCode>0.000</c:formatCode>
                <c:ptCount val="7"/>
                <c:pt idx="0">
                  <c:v>5.7700000000000005</c:v>
                </c:pt>
                <c:pt idx="1">
                  <c:v>10.41</c:v>
                </c:pt>
                <c:pt idx="2">
                  <c:v>7.6499999999999995</c:v>
                </c:pt>
                <c:pt idx="3">
                  <c:v>16.36</c:v>
                </c:pt>
                <c:pt idx="4">
                  <c:v>18.149999999999999</c:v>
                </c:pt>
                <c:pt idx="5">
                  <c:v>7.7</c:v>
                </c:pt>
                <c:pt idx="6">
                  <c:v>14.05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9D-4AC6-B45A-018161DEE5E8}"/>
            </c:ext>
          </c:extLst>
        </c:ser>
        <c:ser>
          <c:idx val="3"/>
          <c:order val="3"/>
          <c:tx>
            <c:strRef>
              <c:f>'Fuel Consumption Patterns Over '!$E$3:$E$4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A9D-4AC6-B45A-018161DEE5E8}"/>
              </c:ext>
            </c:extLst>
          </c:dPt>
          <c:dLbls>
            <c:dLbl>
              <c:idx val="4"/>
              <c:layout>
                <c:manualLayout>
                  <c:x val="-5.0826664959562978E-2"/>
                  <c:y val="-0.1041320355788859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A9D-4AC6-B45A-018161DEE5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'Fuel Consumption Patterns Over '!$A$5:$A$12</c:f>
              <c:strCache>
                <c:ptCount val="7"/>
                <c:pt idx="0">
                  <c:v>2024-11-10</c:v>
                </c:pt>
                <c:pt idx="1">
                  <c:v>2024-11-11</c:v>
                </c:pt>
                <c:pt idx="2">
                  <c:v>2024-11-12</c:v>
                </c:pt>
                <c:pt idx="3">
                  <c:v>2024-11-13</c:v>
                </c:pt>
                <c:pt idx="4">
                  <c:v>2024-11-14</c:v>
                </c:pt>
                <c:pt idx="5">
                  <c:v>2024-11-15</c:v>
                </c:pt>
                <c:pt idx="6">
                  <c:v>2024-11-16</c:v>
                </c:pt>
              </c:strCache>
            </c:strRef>
          </c:cat>
          <c:val>
            <c:numRef>
              <c:f>'Fuel Consumption Patterns Over '!$E$5:$E$12</c:f>
              <c:numCache>
                <c:formatCode>0.000</c:formatCode>
                <c:ptCount val="7"/>
                <c:pt idx="0">
                  <c:v>4.1500000000000004</c:v>
                </c:pt>
                <c:pt idx="1">
                  <c:v>27.110000000000003</c:v>
                </c:pt>
                <c:pt idx="2">
                  <c:v>11.76</c:v>
                </c:pt>
                <c:pt idx="3">
                  <c:v>7.34</c:v>
                </c:pt>
                <c:pt idx="4">
                  <c:v>1.91</c:v>
                </c:pt>
                <c:pt idx="5">
                  <c:v>6.81</c:v>
                </c:pt>
                <c:pt idx="6">
                  <c:v>30.089999999999996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9D-4AC6-B45A-018161DEE5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84476960"/>
        <c:axId val="684476480"/>
      </c:lineChart>
      <c:catAx>
        <c:axId val="68447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476480"/>
        <c:crosses val="autoZero"/>
        <c:auto val="1"/>
        <c:lblAlgn val="ctr"/>
        <c:lblOffset val="100"/>
        <c:noMultiLvlLbl val="0"/>
      </c:catAx>
      <c:valAx>
        <c:axId val="6844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47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[Resma_Swain_Logistics_Case_Study_Extended_Dataset (3).xlsx]Customer Ratings  Delayed 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baseline="0"/>
              <a:t>Customer Ratings: Delayed vs. On-Time Deliveries</a:t>
            </a:r>
            <a:r>
              <a:rPr lang="en-IN" sz="1200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solidFill>
              <a:schemeClr val="accent2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333092738407698"/>
          <c:y val="0.23559120617944149"/>
          <c:w val="0.73541447944006999"/>
          <c:h val="0.656278860864317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'Customer Ratings  Delayed '!$B$3:$B$4</c:f>
              <c:strCache>
                <c:ptCount val="1"/>
                <c:pt idx="0">
                  <c:v>Delayed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'Customer Ratings  Delayed '!$A$5:$A$9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'Customer Ratings  Delayed '!$B$5:$B$9</c:f>
              <c:numCache>
                <c:formatCode>0.00</c:formatCode>
                <c:ptCount val="4"/>
                <c:pt idx="0">
                  <c:v>2.5</c:v>
                </c:pt>
                <c:pt idx="1">
                  <c:v>2.8571428571428572</c:v>
                </c:pt>
                <c:pt idx="2">
                  <c:v>3.0833333333333335</c:v>
                </c:pt>
                <c:pt idx="3">
                  <c:v>3.9090909090909092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8-44B5-924F-572A3D2EAE53}"/>
            </c:ext>
          </c:extLst>
        </c:ser>
        <c:ser>
          <c:idx val="1"/>
          <c:order val="1"/>
          <c:tx>
            <c:strRef>
              <c:f>'Customer Ratings  Delayed '!$C$3:$C$4</c:f>
              <c:strCache>
                <c:ptCount val="1"/>
                <c:pt idx="0">
                  <c:v>On-Time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'Customer Ratings  Delayed '!$A$5:$A$9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'Customer Ratings  Delayed '!$C$5:$C$9</c:f>
              <c:numCache>
                <c:formatCode>0.00</c:formatCode>
                <c:ptCount val="4"/>
                <c:pt idx="0">
                  <c:v>3.5</c:v>
                </c:pt>
                <c:pt idx="1">
                  <c:v>2.25</c:v>
                </c:pt>
                <c:pt idx="2">
                  <c:v>2.2999999999999998</c:v>
                </c:pt>
                <c:pt idx="3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48-44B5-924F-572A3D2EAE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4409568"/>
        <c:axId val="1014410528"/>
      </c:barChart>
      <c:catAx>
        <c:axId val="101440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410528"/>
        <c:crosses val="autoZero"/>
        <c:auto val="1"/>
        <c:lblAlgn val="ctr"/>
        <c:lblOffset val="100"/>
        <c:noMultiLvlLbl val="0"/>
      </c:catAx>
      <c:valAx>
        <c:axId val="101441052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40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[Resma_Swain_Logistics_Case_Study_Extended_Dataset (3).xlsx]Average Fuel consumption!PivotTable6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000"/>
              <a:t>Average</a:t>
            </a:r>
            <a:r>
              <a:rPr lang="en-IN" sz="1000" baseline="0"/>
              <a:t> Fuel consumption per delivery (liters)</a:t>
            </a:r>
            <a:endParaRPr lang="en-IN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Fuel consumption'!$I$3</c:f>
              <c:strCache>
                <c:ptCount val="1"/>
                <c:pt idx="0">
                  <c:v>Average of On-Time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Fuel consumption'!$H$4:$H$8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'Average Fuel consumption'!$I$4:$I$8</c:f>
              <c:numCache>
                <c:formatCode>0.00</c:formatCode>
                <c:ptCount val="4"/>
                <c:pt idx="0">
                  <c:v>3.0164285714285719</c:v>
                </c:pt>
                <c:pt idx="1">
                  <c:v>3.1062500000000002</c:v>
                </c:pt>
                <c:pt idx="2">
                  <c:v>3.3520000000000003</c:v>
                </c:pt>
                <c:pt idx="3">
                  <c:v>3.3526666666666665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0-4E1F-BEB5-D778E67FE6D0}"/>
            </c:ext>
          </c:extLst>
        </c:ser>
        <c:ser>
          <c:idx val="1"/>
          <c:order val="1"/>
          <c:tx>
            <c:strRef>
              <c:f>'Average Fuel consumption'!$J$3</c:f>
              <c:strCache>
                <c:ptCount val="1"/>
                <c:pt idx="0">
                  <c:v>Average of Delayed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Fuel consumption'!$H$4:$H$8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'Average Fuel consumption'!$J$4:$J$8</c:f>
              <c:numCache>
                <c:formatCode>0.00</c:formatCode>
                <c:ptCount val="4"/>
                <c:pt idx="0">
                  <c:v>3.6837499999999999</c:v>
                </c:pt>
                <c:pt idx="1">
                  <c:v>3.5592857142857142</c:v>
                </c:pt>
                <c:pt idx="2">
                  <c:v>3.8808333333333334</c:v>
                </c:pt>
                <c:pt idx="3">
                  <c:v>3.5345454545454547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0-4E1F-BEB5-D778E67FE6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08615167"/>
        <c:axId val="1508619487"/>
      </c:barChart>
      <c:catAx>
        <c:axId val="150861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619487"/>
        <c:crosses val="autoZero"/>
        <c:auto val="1"/>
        <c:lblAlgn val="ctr"/>
        <c:lblOffset val="100"/>
        <c:noMultiLvlLbl val="0"/>
      </c:catAx>
      <c:valAx>
        <c:axId val="150861948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50861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[Resma_Swain_Logistics_Case_Study_Extended_Dataset (3).xlsx]Delivery Delays and Costs by Da!PivotTable11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/>
              <a:t>Delivery</a:t>
            </a:r>
            <a:r>
              <a:rPr lang="en-IN" sz="1200" b="1" baseline="0"/>
              <a:t> Delays and cost by Day of week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868253713183812E-2"/>
          <c:y val="0.2409296788721082"/>
          <c:w val="0.79695369711439124"/>
          <c:h val="0.618195717338611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'Delivery Delays and Costs by Da'!$J$9</c:f>
              <c:strCache>
                <c:ptCount val="1"/>
                <c:pt idx="0">
                  <c:v>Average of Delayed Rate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'Delivery Delays and Costs by Da'!$I$10:$I$17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'Delivery Delays and Costs by Da'!$J$10:$J$17</c:f>
              <c:numCache>
                <c:formatCode>0%</c:formatCode>
                <c:ptCount val="7"/>
                <c:pt idx="0">
                  <c:v>0.5</c:v>
                </c:pt>
                <c:pt idx="1">
                  <c:v>0.55555555555555558</c:v>
                </c:pt>
                <c:pt idx="2">
                  <c:v>0.41666666666666669</c:v>
                </c:pt>
                <c:pt idx="3">
                  <c:v>0.41666666666666669</c:v>
                </c:pt>
                <c:pt idx="4">
                  <c:v>0.53333333333333333</c:v>
                </c:pt>
                <c:pt idx="5">
                  <c:v>0.625</c:v>
                </c:pt>
                <c:pt idx="6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D-4384-8292-8DCD61132A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334785359"/>
        <c:axId val="1334784879"/>
      </c:barChart>
      <c:lineChart>
        <c:grouping val="standard"/>
        <c:varyColors val="0"/>
        <c:ser>
          <c:idx val="1"/>
          <c:order val="1"/>
          <c:tx>
            <c:strRef>
              <c:f>'Delivery Delays and Costs by Da'!$K$9</c:f>
              <c:strCache>
                <c:ptCount val="1"/>
                <c:pt idx="0">
                  <c:v>Average of  Delivery Cost ($)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'Delivery Delays and Costs by Da'!$I$10:$I$17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'Delivery Delays and Costs by Da'!$K$10:$K$17</c:f>
              <c:numCache>
                <c:formatCode>0.00</c:formatCode>
                <c:ptCount val="7"/>
                <c:pt idx="0">
                  <c:v>16.84</c:v>
                </c:pt>
                <c:pt idx="1">
                  <c:v>18.518333333333331</c:v>
                </c:pt>
                <c:pt idx="2">
                  <c:v>17.569999999999997</c:v>
                </c:pt>
                <c:pt idx="3">
                  <c:v>17.772500000000001</c:v>
                </c:pt>
                <c:pt idx="4">
                  <c:v>18.123333333333331</c:v>
                </c:pt>
                <c:pt idx="5">
                  <c:v>16.931250000000002</c:v>
                </c:pt>
                <c:pt idx="6">
                  <c:v>19.498666666666669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D-4384-8292-8DCD61132A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4924991"/>
        <c:axId val="1684923071"/>
      </c:lineChart>
      <c:catAx>
        <c:axId val="133478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84879"/>
        <c:crosses val="autoZero"/>
        <c:auto val="1"/>
        <c:lblAlgn val="ctr"/>
        <c:lblOffset val="100"/>
        <c:noMultiLvlLbl val="0"/>
      </c:catAx>
      <c:valAx>
        <c:axId val="133478487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85359"/>
        <c:crosses val="autoZero"/>
        <c:crossBetween val="between"/>
      </c:valAx>
      <c:valAx>
        <c:axId val="1684923071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924991"/>
        <c:crosses val="max"/>
        <c:crossBetween val="between"/>
      </c:valAx>
      <c:catAx>
        <c:axId val="1684924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49230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413374348614586"/>
          <c:y val="0.11265636877357543"/>
          <c:w val="0.79157082405515633"/>
          <c:h val="5.7377909728497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[Resma_Swain_Logistics_Case_Study_Extended_Dataset (3).xlsx]Fuel Usage Trends by Zone and P!PivotTable9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 Usage(liter) Trends by Zone and Peak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'Fuel Usage Trends by Zone and P'!$B$3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'Fuel Usage Trends by Zone and P'!$A$4:$A$8</c:f>
              <c:strCache>
                <c:ptCount val="4"/>
                <c:pt idx="0">
                  <c:v>West</c:v>
                </c:pt>
                <c:pt idx="1">
                  <c:v>East</c:v>
                </c:pt>
                <c:pt idx="2">
                  <c:v>South</c:v>
                </c:pt>
                <c:pt idx="3">
                  <c:v>North</c:v>
                </c:pt>
              </c:strCache>
            </c:strRef>
          </c:cat>
          <c:val>
            <c:numRef>
              <c:f>'Fuel Usage Trends by Zone and P'!$B$4:$B$8</c:f>
              <c:numCache>
                <c:formatCode>0.00</c:formatCode>
                <c:ptCount val="4"/>
                <c:pt idx="0">
                  <c:v>3.2100000000000004</c:v>
                </c:pt>
                <c:pt idx="1">
                  <c:v>3.3039999999999998</c:v>
                </c:pt>
                <c:pt idx="2">
                  <c:v>3.6280000000000001</c:v>
                </c:pt>
                <c:pt idx="3">
                  <c:v>3.629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9-4E0C-B70C-46F026D97C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79903775"/>
        <c:axId val="1679901375"/>
      </c:lineChart>
      <c:catAx>
        <c:axId val="167990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901375"/>
        <c:crosses val="autoZero"/>
        <c:auto val="1"/>
        <c:lblAlgn val="ctr"/>
        <c:lblOffset val="100"/>
        <c:noMultiLvlLbl val="0"/>
      </c:catAx>
      <c:valAx>
        <c:axId val="1679901375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90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[Resma_Swain_Logistics_Case_Study_Extended_Dataset (3).xlsx]Delivery Performance!PivotTable12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200" b="0"/>
              <a:t>Delivery</a:t>
            </a:r>
            <a:r>
              <a:rPr lang="en-IN" sz="1200" b="0" baseline="0"/>
              <a:t> Rate per Zone</a:t>
            </a:r>
            <a:endParaRPr lang="en-IN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080336832895888"/>
          <c:y val="0.2298611111111111"/>
          <c:w val="0.78128127734033248"/>
          <c:h val="0.6627395013123358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'Delivery Performance'!$R$3</c:f>
              <c:strCache>
                <c:ptCount val="1"/>
                <c:pt idx="0">
                  <c:v> On-Time Delivery  (%)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'Delivery Performance'!$Q$4:$Q$8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'Delivery Performance'!$R$4:$R$8</c:f>
              <c:numCache>
                <c:formatCode>0%</c:formatCode>
                <c:ptCount val="4"/>
                <c:pt idx="0">
                  <c:v>0.46666666666666667</c:v>
                </c:pt>
                <c:pt idx="1">
                  <c:v>0.36363636363636365</c:v>
                </c:pt>
                <c:pt idx="2">
                  <c:v>0.45454545454545453</c:v>
                </c:pt>
                <c:pt idx="3">
                  <c:v>0.57692307692307687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C-4617-AF70-8CEEB63CC952}"/>
            </c:ext>
          </c:extLst>
        </c:ser>
        <c:ser>
          <c:idx val="1"/>
          <c:order val="1"/>
          <c:tx>
            <c:strRef>
              <c:f>'Delivery Performance'!$S$3</c:f>
              <c:strCache>
                <c:ptCount val="1"/>
                <c:pt idx="0">
                  <c:v>Delayed Rate 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'Delivery Performance'!$Q$4:$Q$8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'Delivery Performance'!$S$4:$S$8</c:f>
              <c:numCache>
                <c:formatCode>0%</c:formatCode>
                <c:ptCount val="4"/>
                <c:pt idx="0">
                  <c:v>0.53333333333333333</c:v>
                </c:pt>
                <c:pt idx="1">
                  <c:v>0.63636363636363635</c:v>
                </c:pt>
                <c:pt idx="2">
                  <c:v>0.54545454545454541</c:v>
                </c:pt>
                <c:pt idx="3">
                  <c:v>0.42307692307692307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B1-4DE6-BB06-BDF9DA635FE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15371711"/>
        <c:axId val="1615368351"/>
      </c:barChart>
      <c:catAx>
        <c:axId val="1615371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368351"/>
        <c:crosses val="autoZero"/>
        <c:auto val="1"/>
        <c:lblAlgn val="ctr"/>
        <c:lblOffset val="100"/>
        <c:noMultiLvlLbl val="0"/>
      </c:catAx>
      <c:valAx>
        <c:axId val="161536835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37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89109798775153"/>
          <c:y val="0.12476778944298629"/>
          <c:w val="0.19193252128261951"/>
          <c:h val="0.141637615118480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Peak Hour Delivery Performance Across Zones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'Operational Efficiency'!$B$13</c:f>
              <c:strCache>
                <c:ptCount val="1"/>
                <c:pt idx="0">
                  <c:v>On-Time Delivery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'Operational Efficiency'!$A$14:$A$17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'Operational Efficiency'!$B$14:$B$17</c:f>
              <c:numCache>
                <c:formatCode>0.00</c:formatCode>
                <c:ptCount val="4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D-4A3C-B655-D902CEE82A5A}"/>
            </c:ext>
          </c:extLst>
        </c:ser>
        <c:ser>
          <c:idx val="1"/>
          <c:order val="1"/>
          <c:tx>
            <c:strRef>
              <c:f>'Operational Efficiency'!$C$13</c:f>
              <c:strCache>
                <c:ptCount val="1"/>
                <c:pt idx="0">
                  <c:v>Average of Delivery Time (mins)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'Operational Efficiency'!$A$14:$A$17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'Operational Efficiency'!$C$14:$C$17</c:f>
              <c:numCache>
                <c:formatCode>0.00</c:formatCode>
                <c:ptCount val="4"/>
                <c:pt idx="0">
                  <c:v>71.8</c:v>
                </c:pt>
                <c:pt idx="1">
                  <c:v>136.80000000000001</c:v>
                </c:pt>
                <c:pt idx="2">
                  <c:v>122</c:v>
                </c:pt>
                <c:pt idx="3">
                  <c:v>105.625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BD-4A3C-B655-D902CEE82A5A}"/>
            </c:ext>
          </c:extLst>
        </c:ser>
        <c:ser>
          <c:idx val="2"/>
          <c:order val="2"/>
          <c:tx>
            <c:strRef>
              <c:f>'Operational Efficiency'!$D$13</c:f>
              <c:strCache>
                <c:ptCount val="1"/>
                <c:pt idx="0">
                  <c:v>Average of Customer Rating (1-5)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5"/>
                  <c:y val="9.259259259259250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5BD-4A3C-B655-D902CEE82A5A}"/>
                </c:ext>
              </c:extLst>
            </c:dLbl>
            <c:dLbl>
              <c:idx val="1"/>
              <c:layout>
                <c:manualLayout>
                  <c:x val="5.2777777777777778E-2"/>
                  <c:y val="8.79629629629629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BD-4A3C-B655-D902CEE82A5A}"/>
                </c:ext>
              </c:extLst>
            </c:dLbl>
            <c:dLbl>
              <c:idx val="2"/>
              <c:layout>
                <c:manualLayout>
                  <c:x val="5.5555555555555552E-2"/>
                  <c:y val="9.72222222222221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BD-4A3C-B655-D902CEE82A5A}"/>
                </c:ext>
              </c:extLst>
            </c:dLbl>
            <c:dLbl>
              <c:idx val="3"/>
              <c:layout>
                <c:manualLayout>
                  <c:x val="4.7222222222222221E-2"/>
                  <c:y val="0.1018518518518517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BD-4A3C-B655-D902CEE82A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'Operational Efficiency'!$A$14:$A$17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'Operational Efficiency'!$D$14:$D$17</c:f>
              <c:numCache>
                <c:formatCode>0.00</c:formatCode>
                <c:ptCount val="4"/>
                <c:pt idx="0">
                  <c:v>3.8</c:v>
                </c:pt>
                <c:pt idx="1">
                  <c:v>1.8</c:v>
                </c:pt>
                <c:pt idx="2">
                  <c:v>2.3333333333333335</c:v>
                </c:pt>
                <c:pt idx="3">
                  <c:v>3.375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BD-4A3C-B655-D902CEE82A5A}"/>
            </c:ext>
          </c:extLst>
        </c:ser>
        <c:ser>
          <c:idx val="5"/>
          <c:order val="5"/>
          <c:tx>
            <c:strRef>
              <c:f>'Operational Efficiency'!$G$13</c:f>
              <c:strCache>
                <c:ptCount val="1"/>
                <c:pt idx="0">
                  <c:v>Average of Distance (km)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'Operational Efficiency'!$A$14:$A$17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'Operational Efficiency'!$G$14:$G$17</c:f>
              <c:numCache>
                <c:formatCode>0.00</c:formatCode>
                <c:ptCount val="4"/>
                <c:pt idx="0">
                  <c:v>11</c:v>
                </c:pt>
                <c:pt idx="1">
                  <c:v>14.4</c:v>
                </c:pt>
                <c:pt idx="2">
                  <c:v>17.333333333333332</c:v>
                </c:pt>
                <c:pt idx="3">
                  <c:v>15.75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BD-4A3C-B655-D902CEE82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70408624"/>
        <c:axId val="770409104"/>
      </c:barChart>
      <c:lineChart>
        <c:grouping val="standard"/>
        <c:varyColors val="0"/>
        <c:ser>
          <c:idx val="3"/>
          <c:order val="3"/>
          <c:tx>
            <c:strRef>
              <c:f>'Operational Efficiency'!$E$13</c:f>
              <c:strCache>
                <c:ptCount val="1"/>
                <c:pt idx="0">
                  <c:v>Average of Delivery Cost ($)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'Operational Efficiency'!$A$14:$A$17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'Operational Efficiency'!$E$14:$E$17</c:f>
              <c:numCache>
                <c:formatCode>0.00</c:formatCode>
                <c:ptCount val="4"/>
                <c:pt idx="0">
                  <c:v>18.110000000000003</c:v>
                </c:pt>
                <c:pt idx="1">
                  <c:v>17.401999999999997</c:v>
                </c:pt>
                <c:pt idx="2">
                  <c:v>20.97666666666667</c:v>
                </c:pt>
                <c:pt idx="3">
                  <c:v>18.541250000000002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BD-4A3C-B655-D902CEE82A5A}"/>
            </c:ext>
          </c:extLst>
        </c:ser>
        <c:ser>
          <c:idx val="4"/>
          <c:order val="4"/>
          <c:tx>
            <c:strRef>
              <c:f>'Operational Efficiency'!$F$13</c:f>
              <c:strCache>
                <c:ptCount val="1"/>
                <c:pt idx="0">
                  <c:v> Delivery Time (All)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'Operational Efficiency'!$A$14:$A$17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'Operational Efficiency'!$F$14:$F$17</c:f>
              <c:numCache>
                <c:formatCode>General</c:formatCode>
                <c:ptCount val="4"/>
                <c:pt idx="0">
                  <c:v>103.07</c:v>
                </c:pt>
                <c:pt idx="1">
                  <c:v>103.07</c:v>
                </c:pt>
                <c:pt idx="2">
                  <c:v>103.07</c:v>
                </c:pt>
                <c:pt idx="3">
                  <c:v>103.07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5BD-4A3C-B655-D902CEE82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408624"/>
        <c:axId val="770409104"/>
      </c:lineChart>
      <c:catAx>
        <c:axId val="77040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09104"/>
        <c:crosses val="autoZero"/>
        <c:auto val="1"/>
        <c:lblAlgn val="ctr"/>
        <c:lblOffset val="100"/>
        <c:noMultiLvlLbl val="0"/>
      </c:catAx>
      <c:valAx>
        <c:axId val="77040910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0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061438290256513"/>
          <c:y val="0.74479002624671919"/>
          <c:w val="0.69303656943024772"/>
          <c:h val="0.2274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[Resma_Swain_Logistics_Case_Study_Extended_Dataset (3).xlsx]Average delivery cost by zone!PivotTable14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cap="none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DELIVERY COST PER ZONE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4.0276179516685919E-2"/>
              <c:y val="-2.89136720363486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4.0276179516685919E-2"/>
              <c:y val="-2.89136720363486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4.0276179516685919E-2"/>
              <c:y val="-2.89136720363486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769508095195968E-2"/>
          <c:y val="0.20865341867130854"/>
          <c:w val="0.87613594473443623"/>
          <c:h val="0.54665851913489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'Average delivery cost by zone'!$B$3</c:f>
              <c:strCache>
                <c:ptCount val="1"/>
                <c:pt idx="0">
                  <c:v>Average of Delivery Cost 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5D0-4C95-8AAE-5E45B20F56C2}"/>
              </c:ext>
            </c:extLst>
          </c:dPt>
          <c:dLbls>
            <c:dLbl>
              <c:idx val="7"/>
              <c:layout>
                <c:manualLayout>
                  <c:x val="-4.0276179516685919E-2"/>
                  <c:y val="-2.8913672036348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D0-4C95-8AAE-5E45B20F56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'Average delivery cost by zone'!$A$4:$A$20</c:f>
              <c:multiLvlStrCache>
                <c:ptCount val="12"/>
                <c:lvl>
                  <c:pt idx="0">
                    <c:v>Afternoon</c:v>
                  </c:pt>
                  <c:pt idx="1">
                    <c:v>Evening</c:v>
                  </c:pt>
                  <c:pt idx="2">
                    <c:v>Morning</c:v>
                  </c:pt>
                  <c:pt idx="3">
                    <c:v>Afternoon</c:v>
                  </c:pt>
                  <c:pt idx="4">
                    <c:v>Evening</c:v>
                  </c:pt>
                  <c:pt idx="5">
                    <c:v>Morning</c:v>
                  </c:pt>
                  <c:pt idx="6">
                    <c:v>Afternoon</c:v>
                  </c:pt>
                  <c:pt idx="7">
                    <c:v>Evening</c:v>
                  </c:pt>
                  <c:pt idx="8">
                    <c:v>Morning</c:v>
                  </c:pt>
                  <c:pt idx="9">
                    <c:v>Afternoon</c:v>
                  </c:pt>
                  <c:pt idx="10">
                    <c:v>Evening</c:v>
                  </c:pt>
                  <c:pt idx="11">
                    <c:v>Morning</c:v>
                  </c:pt>
                </c:lvl>
                <c:lvl>
                  <c:pt idx="0">
                    <c:v>East</c:v>
                  </c:pt>
                  <c:pt idx="3">
                    <c:v>North</c:v>
                  </c:pt>
                  <c:pt idx="6">
                    <c:v>South</c:v>
                  </c:pt>
                  <c:pt idx="9">
                    <c:v>West</c:v>
                  </c:pt>
                </c:lvl>
              </c:multiLvlStrCache>
            </c:multiLvlStrRef>
          </c:cat>
          <c:val>
            <c:numRef>
              <c:f>'Average delivery cost by zone'!$B$4:$B$20</c:f>
              <c:numCache>
                <c:formatCode>0.00</c:formatCode>
                <c:ptCount val="12"/>
                <c:pt idx="0">
                  <c:v>18.160000000000004</c:v>
                </c:pt>
                <c:pt idx="1">
                  <c:v>17.68</c:v>
                </c:pt>
                <c:pt idx="2">
                  <c:v>16.38</c:v>
                </c:pt>
                <c:pt idx="3">
                  <c:v>16.27333333333333</c:v>
                </c:pt>
                <c:pt idx="4">
                  <c:v>19.713333333333335</c:v>
                </c:pt>
                <c:pt idx="5">
                  <c:v>18.984615384615385</c:v>
                </c:pt>
                <c:pt idx="6">
                  <c:v>19.677142857142858</c:v>
                </c:pt>
                <c:pt idx="7">
                  <c:v>20.399999999999999</c:v>
                </c:pt>
                <c:pt idx="8">
                  <c:v>16.926363636363636</c:v>
                </c:pt>
                <c:pt idx="9">
                  <c:v>17.108181818181819</c:v>
                </c:pt>
                <c:pt idx="10">
                  <c:v>18.368571428571432</c:v>
                </c:pt>
                <c:pt idx="11">
                  <c:v>17.991250000000001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D0-4C95-8AAE-5E45B20F5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460640"/>
        <c:axId val="684465920"/>
      </c:barChart>
      <c:lineChart>
        <c:grouping val="standard"/>
        <c:varyColors val="0"/>
        <c:ser>
          <c:idx val="1"/>
          <c:order val="1"/>
          <c:tx>
            <c:strRef>
              <c:f>'Average delivery cost by zone'!$C$3</c:f>
              <c:strCache>
                <c:ptCount val="1"/>
                <c:pt idx="0">
                  <c:v>Average of Distance (km)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'Average delivery cost by zone'!$A$4:$A$20</c:f>
              <c:multiLvlStrCache>
                <c:ptCount val="12"/>
                <c:lvl>
                  <c:pt idx="0">
                    <c:v>Afternoon</c:v>
                  </c:pt>
                  <c:pt idx="1">
                    <c:v>Evening</c:v>
                  </c:pt>
                  <c:pt idx="2">
                    <c:v>Morning</c:v>
                  </c:pt>
                  <c:pt idx="3">
                    <c:v>Afternoon</c:v>
                  </c:pt>
                  <c:pt idx="4">
                    <c:v>Evening</c:v>
                  </c:pt>
                  <c:pt idx="5">
                    <c:v>Morning</c:v>
                  </c:pt>
                  <c:pt idx="6">
                    <c:v>Afternoon</c:v>
                  </c:pt>
                  <c:pt idx="7">
                    <c:v>Evening</c:v>
                  </c:pt>
                  <c:pt idx="8">
                    <c:v>Morning</c:v>
                  </c:pt>
                  <c:pt idx="9">
                    <c:v>Afternoon</c:v>
                  </c:pt>
                  <c:pt idx="10">
                    <c:v>Evening</c:v>
                  </c:pt>
                  <c:pt idx="11">
                    <c:v>Morning</c:v>
                  </c:pt>
                </c:lvl>
                <c:lvl>
                  <c:pt idx="0">
                    <c:v>East</c:v>
                  </c:pt>
                  <c:pt idx="3">
                    <c:v>North</c:v>
                  </c:pt>
                  <c:pt idx="6">
                    <c:v>South</c:v>
                  </c:pt>
                  <c:pt idx="9">
                    <c:v>West</c:v>
                  </c:pt>
                </c:lvl>
              </c:multiLvlStrCache>
            </c:multiLvlStrRef>
          </c:cat>
          <c:val>
            <c:numRef>
              <c:f>'Average delivery cost by zone'!$C$4:$C$20</c:f>
              <c:numCache>
                <c:formatCode>0.00</c:formatCode>
                <c:ptCount val="12"/>
                <c:pt idx="0">
                  <c:v>16.692307692307693</c:v>
                </c:pt>
                <c:pt idx="1">
                  <c:v>13</c:v>
                </c:pt>
                <c:pt idx="2">
                  <c:v>15.777777777777779</c:v>
                </c:pt>
                <c:pt idx="3">
                  <c:v>14.5</c:v>
                </c:pt>
                <c:pt idx="4">
                  <c:v>16.333333333333332</c:v>
                </c:pt>
                <c:pt idx="5">
                  <c:v>15.538461538461538</c:v>
                </c:pt>
                <c:pt idx="6">
                  <c:v>18.571428571428573</c:v>
                </c:pt>
                <c:pt idx="7">
                  <c:v>22</c:v>
                </c:pt>
                <c:pt idx="8">
                  <c:v>13.727272727272727</c:v>
                </c:pt>
                <c:pt idx="9">
                  <c:v>16.09090909090909</c:v>
                </c:pt>
                <c:pt idx="10">
                  <c:v>15.142857142857142</c:v>
                </c:pt>
                <c:pt idx="11">
                  <c:v>15.125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D0-4C95-8AAE-5E45B20F5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460640"/>
        <c:axId val="684465920"/>
      </c:lineChart>
      <c:catAx>
        <c:axId val="6844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465920"/>
        <c:crosses val="autoZero"/>
        <c:auto val="1"/>
        <c:lblAlgn val="ctr"/>
        <c:lblOffset val="100"/>
        <c:noMultiLvlLbl val="0"/>
      </c:catAx>
      <c:valAx>
        <c:axId val="6844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46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60975699666758"/>
          <c:y val="9.0933916577886159E-2"/>
          <c:w val="0.6966813751511397"/>
          <c:h val="9.4134980339353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[Resma_Swain_Logistics_Case_Study_Extended_Dataset (3).xlsx]Fuel Consumption Patterns Over !PivotTable15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baseline="0"/>
              <a:t>Fuel Consumption Patterns Over Time</a:t>
            </a:r>
            <a:endParaRPr lang="en-I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layout>
            <c:manualLayout>
              <c:x val="-5.0826664959562978E-2"/>
              <c:y val="-0.1041320355788859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layout>
            <c:manualLayout>
              <c:x val="-5.0826664959562978E-2"/>
              <c:y val="-0.1041320355788859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layout>
            <c:manualLayout>
              <c:x val="-5.0826664959562978E-2"/>
              <c:y val="-0.1041320355788859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'Fuel Consumption Patterns Over '!$B$3:$B$4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'Fuel Consumption Patterns Over '!$A$5:$A$12</c:f>
              <c:strCache>
                <c:ptCount val="7"/>
                <c:pt idx="0">
                  <c:v>2024-11-10</c:v>
                </c:pt>
                <c:pt idx="1">
                  <c:v>2024-11-11</c:v>
                </c:pt>
                <c:pt idx="2">
                  <c:v>2024-11-12</c:v>
                </c:pt>
                <c:pt idx="3">
                  <c:v>2024-11-13</c:v>
                </c:pt>
                <c:pt idx="4">
                  <c:v>2024-11-14</c:v>
                </c:pt>
                <c:pt idx="5">
                  <c:v>2024-11-15</c:v>
                </c:pt>
                <c:pt idx="6">
                  <c:v>2024-11-16</c:v>
                </c:pt>
              </c:strCache>
            </c:strRef>
          </c:cat>
          <c:val>
            <c:numRef>
              <c:f>'Fuel Consumption Patterns Over '!$B$5:$B$12</c:f>
              <c:numCache>
                <c:formatCode>0.000</c:formatCode>
                <c:ptCount val="7"/>
                <c:pt idx="0">
                  <c:v>20.04</c:v>
                </c:pt>
                <c:pt idx="1">
                  <c:v>19.13</c:v>
                </c:pt>
                <c:pt idx="2">
                  <c:v>16.77</c:v>
                </c:pt>
                <c:pt idx="3">
                  <c:v>7.34</c:v>
                </c:pt>
                <c:pt idx="4">
                  <c:v>14.159999999999998</c:v>
                </c:pt>
                <c:pt idx="5">
                  <c:v>13.700000000000003</c:v>
                </c:pt>
                <c:pt idx="6">
                  <c:v>10.030000000000001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0-45B8-B730-66A9654D8AA0}"/>
            </c:ext>
          </c:extLst>
        </c:ser>
        <c:ser>
          <c:idx val="1"/>
          <c:order val="1"/>
          <c:tx>
            <c:strRef>
              <c:f>'Fuel Consumption Patterns Over '!$C$3:$C$4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'Fuel Consumption Patterns Over '!$A$5:$A$12</c:f>
              <c:strCache>
                <c:ptCount val="7"/>
                <c:pt idx="0">
                  <c:v>2024-11-10</c:v>
                </c:pt>
                <c:pt idx="1">
                  <c:v>2024-11-11</c:v>
                </c:pt>
                <c:pt idx="2">
                  <c:v>2024-11-12</c:v>
                </c:pt>
                <c:pt idx="3">
                  <c:v>2024-11-13</c:v>
                </c:pt>
                <c:pt idx="4">
                  <c:v>2024-11-14</c:v>
                </c:pt>
                <c:pt idx="5">
                  <c:v>2024-11-15</c:v>
                </c:pt>
                <c:pt idx="6">
                  <c:v>2024-11-16</c:v>
                </c:pt>
              </c:strCache>
            </c:strRef>
          </c:cat>
          <c:val>
            <c:numRef>
              <c:f>'Fuel Consumption Patterns Over '!$C$5:$C$12</c:f>
              <c:numCache>
                <c:formatCode>0.000</c:formatCode>
                <c:ptCount val="7"/>
                <c:pt idx="0">
                  <c:v>6.85</c:v>
                </c:pt>
                <c:pt idx="1">
                  <c:v>9.5399999999999991</c:v>
                </c:pt>
                <c:pt idx="2">
                  <c:v>6.18</c:v>
                </c:pt>
                <c:pt idx="3">
                  <c:v>11.110000000000001</c:v>
                </c:pt>
                <c:pt idx="4">
                  <c:v>21.75</c:v>
                </c:pt>
                <c:pt idx="5">
                  <c:v>18</c:v>
                </c:pt>
                <c:pt idx="6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0-45B8-B730-66A9654D8AA0}"/>
            </c:ext>
          </c:extLst>
        </c:ser>
        <c:ser>
          <c:idx val="2"/>
          <c:order val="2"/>
          <c:tx>
            <c:strRef>
              <c:f>'Fuel Consumption Patterns Over '!$D$3:$D$4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'Fuel Consumption Patterns Over '!$A$5:$A$12</c:f>
              <c:strCache>
                <c:ptCount val="7"/>
                <c:pt idx="0">
                  <c:v>2024-11-10</c:v>
                </c:pt>
                <c:pt idx="1">
                  <c:v>2024-11-11</c:v>
                </c:pt>
                <c:pt idx="2">
                  <c:v>2024-11-12</c:v>
                </c:pt>
                <c:pt idx="3">
                  <c:v>2024-11-13</c:v>
                </c:pt>
                <c:pt idx="4">
                  <c:v>2024-11-14</c:v>
                </c:pt>
                <c:pt idx="5">
                  <c:v>2024-11-15</c:v>
                </c:pt>
                <c:pt idx="6">
                  <c:v>2024-11-16</c:v>
                </c:pt>
              </c:strCache>
            </c:strRef>
          </c:cat>
          <c:val>
            <c:numRef>
              <c:f>'Fuel Consumption Patterns Over '!$D$5:$D$12</c:f>
              <c:numCache>
                <c:formatCode>0.000</c:formatCode>
                <c:ptCount val="7"/>
                <c:pt idx="0">
                  <c:v>5.7700000000000005</c:v>
                </c:pt>
                <c:pt idx="1">
                  <c:v>10.41</c:v>
                </c:pt>
                <c:pt idx="2">
                  <c:v>7.6499999999999995</c:v>
                </c:pt>
                <c:pt idx="3">
                  <c:v>16.36</c:v>
                </c:pt>
                <c:pt idx="4">
                  <c:v>18.149999999999999</c:v>
                </c:pt>
                <c:pt idx="5">
                  <c:v>7.7</c:v>
                </c:pt>
                <c:pt idx="6">
                  <c:v>14.05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0-45B8-B730-66A9654D8AA0}"/>
            </c:ext>
          </c:extLst>
        </c:ser>
        <c:ser>
          <c:idx val="3"/>
          <c:order val="3"/>
          <c:tx>
            <c:strRef>
              <c:f>'Fuel Consumption Patterns Over '!$E$3:$E$4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8B0-45B8-B730-66A9654D8AA0}"/>
              </c:ext>
            </c:extLst>
          </c:dPt>
          <c:dLbls>
            <c:dLbl>
              <c:idx val="4"/>
              <c:layout>
                <c:manualLayout>
                  <c:x val="-5.0826664959562978E-2"/>
                  <c:y val="-0.1041320355788859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B0-45B8-B730-66A9654D8A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'Fuel Consumption Patterns Over '!$A$5:$A$12</c:f>
              <c:strCache>
                <c:ptCount val="7"/>
                <c:pt idx="0">
                  <c:v>2024-11-10</c:v>
                </c:pt>
                <c:pt idx="1">
                  <c:v>2024-11-11</c:v>
                </c:pt>
                <c:pt idx="2">
                  <c:v>2024-11-12</c:v>
                </c:pt>
                <c:pt idx="3">
                  <c:v>2024-11-13</c:v>
                </c:pt>
                <c:pt idx="4">
                  <c:v>2024-11-14</c:v>
                </c:pt>
                <c:pt idx="5">
                  <c:v>2024-11-15</c:v>
                </c:pt>
                <c:pt idx="6">
                  <c:v>2024-11-16</c:v>
                </c:pt>
              </c:strCache>
            </c:strRef>
          </c:cat>
          <c:val>
            <c:numRef>
              <c:f>'Fuel Consumption Patterns Over '!$E$5:$E$12</c:f>
              <c:numCache>
                <c:formatCode>0.000</c:formatCode>
                <c:ptCount val="7"/>
                <c:pt idx="0">
                  <c:v>4.1500000000000004</c:v>
                </c:pt>
                <c:pt idx="1">
                  <c:v>27.110000000000003</c:v>
                </c:pt>
                <c:pt idx="2">
                  <c:v>11.76</c:v>
                </c:pt>
                <c:pt idx="3">
                  <c:v>7.34</c:v>
                </c:pt>
                <c:pt idx="4">
                  <c:v>1.91</c:v>
                </c:pt>
                <c:pt idx="5">
                  <c:v>6.81</c:v>
                </c:pt>
                <c:pt idx="6">
                  <c:v>30.089999999999996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0-45B8-B730-66A9654D8A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84476960"/>
        <c:axId val="684476480"/>
      </c:lineChart>
      <c:catAx>
        <c:axId val="68447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476480"/>
        <c:crosses val="autoZero"/>
        <c:auto val="1"/>
        <c:lblAlgn val="ctr"/>
        <c:lblOffset val="100"/>
        <c:noMultiLvlLbl val="0"/>
      </c:catAx>
      <c:valAx>
        <c:axId val="6844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47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6</xdr:col>
      <xdr:colOff>185057</xdr:colOff>
      <xdr:row>36</xdr:row>
      <xdr:rowOff>127000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E51D35E-F843-42AE-82B3-BA970CEB6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359229</xdr:colOff>
      <xdr:row>18</xdr:row>
      <xdr:rowOff>185055</xdr:rowOff>
    </xdr:from>
    <xdr:to>
      <xdr:col>15</xdr:col>
      <xdr:colOff>217714</xdr:colOff>
      <xdr:row>37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51DCFB3-37DD-4954-95CF-01484BB3C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413655</xdr:colOff>
      <xdr:row>1</xdr:row>
      <xdr:rowOff>10885</xdr:rowOff>
    </xdr:from>
    <xdr:to>
      <xdr:col>28</xdr:col>
      <xdr:colOff>576942</xdr:colOff>
      <xdr:row>18</xdr:row>
      <xdr:rowOff>65314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EBD68B-1B34-4339-AF6D-1D9747E9A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413657</xdr:colOff>
      <xdr:row>18</xdr:row>
      <xdr:rowOff>141515</xdr:rowOff>
    </xdr:from>
    <xdr:to>
      <xdr:col>27</xdr:col>
      <xdr:colOff>435428</xdr:colOff>
      <xdr:row>36</xdr:row>
      <xdr:rowOff>43543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C25EB21-72F3-471F-8558-7EEA30287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576941</xdr:colOff>
      <xdr:row>18</xdr:row>
      <xdr:rowOff>152400</xdr:rowOff>
    </xdr:from>
    <xdr:to>
      <xdr:col>37</xdr:col>
      <xdr:colOff>130628</xdr:colOff>
      <xdr:row>36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2FE0E85-1CC2-4A6F-8FCC-D25D23781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32658</xdr:colOff>
      <xdr:row>1</xdr:row>
      <xdr:rowOff>130627</xdr:rowOff>
    </xdr:from>
    <xdr:to>
      <xdr:col>10</xdr:col>
      <xdr:colOff>381001</xdr:colOff>
      <xdr:row>18</xdr:row>
      <xdr:rowOff>10886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184A15C-5B72-4234-A7D4-20F4B392E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468086</xdr:colOff>
      <xdr:row>2</xdr:row>
      <xdr:rowOff>0</xdr:rowOff>
    </xdr:from>
    <xdr:to>
      <xdr:col>20</xdr:col>
      <xdr:colOff>304800</xdr:colOff>
      <xdr:row>18</xdr:row>
      <xdr:rowOff>21772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A2CF5-BDE0-441A-A014-0DCE0CA24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32657</xdr:colOff>
      <xdr:row>1</xdr:row>
      <xdr:rowOff>10886</xdr:rowOff>
    </xdr:from>
    <xdr:to>
      <xdr:col>37</xdr:col>
      <xdr:colOff>581297</xdr:colOff>
      <xdr:row>18</xdr:row>
      <xdr:rowOff>54429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B1A3CA-A6A6-453C-83A9-D9E6E5800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0</xdr:colOff>
      <xdr:row>1</xdr:row>
      <xdr:rowOff>0</xdr:rowOff>
    </xdr:from>
    <xdr:to>
      <xdr:col>45</xdr:col>
      <xdr:colOff>419100</xdr:colOff>
      <xdr:row>18</xdr:row>
      <xdr:rowOff>43543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38C1DC-7E58-4DF1-83FC-7C1A51A72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2</xdr:row>
      <xdr:rowOff>53340</xdr:rowOff>
    </xdr:from>
    <xdr:to>
      <xdr:col>7</xdr:col>
      <xdr:colOff>190500</xdr:colOff>
      <xdr:row>21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6852A0-CAE6-F325-EB56-1856C77D4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6</xdr:row>
      <xdr:rowOff>102870</xdr:rowOff>
    </xdr:from>
    <xdr:to>
      <xdr:col>10</xdr:col>
      <xdr:colOff>441960</xdr:colOff>
      <xdr:row>21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9F6128-2C17-5E2E-BB05-0C5C19FE5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5</xdr:row>
      <xdr:rowOff>87630</xdr:rowOff>
    </xdr:from>
    <xdr:to>
      <xdr:col>13</xdr:col>
      <xdr:colOff>563880</xdr:colOff>
      <xdr:row>20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C70935-3CF3-0B95-F05B-2030DDE3F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0.73039</cdr:x>
      <cdr:y>0.89028</cdr:y>
    </cdr:from>
    <cdr:to>
      <cdr:x>0.95863</cdr:x>
      <cdr:y>0.98333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CFF40F7-D284-FA15-289E-1154321707EB}"/>
            </a:ext>
          </a:extLst>
        </cdr:cNvPr>
        <cdr:cNvSpPr txBox="1"/>
      </cdr:nvSpPr>
      <cdr:spPr>
        <a:xfrm xmlns:a="http://schemas.openxmlformats.org/drawingml/2006/main">
          <a:off x="3901440" y="2442210"/>
          <a:ext cx="1219200" cy="2552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800">
              <a:effectLst/>
              <a:latin typeface="+mn-lt"/>
              <a:ea typeface="+mn-ea"/>
              <a:cs typeface="+mn-cs"/>
            </a:rPr>
            <a:t>Average Delivery cost 17.77($)</a:t>
          </a:r>
          <a:endParaRPr lang="en-IN" sz="800">
            <a:effectLst/>
          </a:endParaRPr>
        </a:p>
        <a:p xmlns:a="http://schemas.openxmlformats.org/drawingml/2006/main">
          <a:endParaRPr lang="en-IN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8</xdr:row>
      <xdr:rowOff>118110</xdr:rowOff>
    </xdr:from>
    <xdr:to>
      <xdr:col>13</xdr:col>
      <xdr:colOff>480060</xdr:colOff>
      <xdr:row>23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F7ABDE-CE93-37A1-BA73-1AC04C50F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1379220</xdr:colOff>
      <xdr:row>5</xdr:row>
      <xdr:rowOff>148590</xdr:rowOff>
    </xdr:from>
    <xdr:to>
      <xdr:col>5</xdr:col>
      <xdr:colOff>7620</xdr:colOff>
      <xdr:row>20</xdr:row>
      <xdr:rowOff>148590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628FC4-FF09-A7D0-2816-57F9133E9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0.73039</cdr:x>
      <cdr:y>0.89028</cdr:y>
    </cdr:from>
    <cdr:to>
      <cdr:x>0.95863</cdr:x>
      <cdr:y>0.98333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CFF40F7-D284-FA15-289E-1154321707EB}"/>
            </a:ext>
          </a:extLst>
        </cdr:cNvPr>
        <cdr:cNvSpPr txBox="1"/>
      </cdr:nvSpPr>
      <cdr:spPr>
        <a:xfrm xmlns:a="http://schemas.openxmlformats.org/drawingml/2006/main">
          <a:off x="3901440" y="2442210"/>
          <a:ext cx="1219200" cy="2552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800">
              <a:effectLst/>
              <a:latin typeface="+mn-lt"/>
              <a:ea typeface="+mn-ea"/>
              <a:cs typeface="+mn-cs"/>
            </a:rPr>
            <a:t>Average Delivery cost 17.77($)</a:t>
          </a:r>
          <a:endParaRPr lang="en-IN" sz="800">
            <a:effectLst/>
          </a:endParaRPr>
        </a:p>
        <a:p xmlns:a="http://schemas.openxmlformats.org/drawingml/2006/main">
          <a:endParaRPr lang="en-IN" sz="1100" kern="12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899160</xdr:colOff>
      <xdr:row>2</xdr:row>
      <xdr:rowOff>95250</xdr:rowOff>
    </xdr:from>
    <xdr:to>
      <xdr:col>7</xdr:col>
      <xdr:colOff>76200</xdr:colOff>
      <xdr:row>17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AF036A-7A03-B912-80EE-58D30995B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</xdr:row>
      <xdr:rowOff>45720</xdr:rowOff>
    </xdr:from>
    <xdr:to>
      <xdr:col>6</xdr:col>
      <xdr:colOff>1013460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B7DF11-5E12-BD3D-7FD1-8F424E144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6</xdr:row>
      <xdr:rowOff>41910</xdr:rowOff>
    </xdr:from>
    <xdr:to>
      <xdr:col>11</xdr:col>
      <xdr:colOff>259080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FA0FA-ACF7-64CC-CD1D-399DE6679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15</xdr:row>
      <xdr:rowOff>53340</xdr:rowOff>
    </xdr:from>
    <xdr:to>
      <xdr:col>11</xdr:col>
      <xdr:colOff>434340</xdr:colOff>
      <xdr:row>26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DAD531-DEF4-5832-D27F-4DEE06ACA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sma swain" refreshedDate="45620.931307523148" createdVersion="8" refreshedVersion="8" minRefreshableVersion="3" recordCount="4" xr:uid="{436297D3-DB59-46E8-8D67-F84290BCE3D3}">
  <cacheSource type="worksheet">
    <worksheetSource ref="A17:C21" sheet="Delivery Performance"/>
  </cacheSource>
  <cacheFields count="3">
    <cacheField name="Zone" numFmtId="0">
      <sharedItems count="4">
        <s v="East"/>
        <s v="North"/>
        <s v="South"/>
        <s v="West"/>
      </sharedItems>
    </cacheField>
    <cacheField name="On-Time Delivery Rate (%)" numFmtId="9">
      <sharedItems containsSemiMixedTypes="0" containsString="0" containsNumber="1" minValue="0.36363636363636365" maxValue="0.57692307692307687"/>
    </cacheField>
    <cacheField name="Delayed (%)" numFmtId="9">
      <sharedItems containsSemiMixedTypes="0" containsString="0" containsNumber="1" minValue="0.42307692307692307" maxValue="0.63636363636363635"/>
    </cacheField>
  </cacheFields>
  <extLst>
    <ext xmlns:x14="http://schemas.microsoft.com/office/spreadsheetml/2009/9/main" uri="{725AE2AE-9491-48be-B2B4-4EB974FC3084}">
      <x14:pivotCacheDefinition pivotCacheId="176048209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sma swain" refreshedDate="45620.931307523148" createdVersion="8" refreshedVersion="8" minRefreshableVersion="3" recordCount="7" xr:uid="{9490822F-38E1-4636-86FE-2D5F8BC53A86}">
  <cacheSource type="worksheet">
    <worksheetSource ref="A15:C22" sheet="Delivery Delays and Costs by Da"/>
  </cacheSource>
  <cacheFields count="3">
    <cacheField name="Day of Week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Delayed Rate (%)" numFmtId="9">
      <sharedItems containsSemiMixedTypes="0" containsString="0" containsNumber="1" minValue="0.41666666666666669" maxValue="0.625"/>
    </cacheField>
    <cacheField name=" Delivery Cost ($)" numFmtId="2">
      <sharedItems containsSemiMixedTypes="0" containsString="0" containsNumber="1" minValue="16.84" maxValue="19.4986666666666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sma swain" refreshedDate="45620.931307523148" createdVersion="8" refreshedVersion="8" minRefreshableVersion="3" recordCount="101" xr:uid="{8FA50064-9E17-4F07-A49F-5237FF06ADD2}">
  <cacheSource type="worksheet">
    <worksheetSource ref="A1:M1048576" sheet="Data"/>
  </cacheSource>
  <cacheFields count="13">
    <cacheField name="Delivery ID" numFmtId="0">
      <sharedItems containsBlank="1"/>
    </cacheField>
    <cacheField name="Zone" numFmtId="0">
      <sharedItems containsBlank="1" count="5">
        <s v="West"/>
        <s v="East"/>
        <s v="North"/>
        <s v="South"/>
        <m/>
      </sharedItems>
    </cacheField>
    <cacheField name="Date" numFmtId="0">
      <sharedItems containsBlank="1" count="8">
        <s v="2024-11-11"/>
        <s v="2024-11-16"/>
        <s v="2024-11-13"/>
        <s v="2024-11-15"/>
        <s v="2024-11-10"/>
        <s v="2024-11-14"/>
        <s v="2024-11-12"/>
        <m/>
      </sharedItems>
    </cacheField>
    <cacheField name="Day of week" numFmtId="0">
      <sharedItems containsBlank="1" count="8">
        <s v="Monday"/>
        <s v="Saturday"/>
        <s v="Wednesday"/>
        <s v="Friday"/>
        <s v="Sunday"/>
        <s v="Thursday"/>
        <s v="Tuesday"/>
        <m/>
      </sharedItems>
    </cacheField>
    <cacheField name="Time of Order" numFmtId="0">
      <sharedItems containsBlank="1"/>
    </cacheField>
    <cacheField name="Time of day" numFmtId="0">
      <sharedItems containsBlank="1" count="4">
        <s v="Morning"/>
        <s v="Afternoon"/>
        <s v="Evening"/>
        <m/>
      </sharedItems>
    </cacheField>
    <cacheField name="Distance (km)" numFmtId="0">
      <sharedItems containsString="0" containsBlank="1" containsNumber="1" containsInteger="1" minValue="3" maxValue="30"/>
    </cacheField>
    <cacheField name="Delivery Time (mins)" numFmtId="0">
      <sharedItems containsString="0" containsBlank="1" containsNumber="1" containsInteger="1" minValue="30" maxValue="180"/>
    </cacheField>
    <cacheField name="Peak Hour (Yes/No)" numFmtId="0">
      <sharedItems containsBlank="1" count="3">
        <s v="No"/>
        <s v="Yes"/>
        <m/>
      </sharedItems>
    </cacheField>
    <cacheField name="Delivery Status (On-Time/Delayed)" numFmtId="0">
      <sharedItems containsBlank="1" count="3">
        <s v="Delayed"/>
        <s v="On-Time"/>
        <m/>
      </sharedItems>
    </cacheField>
    <cacheField name="Fuel Used (liters)" numFmtId="0">
      <sharedItems containsString="0" containsBlank="1" containsNumber="1" minValue="0.93" maxValue="6.28"/>
    </cacheField>
    <cacheField name="Delivery Cost ($)" numFmtId="0">
      <sharedItems containsString="0" containsBlank="1" containsNumber="1" minValue="8.3800000000000008" maxValue="27.61"/>
    </cacheField>
    <cacheField name="Customer Rating (1-5)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 pivotCacheId="388341999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sma swain" refreshedDate="45620.931307754632" createdVersion="8" refreshedVersion="8" minRefreshableVersion="3" recordCount="100" xr:uid="{1AEB5E96-745B-4828-9B1C-08C97BB54FB7}">
  <cacheSource type="worksheet">
    <worksheetSource ref="A1:M101" sheet="Data"/>
  </cacheSource>
  <cacheFields count="13">
    <cacheField name="Delivery ID" numFmtId="0">
      <sharedItems/>
    </cacheField>
    <cacheField name="Zone" numFmtId="0">
      <sharedItems count="4">
        <s v="West"/>
        <s v="East"/>
        <s v="North"/>
        <s v="South"/>
      </sharedItems>
    </cacheField>
    <cacheField name="Date" numFmtId="0">
      <sharedItems/>
    </cacheField>
    <cacheField name="Day of week" numFmtId="0">
      <sharedItems/>
    </cacheField>
    <cacheField name="Time of Order" numFmtId="0">
      <sharedItems/>
    </cacheField>
    <cacheField name="Time of day" numFmtId="0">
      <sharedItems/>
    </cacheField>
    <cacheField name="Distance (km)" numFmtId="0">
      <sharedItems containsSemiMixedTypes="0" containsString="0" containsNumber="1" containsInteger="1" minValue="3" maxValue="30"/>
    </cacheField>
    <cacheField name="Delivery Time (mins)" numFmtId="0">
      <sharedItems containsSemiMixedTypes="0" containsString="0" containsNumber="1" containsInteger="1" minValue="30" maxValue="180"/>
    </cacheField>
    <cacheField name="Peak Hour (Yes/No)" numFmtId="0">
      <sharedItems/>
    </cacheField>
    <cacheField name="Delivery Status (On-Time/Delayed)" numFmtId="0">
      <sharedItems count="2">
        <s v="Delayed"/>
        <s v="On-Time"/>
      </sharedItems>
    </cacheField>
    <cacheField name="Fuel Used (liters)" numFmtId="0">
      <sharedItems containsSemiMixedTypes="0" containsString="0" containsNumber="1" minValue="0.93" maxValue="6.28"/>
    </cacheField>
    <cacheField name="Delivery Cost ($)" numFmtId="0">
      <sharedItems containsSemiMixedTypes="0" containsString="0" containsNumber="1" minValue="8.3800000000000008" maxValue="27.61"/>
    </cacheField>
    <cacheField name="Customer Rating (1-5)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 pivotCacheId="1293257942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sma swain" refreshedDate="45620.931307754632" createdVersion="8" refreshedVersion="8" minRefreshableVersion="3" recordCount="4" xr:uid="{000D2BF3-A2BA-4CAC-9A33-7CF56EBA2925}">
  <cacheSource type="worksheet">
    <worksheetSource ref="A11:D15" sheet="Average Fuel consumption"/>
  </cacheSource>
  <cacheFields count="4">
    <cacheField name="Zone" numFmtId="0">
      <sharedItems count="4">
        <s v="East"/>
        <s v="North"/>
        <s v="South"/>
        <s v="West"/>
      </sharedItems>
    </cacheField>
    <cacheField name="Delayed" numFmtId="2">
      <sharedItems containsSemiMixedTypes="0" containsString="0" containsNumber="1" minValue="3.5345454545454547" maxValue="3.8808333333333334"/>
    </cacheField>
    <cacheField name="On-Time" numFmtId="2">
      <sharedItems containsSemiMixedTypes="0" containsString="0" containsNumber="1" minValue="3.0164285714285719" maxValue="3.3526666666666665"/>
    </cacheField>
    <cacheField name="Total" numFmtId="2">
      <sharedItems containsSemiMixedTypes="0" containsString="0" containsNumber="1" minValue="3.3723333333333332" maxValue="3.6404545454545443"/>
    </cacheField>
  </cacheFields>
  <extLst>
    <ext xmlns:x14="http://schemas.microsoft.com/office/spreadsheetml/2009/9/main" uri="{725AE2AE-9491-48be-B2B4-4EB974FC3084}">
      <x14:pivotCacheDefinition pivotCacheId="27279123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0.46666666666666667"/>
    <n v="0.53333333333333333"/>
  </r>
  <r>
    <x v="1"/>
    <n v="0.36363636363636365"/>
    <n v="0.63636363636363635"/>
  </r>
  <r>
    <x v="2"/>
    <n v="0.45454545454545453"/>
    <n v="0.54545454545454541"/>
  </r>
  <r>
    <x v="3"/>
    <n v="0.57692307692307687"/>
    <n v="0.4230769230769230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0.5"/>
    <n v="16.84"/>
  </r>
  <r>
    <x v="1"/>
    <n v="0.55555555555555558"/>
    <n v="18.518333333333331"/>
  </r>
  <r>
    <x v="2"/>
    <n v="0.41666666666666669"/>
    <n v="17.569999999999997"/>
  </r>
  <r>
    <x v="3"/>
    <n v="0.41666666666666669"/>
    <n v="17.772500000000001"/>
  </r>
  <r>
    <x v="4"/>
    <n v="0.53333333333333333"/>
    <n v="18.123333333333331"/>
  </r>
  <r>
    <x v="5"/>
    <n v="0.625"/>
    <n v="16.931250000000002"/>
  </r>
  <r>
    <x v="6"/>
    <n v="0.6"/>
    <n v="19.49866666666666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s v="D001"/>
    <x v="0"/>
    <x v="0"/>
    <x v="0"/>
    <s v="06:48 AM"/>
    <x v="0"/>
    <n v="24"/>
    <n v="83"/>
    <x v="0"/>
    <x v="0"/>
    <n v="5.07"/>
    <n v="24.9"/>
    <n v="5"/>
  </r>
  <r>
    <s v="D002"/>
    <x v="1"/>
    <x v="1"/>
    <x v="1"/>
    <s v="12:48 PM"/>
    <x v="1"/>
    <n v="21"/>
    <n v="68"/>
    <x v="0"/>
    <x v="0"/>
    <n v="4.32"/>
    <n v="24.86"/>
    <n v="5"/>
  </r>
  <r>
    <s v="D003"/>
    <x v="2"/>
    <x v="2"/>
    <x v="2"/>
    <s v="03:33 PM"/>
    <x v="1"/>
    <n v="9"/>
    <n v="77"/>
    <x v="0"/>
    <x v="1"/>
    <n v="2.29"/>
    <n v="18.95"/>
    <n v="3"/>
  </r>
  <r>
    <s v="D004"/>
    <x v="2"/>
    <x v="3"/>
    <x v="3"/>
    <s v="10:56 AM"/>
    <x v="0"/>
    <n v="8"/>
    <n v="127"/>
    <x v="1"/>
    <x v="1"/>
    <n v="1.76"/>
    <n v="17.7"/>
    <n v="1"/>
  </r>
  <r>
    <s v="D005"/>
    <x v="1"/>
    <x v="4"/>
    <x v="4"/>
    <s v="03:40 PM"/>
    <x v="1"/>
    <n v="16"/>
    <n v="121"/>
    <x v="0"/>
    <x v="1"/>
    <n v="3.57"/>
    <n v="14.06"/>
    <n v="4"/>
  </r>
  <r>
    <s v="D006"/>
    <x v="3"/>
    <x v="2"/>
    <x v="2"/>
    <s v="08:33 AM"/>
    <x v="0"/>
    <n v="20"/>
    <n v="138"/>
    <x v="1"/>
    <x v="0"/>
    <n v="4.16"/>
    <n v="21.93"/>
    <n v="4"/>
  </r>
  <r>
    <s v="D007"/>
    <x v="1"/>
    <x v="0"/>
    <x v="0"/>
    <s v="06:14 AM"/>
    <x v="0"/>
    <n v="18"/>
    <n v="42"/>
    <x v="0"/>
    <x v="0"/>
    <n v="4.05"/>
    <n v="21.38"/>
    <n v="4"/>
  </r>
  <r>
    <s v="D008"/>
    <x v="1"/>
    <x v="3"/>
    <x v="3"/>
    <s v="12:48 PM"/>
    <x v="1"/>
    <n v="14"/>
    <n v="175"/>
    <x v="0"/>
    <x v="0"/>
    <n v="2.99"/>
    <n v="21.17"/>
    <n v="3"/>
  </r>
  <r>
    <s v="D009"/>
    <x v="0"/>
    <x v="5"/>
    <x v="5"/>
    <s v="07:28 PM"/>
    <x v="2"/>
    <n v="8"/>
    <n v="171"/>
    <x v="1"/>
    <x v="1"/>
    <n v="1.91"/>
    <n v="11.7"/>
    <n v="4"/>
  </r>
  <r>
    <s v="D010"/>
    <x v="3"/>
    <x v="0"/>
    <x v="0"/>
    <s v="10:10 AM"/>
    <x v="0"/>
    <n v="9"/>
    <n v="117"/>
    <x v="1"/>
    <x v="1"/>
    <n v="2.04"/>
    <n v="17.690000000000001"/>
    <n v="3"/>
  </r>
  <r>
    <s v="D011"/>
    <x v="1"/>
    <x v="5"/>
    <x v="5"/>
    <s v="08:08 AM"/>
    <x v="0"/>
    <n v="5"/>
    <n v="47"/>
    <x v="1"/>
    <x v="0"/>
    <n v="1.24"/>
    <n v="10.55"/>
    <n v="5"/>
  </r>
  <r>
    <s v="D012"/>
    <x v="0"/>
    <x v="3"/>
    <x v="3"/>
    <s v="06:10 PM"/>
    <x v="2"/>
    <n v="6"/>
    <n v="144"/>
    <x v="1"/>
    <x v="1"/>
    <n v="1.49"/>
    <n v="14.34"/>
    <n v="4"/>
  </r>
  <r>
    <s v="D013"/>
    <x v="1"/>
    <x v="0"/>
    <x v="0"/>
    <s v="07:43 PM"/>
    <x v="2"/>
    <n v="8"/>
    <n v="47"/>
    <x v="1"/>
    <x v="1"/>
    <n v="1.93"/>
    <n v="15.22"/>
    <n v="4"/>
  </r>
  <r>
    <s v="D014"/>
    <x v="1"/>
    <x v="2"/>
    <x v="2"/>
    <s v="02:28 PM"/>
    <x v="1"/>
    <n v="21"/>
    <n v="175"/>
    <x v="0"/>
    <x v="0"/>
    <n v="4.68"/>
    <n v="15.91"/>
    <n v="2"/>
  </r>
  <r>
    <s v="D015"/>
    <x v="2"/>
    <x v="2"/>
    <x v="2"/>
    <s v="10:10 AM"/>
    <x v="0"/>
    <n v="18"/>
    <n v="122"/>
    <x v="1"/>
    <x v="0"/>
    <n v="3.97"/>
    <n v="20.86"/>
    <n v="5"/>
  </r>
  <r>
    <s v="D016"/>
    <x v="1"/>
    <x v="6"/>
    <x v="6"/>
    <s v="08:11 PM"/>
    <x v="2"/>
    <n v="11"/>
    <n v="60"/>
    <x v="0"/>
    <x v="1"/>
    <n v="2.62"/>
    <n v="18.25"/>
    <n v="5"/>
  </r>
  <r>
    <s v="D017"/>
    <x v="0"/>
    <x v="4"/>
    <x v="4"/>
    <s v="12:02 PM"/>
    <x v="1"/>
    <n v="12"/>
    <n v="162"/>
    <x v="0"/>
    <x v="1"/>
    <n v="2.71"/>
    <n v="11.91"/>
    <n v="1"/>
  </r>
  <r>
    <s v="D018"/>
    <x v="0"/>
    <x v="0"/>
    <x v="0"/>
    <s v="06:59 PM"/>
    <x v="2"/>
    <n v="24"/>
    <n v="130"/>
    <x v="1"/>
    <x v="1"/>
    <n v="5.17"/>
    <n v="26.82"/>
    <n v="5"/>
  </r>
  <r>
    <s v="D019"/>
    <x v="0"/>
    <x v="0"/>
    <x v="0"/>
    <s v="02:50 PM"/>
    <x v="1"/>
    <n v="17"/>
    <n v="147"/>
    <x v="0"/>
    <x v="0"/>
    <n v="3.75"/>
    <n v="15.11"/>
    <n v="5"/>
  </r>
  <r>
    <s v="D020"/>
    <x v="3"/>
    <x v="4"/>
    <x v="4"/>
    <s v="11:59 AM"/>
    <x v="0"/>
    <n v="5"/>
    <n v="85"/>
    <x v="0"/>
    <x v="0"/>
    <n v="1.37"/>
    <n v="8.7100000000000009"/>
    <n v="3"/>
  </r>
  <r>
    <s v="D021"/>
    <x v="1"/>
    <x v="4"/>
    <x v="4"/>
    <s v="06:37 PM"/>
    <x v="2"/>
    <n v="5"/>
    <n v="99"/>
    <x v="1"/>
    <x v="1"/>
    <n v="1.31"/>
    <n v="16.32"/>
    <n v="2"/>
  </r>
  <r>
    <s v="D022"/>
    <x v="1"/>
    <x v="5"/>
    <x v="5"/>
    <s v="08:00 AM"/>
    <x v="0"/>
    <n v="29"/>
    <n v="148"/>
    <x v="1"/>
    <x v="0"/>
    <n v="6.27"/>
    <n v="19.55"/>
    <n v="4"/>
  </r>
  <r>
    <s v="D023"/>
    <x v="3"/>
    <x v="2"/>
    <x v="2"/>
    <s v="07:11 PM"/>
    <x v="2"/>
    <n v="25"/>
    <n v="132"/>
    <x v="1"/>
    <x v="1"/>
    <n v="5.33"/>
    <n v="24.48"/>
    <n v="2"/>
  </r>
  <r>
    <s v="D024"/>
    <x v="2"/>
    <x v="0"/>
    <x v="0"/>
    <s v="02:27 PM"/>
    <x v="1"/>
    <n v="18"/>
    <n v="40"/>
    <x v="0"/>
    <x v="0"/>
    <n v="3.95"/>
    <n v="14.79"/>
    <n v="1"/>
  </r>
  <r>
    <s v="D025"/>
    <x v="0"/>
    <x v="0"/>
    <x v="0"/>
    <s v="01:39 PM"/>
    <x v="1"/>
    <n v="23"/>
    <n v="75"/>
    <x v="0"/>
    <x v="1"/>
    <n v="5.07"/>
    <n v="19.600000000000001"/>
    <n v="4"/>
  </r>
  <r>
    <s v="D026"/>
    <x v="0"/>
    <x v="3"/>
    <x v="3"/>
    <s v="08:18 PM"/>
    <x v="2"/>
    <n v="19"/>
    <n v="105"/>
    <x v="0"/>
    <x v="1"/>
    <n v="4.0999999999999996"/>
    <n v="24.1"/>
    <n v="3"/>
  </r>
  <r>
    <s v="D027"/>
    <x v="2"/>
    <x v="5"/>
    <x v="5"/>
    <s v="07:30 AM"/>
    <x v="0"/>
    <n v="12"/>
    <n v="30"/>
    <x v="0"/>
    <x v="0"/>
    <n v="2.82"/>
    <n v="17.920000000000002"/>
    <n v="1"/>
  </r>
  <r>
    <s v="D028"/>
    <x v="3"/>
    <x v="5"/>
    <x v="5"/>
    <s v="01:37 PM"/>
    <x v="1"/>
    <n v="10"/>
    <n v="128"/>
    <x v="0"/>
    <x v="1"/>
    <n v="2.29"/>
    <n v="17.05"/>
    <n v="3"/>
  </r>
  <r>
    <s v="D029"/>
    <x v="3"/>
    <x v="4"/>
    <x v="4"/>
    <s v="01:23 PM"/>
    <x v="1"/>
    <n v="20"/>
    <n v="164"/>
    <x v="0"/>
    <x v="1"/>
    <n v="4.4000000000000004"/>
    <n v="17.43"/>
    <n v="4"/>
  </r>
  <r>
    <s v="D030"/>
    <x v="3"/>
    <x v="2"/>
    <x v="2"/>
    <s v="11:58 AM"/>
    <x v="0"/>
    <n v="22"/>
    <n v="76"/>
    <x v="0"/>
    <x v="1"/>
    <n v="4.66"/>
    <n v="17.95"/>
    <n v="4"/>
  </r>
  <r>
    <s v="D031"/>
    <x v="1"/>
    <x v="4"/>
    <x v="4"/>
    <s v="07:09 PM"/>
    <x v="2"/>
    <n v="29"/>
    <n v="76"/>
    <x v="1"/>
    <x v="0"/>
    <n v="5.93"/>
    <n v="24.24"/>
    <n v="4"/>
  </r>
  <r>
    <s v="D032"/>
    <x v="2"/>
    <x v="5"/>
    <x v="5"/>
    <s v="10:21 AM"/>
    <x v="0"/>
    <n v="24"/>
    <n v="174"/>
    <x v="1"/>
    <x v="1"/>
    <n v="4.93"/>
    <n v="19.43"/>
    <n v="1"/>
  </r>
  <r>
    <s v="D033"/>
    <x v="0"/>
    <x v="3"/>
    <x v="3"/>
    <s v="12:55 PM"/>
    <x v="1"/>
    <n v="5"/>
    <n v="127"/>
    <x v="0"/>
    <x v="1"/>
    <n v="1.22"/>
    <n v="16.12"/>
    <n v="4"/>
  </r>
  <r>
    <s v="D034"/>
    <x v="3"/>
    <x v="2"/>
    <x v="2"/>
    <s v="07:42 AM"/>
    <x v="0"/>
    <n v="9"/>
    <n v="161"/>
    <x v="0"/>
    <x v="1"/>
    <n v="2.21"/>
    <n v="12.88"/>
    <n v="1"/>
  </r>
  <r>
    <s v="D035"/>
    <x v="3"/>
    <x v="6"/>
    <x v="6"/>
    <s v="08:41 PM"/>
    <x v="2"/>
    <n v="16"/>
    <n v="168"/>
    <x v="0"/>
    <x v="0"/>
    <n v="3.63"/>
    <n v="13.84"/>
    <n v="2"/>
  </r>
  <r>
    <s v="D036"/>
    <x v="2"/>
    <x v="0"/>
    <x v="0"/>
    <s v="11:53 AM"/>
    <x v="0"/>
    <n v="4"/>
    <n v="114"/>
    <x v="0"/>
    <x v="0"/>
    <n v="1.0900000000000001"/>
    <n v="15.93"/>
    <n v="1"/>
  </r>
  <r>
    <s v="D037"/>
    <x v="3"/>
    <x v="1"/>
    <x v="1"/>
    <s v="02:08 PM"/>
    <x v="1"/>
    <n v="30"/>
    <n v="174"/>
    <x v="0"/>
    <x v="0"/>
    <n v="6.28"/>
    <n v="27.61"/>
    <n v="1"/>
  </r>
  <r>
    <s v="D038"/>
    <x v="3"/>
    <x v="1"/>
    <x v="1"/>
    <s v="09:10 AM"/>
    <x v="0"/>
    <n v="18"/>
    <n v="117"/>
    <x v="1"/>
    <x v="1"/>
    <n v="3.88"/>
    <n v="20.76"/>
    <n v="2"/>
  </r>
  <r>
    <s v="D039"/>
    <x v="1"/>
    <x v="5"/>
    <x v="5"/>
    <s v="06:17 PM"/>
    <x v="2"/>
    <n v="19"/>
    <n v="67"/>
    <x v="1"/>
    <x v="1"/>
    <n v="4.12"/>
    <n v="22.09"/>
    <n v="5"/>
  </r>
  <r>
    <s v="D040"/>
    <x v="2"/>
    <x v="2"/>
    <x v="2"/>
    <s v="06:54 AM"/>
    <x v="0"/>
    <n v="17"/>
    <n v="81"/>
    <x v="0"/>
    <x v="0"/>
    <n v="3.7"/>
    <n v="18.420000000000002"/>
    <n v="4"/>
  </r>
  <r>
    <s v="D041"/>
    <x v="1"/>
    <x v="3"/>
    <x v="3"/>
    <s v="08:59 PM"/>
    <x v="2"/>
    <n v="10"/>
    <n v="47"/>
    <x v="0"/>
    <x v="0"/>
    <n v="2.21"/>
    <n v="11.3"/>
    <n v="1"/>
  </r>
  <r>
    <s v="D042"/>
    <x v="0"/>
    <x v="0"/>
    <x v="0"/>
    <s v="06:44 PM"/>
    <x v="2"/>
    <n v="16"/>
    <n v="98"/>
    <x v="1"/>
    <x v="1"/>
    <n v="3.45"/>
    <n v="17.649999999999999"/>
    <n v="4"/>
  </r>
  <r>
    <s v="D043"/>
    <x v="0"/>
    <x v="6"/>
    <x v="6"/>
    <s v="08:07 AM"/>
    <x v="0"/>
    <n v="11"/>
    <n v="69"/>
    <x v="1"/>
    <x v="1"/>
    <n v="2.54"/>
    <n v="16.670000000000002"/>
    <n v="3"/>
  </r>
  <r>
    <s v="D044"/>
    <x v="3"/>
    <x v="5"/>
    <x v="5"/>
    <s v="11:56 AM"/>
    <x v="0"/>
    <n v="20"/>
    <n v="81"/>
    <x v="0"/>
    <x v="0"/>
    <n v="4.18"/>
    <n v="24.56"/>
    <n v="3"/>
  </r>
  <r>
    <s v="D045"/>
    <x v="1"/>
    <x v="3"/>
    <x v="3"/>
    <s v="03:37 PM"/>
    <x v="1"/>
    <n v="14"/>
    <n v="31"/>
    <x v="0"/>
    <x v="1"/>
    <n v="2.99"/>
    <n v="14.68"/>
    <n v="2"/>
  </r>
  <r>
    <s v="D046"/>
    <x v="1"/>
    <x v="6"/>
    <x v="6"/>
    <s v="07:36 AM"/>
    <x v="0"/>
    <n v="20"/>
    <n v="165"/>
    <x v="0"/>
    <x v="1"/>
    <n v="4.21"/>
    <n v="16.75"/>
    <n v="3"/>
  </r>
  <r>
    <s v="D047"/>
    <x v="0"/>
    <x v="1"/>
    <x v="1"/>
    <s v="05:30 PM"/>
    <x v="1"/>
    <n v="16"/>
    <n v="147"/>
    <x v="1"/>
    <x v="0"/>
    <n v="3.68"/>
    <n v="19.41"/>
    <n v="4"/>
  </r>
  <r>
    <s v="D048"/>
    <x v="3"/>
    <x v="3"/>
    <x v="3"/>
    <s v="09:10 AM"/>
    <x v="0"/>
    <n v="13"/>
    <n v="31"/>
    <x v="1"/>
    <x v="0"/>
    <n v="2.73"/>
    <n v="16.39"/>
    <n v="4"/>
  </r>
  <r>
    <s v="D049"/>
    <x v="1"/>
    <x v="3"/>
    <x v="3"/>
    <s v="10:45 AM"/>
    <x v="0"/>
    <n v="13"/>
    <n v="42"/>
    <x v="1"/>
    <x v="1"/>
    <n v="2.87"/>
    <n v="17.989999999999998"/>
    <n v="3"/>
  </r>
  <r>
    <s v="D050"/>
    <x v="0"/>
    <x v="2"/>
    <x v="2"/>
    <s v="03:41 PM"/>
    <x v="1"/>
    <n v="20"/>
    <n v="149"/>
    <x v="0"/>
    <x v="1"/>
    <n v="4.1500000000000004"/>
    <n v="17.59"/>
    <n v="1"/>
  </r>
  <r>
    <s v="D051"/>
    <x v="3"/>
    <x v="0"/>
    <x v="0"/>
    <s v="06:40 AM"/>
    <x v="0"/>
    <n v="17"/>
    <n v="109"/>
    <x v="0"/>
    <x v="1"/>
    <n v="3.73"/>
    <n v="22.41"/>
    <n v="1"/>
  </r>
  <r>
    <s v="D052"/>
    <x v="2"/>
    <x v="3"/>
    <x v="3"/>
    <s v="07:11 PM"/>
    <x v="2"/>
    <n v="15"/>
    <n v="147"/>
    <x v="1"/>
    <x v="0"/>
    <n v="3.33"/>
    <n v="16.170000000000002"/>
    <n v="2"/>
  </r>
  <r>
    <s v="D053"/>
    <x v="0"/>
    <x v="1"/>
    <x v="1"/>
    <s v="06:36 PM"/>
    <x v="2"/>
    <n v="30"/>
    <n v="130"/>
    <x v="1"/>
    <x v="1"/>
    <n v="6.22"/>
    <n v="20.23"/>
    <n v="2"/>
  </r>
  <r>
    <s v="D054"/>
    <x v="3"/>
    <x v="3"/>
    <x v="3"/>
    <s v="12:36 PM"/>
    <x v="1"/>
    <n v="7"/>
    <n v="41"/>
    <x v="0"/>
    <x v="0"/>
    <n v="1.68"/>
    <n v="8.91"/>
    <n v="3"/>
  </r>
  <r>
    <s v="D055"/>
    <x v="1"/>
    <x v="0"/>
    <x v="0"/>
    <s v="09:12 AM"/>
    <x v="0"/>
    <n v="14"/>
    <n v="62"/>
    <x v="1"/>
    <x v="0"/>
    <n v="3.07"/>
    <n v="12.25"/>
    <n v="1"/>
  </r>
  <r>
    <s v="D056"/>
    <x v="0"/>
    <x v="1"/>
    <x v="1"/>
    <s v="02:14 PM"/>
    <x v="1"/>
    <n v="28"/>
    <n v="80"/>
    <x v="0"/>
    <x v="0"/>
    <n v="6.1"/>
    <n v="19.57"/>
    <n v="5"/>
  </r>
  <r>
    <s v="D057"/>
    <x v="3"/>
    <x v="5"/>
    <x v="5"/>
    <s v="08:52 PM"/>
    <x v="2"/>
    <n v="28"/>
    <n v="32"/>
    <x v="0"/>
    <x v="0"/>
    <n v="5.72"/>
    <n v="21.73"/>
    <n v="3"/>
  </r>
  <r>
    <s v="D058"/>
    <x v="0"/>
    <x v="1"/>
    <x v="1"/>
    <s v="05:52 PM"/>
    <x v="1"/>
    <n v="10"/>
    <n v="105"/>
    <x v="1"/>
    <x v="0"/>
    <n v="2.13"/>
    <n v="18.239999999999998"/>
    <n v="4"/>
  </r>
  <r>
    <s v="D059"/>
    <x v="3"/>
    <x v="5"/>
    <x v="5"/>
    <s v="02:37 PM"/>
    <x v="1"/>
    <n v="28"/>
    <n v="31"/>
    <x v="0"/>
    <x v="0"/>
    <n v="5.96"/>
    <n v="22.87"/>
    <n v="4"/>
  </r>
  <r>
    <s v="D060"/>
    <x v="1"/>
    <x v="1"/>
    <x v="1"/>
    <s v="03:55 PM"/>
    <x v="1"/>
    <n v="14"/>
    <n v="137"/>
    <x v="0"/>
    <x v="1"/>
    <n v="2.92"/>
    <n v="21.06"/>
    <n v="3"/>
  </r>
  <r>
    <s v="D061"/>
    <x v="1"/>
    <x v="4"/>
    <x v="4"/>
    <s v="03:00 PM"/>
    <x v="1"/>
    <n v="4"/>
    <n v="119"/>
    <x v="0"/>
    <x v="1"/>
    <n v="1.25"/>
    <n v="16.61"/>
    <n v="1"/>
  </r>
  <r>
    <s v="D062"/>
    <x v="1"/>
    <x v="5"/>
    <x v="5"/>
    <s v="08:23 PM"/>
    <x v="2"/>
    <n v="12"/>
    <n v="86"/>
    <x v="0"/>
    <x v="0"/>
    <n v="2.5299999999999998"/>
    <n v="15.09"/>
    <n v="1"/>
  </r>
  <r>
    <s v="D063"/>
    <x v="3"/>
    <x v="6"/>
    <x v="6"/>
    <s v="08:32 PM"/>
    <x v="2"/>
    <n v="19"/>
    <n v="85"/>
    <x v="0"/>
    <x v="1"/>
    <n v="4.0199999999999996"/>
    <n v="21.55"/>
    <n v="2"/>
  </r>
  <r>
    <s v="D064"/>
    <x v="2"/>
    <x v="0"/>
    <x v="0"/>
    <s v="12:29 PM"/>
    <x v="1"/>
    <n v="21"/>
    <n v="106"/>
    <x v="0"/>
    <x v="0"/>
    <n v="4.5"/>
    <n v="15.78"/>
    <n v="3"/>
  </r>
  <r>
    <s v="D065"/>
    <x v="1"/>
    <x v="0"/>
    <x v="0"/>
    <s v="09:34 AM"/>
    <x v="0"/>
    <n v="19"/>
    <n v="153"/>
    <x v="1"/>
    <x v="0"/>
    <n v="3.91"/>
    <n v="19.71"/>
    <n v="1"/>
  </r>
  <r>
    <s v="D066"/>
    <x v="0"/>
    <x v="0"/>
    <x v="0"/>
    <s v="10:44 AM"/>
    <x v="0"/>
    <n v="3"/>
    <n v="73"/>
    <x v="1"/>
    <x v="1"/>
    <n v="1.1000000000000001"/>
    <n v="15.55"/>
    <n v="3"/>
  </r>
  <r>
    <s v="D067"/>
    <x v="2"/>
    <x v="6"/>
    <x v="6"/>
    <s v="07:39 PM"/>
    <x v="2"/>
    <n v="30"/>
    <n v="72"/>
    <x v="1"/>
    <x v="0"/>
    <n v="6.18"/>
    <n v="26.24"/>
    <n v="3"/>
  </r>
  <r>
    <s v="D068"/>
    <x v="3"/>
    <x v="1"/>
    <x v="1"/>
    <s v="07:58 AM"/>
    <x v="0"/>
    <n v="14"/>
    <n v="165"/>
    <x v="0"/>
    <x v="0"/>
    <n v="2.93"/>
    <n v="14.53"/>
    <n v="5"/>
  </r>
  <r>
    <s v="D069"/>
    <x v="2"/>
    <x v="3"/>
    <x v="3"/>
    <s v="08:37 AM"/>
    <x v="0"/>
    <n v="28"/>
    <n v="32"/>
    <x v="1"/>
    <x v="0"/>
    <n v="5.96"/>
    <n v="22.51"/>
    <n v="4"/>
  </r>
  <r>
    <s v="D070"/>
    <x v="1"/>
    <x v="0"/>
    <x v="0"/>
    <s v="12:33 PM"/>
    <x v="1"/>
    <n v="30"/>
    <n v="82"/>
    <x v="0"/>
    <x v="1"/>
    <n v="6.17"/>
    <n v="20.45"/>
    <n v="2"/>
  </r>
  <r>
    <s v="D071"/>
    <x v="2"/>
    <x v="5"/>
    <x v="5"/>
    <s v="05:59 PM"/>
    <x v="1"/>
    <n v="9"/>
    <n v="175"/>
    <x v="1"/>
    <x v="1"/>
    <n v="2.16"/>
    <n v="10.94"/>
    <n v="1"/>
  </r>
  <r>
    <s v="D072"/>
    <x v="1"/>
    <x v="6"/>
    <x v="6"/>
    <s v="12:15 PM"/>
    <x v="1"/>
    <n v="15"/>
    <n v="122"/>
    <x v="0"/>
    <x v="1"/>
    <n v="3.22"/>
    <n v="14.35"/>
    <n v="5"/>
  </r>
  <r>
    <s v="D073"/>
    <x v="0"/>
    <x v="2"/>
    <x v="2"/>
    <s v="07:32 AM"/>
    <x v="0"/>
    <n v="14"/>
    <n v="158"/>
    <x v="0"/>
    <x v="0"/>
    <n v="3.19"/>
    <n v="18.89"/>
    <n v="2"/>
  </r>
  <r>
    <s v="D074"/>
    <x v="0"/>
    <x v="4"/>
    <x v="4"/>
    <s v="05:24 PM"/>
    <x v="1"/>
    <n v="5"/>
    <n v="74"/>
    <x v="1"/>
    <x v="0"/>
    <n v="1.44"/>
    <n v="11.33"/>
    <n v="5"/>
  </r>
  <r>
    <s v="D075"/>
    <x v="1"/>
    <x v="1"/>
    <x v="1"/>
    <s v="07:11 AM"/>
    <x v="0"/>
    <n v="13"/>
    <n v="69"/>
    <x v="0"/>
    <x v="0"/>
    <n v="2.79"/>
    <n v="18.260000000000002"/>
    <n v="1"/>
  </r>
  <r>
    <s v="D076"/>
    <x v="0"/>
    <x v="1"/>
    <x v="1"/>
    <s v="08:58 PM"/>
    <x v="2"/>
    <n v="3"/>
    <n v="124"/>
    <x v="0"/>
    <x v="1"/>
    <n v="0.93"/>
    <n v="13.74"/>
    <n v="3"/>
  </r>
  <r>
    <s v="D077"/>
    <x v="3"/>
    <x v="0"/>
    <x v="0"/>
    <s v="01:03 PM"/>
    <x v="1"/>
    <n v="21"/>
    <n v="146"/>
    <x v="0"/>
    <x v="0"/>
    <n v="4.6399999999999997"/>
    <n v="22.51"/>
    <n v="2"/>
  </r>
  <r>
    <s v="D078"/>
    <x v="2"/>
    <x v="3"/>
    <x v="3"/>
    <s v="04:14 PM"/>
    <x v="1"/>
    <n v="12"/>
    <n v="80"/>
    <x v="0"/>
    <x v="0"/>
    <n v="2.9"/>
    <n v="17.13"/>
    <n v="3"/>
  </r>
  <r>
    <s v="D079"/>
    <x v="1"/>
    <x v="6"/>
    <x v="6"/>
    <s v="02:22 PM"/>
    <x v="1"/>
    <n v="21"/>
    <n v="106"/>
    <x v="0"/>
    <x v="0"/>
    <n v="4.33"/>
    <n v="21.71"/>
    <n v="2"/>
  </r>
  <r>
    <s v="D080"/>
    <x v="0"/>
    <x v="6"/>
    <x v="6"/>
    <s v="09:38 AM"/>
    <x v="0"/>
    <n v="13"/>
    <n v="44"/>
    <x v="1"/>
    <x v="0"/>
    <n v="2.92"/>
    <n v="14.34"/>
    <n v="4"/>
  </r>
  <r>
    <s v="D081"/>
    <x v="1"/>
    <x v="6"/>
    <x v="6"/>
    <s v="07:01 PM"/>
    <x v="2"/>
    <n v="10"/>
    <n v="104"/>
    <x v="1"/>
    <x v="1"/>
    <n v="2.39"/>
    <n v="18.93"/>
    <n v="5"/>
  </r>
  <r>
    <s v="D082"/>
    <x v="1"/>
    <x v="4"/>
    <x v="4"/>
    <s v="04:01 PM"/>
    <x v="1"/>
    <n v="27"/>
    <n v="31"/>
    <x v="0"/>
    <x v="0"/>
    <n v="5.83"/>
    <n v="21.17"/>
    <n v="2"/>
  </r>
  <r>
    <s v="D083"/>
    <x v="2"/>
    <x v="4"/>
    <x v="4"/>
    <s v="09:28 AM"/>
    <x v="0"/>
    <n v="5"/>
    <n v="180"/>
    <x v="1"/>
    <x v="0"/>
    <n v="1.17"/>
    <n v="16.72"/>
    <n v="5"/>
  </r>
  <r>
    <s v="D084"/>
    <x v="2"/>
    <x v="1"/>
    <x v="1"/>
    <s v="08:23 PM"/>
    <x v="2"/>
    <n v="4"/>
    <n v="100"/>
    <x v="0"/>
    <x v="0"/>
    <n v="1.25"/>
    <n v="16.73"/>
    <n v="5"/>
  </r>
  <r>
    <s v="D085"/>
    <x v="1"/>
    <x v="3"/>
    <x v="3"/>
    <s v="11:56 AM"/>
    <x v="0"/>
    <n v="11"/>
    <n v="85"/>
    <x v="0"/>
    <x v="0"/>
    <n v="2.64"/>
    <n v="10.98"/>
    <n v="2"/>
  </r>
  <r>
    <s v="D086"/>
    <x v="0"/>
    <x v="1"/>
    <x v="1"/>
    <s v="05:14 PM"/>
    <x v="1"/>
    <n v="25"/>
    <n v="86"/>
    <x v="1"/>
    <x v="0"/>
    <n v="5.24"/>
    <n v="23.73"/>
    <n v="3"/>
  </r>
  <r>
    <s v="D087"/>
    <x v="2"/>
    <x v="3"/>
    <x v="3"/>
    <s v="01:02 PM"/>
    <x v="1"/>
    <n v="18"/>
    <n v="97"/>
    <x v="0"/>
    <x v="0"/>
    <n v="4.05"/>
    <n v="20.05"/>
    <n v="2"/>
  </r>
  <r>
    <s v="D088"/>
    <x v="3"/>
    <x v="1"/>
    <x v="1"/>
    <s v="11:16 AM"/>
    <x v="0"/>
    <n v="4"/>
    <n v="160"/>
    <x v="0"/>
    <x v="1"/>
    <n v="0.96"/>
    <n v="8.3800000000000008"/>
    <n v="1"/>
  </r>
  <r>
    <s v="D089"/>
    <x v="3"/>
    <x v="3"/>
    <x v="3"/>
    <s v="01:35 PM"/>
    <x v="1"/>
    <n v="14"/>
    <n v="111"/>
    <x v="0"/>
    <x v="0"/>
    <n v="3.29"/>
    <n v="21.36"/>
    <n v="3"/>
  </r>
  <r>
    <s v="D090"/>
    <x v="1"/>
    <x v="2"/>
    <x v="2"/>
    <s v="12:20 PM"/>
    <x v="1"/>
    <n v="11"/>
    <n v="127"/>
    <x v="0"/>
    <x v="1"/>
    <n v="2.66"/>
    <n v="10.71"/>
    <n v="5"/>
  </r>
  <r>
    <s v="D091"/>
    <x v="0"/>
    <x v="6"/>
    <x v="6"/>
    <s v="11:24 AM"/>
    <x v="0"/>
    <n v="20"/>
    <n v="98"/>
    <x v="0"/>
    <x v="1"/>
    <n v="4.4400000000000004"/>
    <n v="16.89"/>
    <n v="5"/>
  </r>
  <r>
    <s v="D092"/>
    <x v="2"/>
    <x v="5"/>
    <x v="5"/>
    <s v="06:27 AM"/>
    <x v="0"/>
    <n v="6"/>
    <n v="44"/>
    <x v="0"/>
    <x v="1"/>
    <n v="1.49"/>
    <n v="15.5"/>
    <n v="1"/>
  </r>
  <r>
    <s v="D093"/>
    <x v="1"/>
    <x v="4"/>
    <x v="4"/>
    <s v="02:56 PM"/>
    <x v="1"/>
    <n v="9"/>
    <n v="58"/>
    <x v="0"/>
    <x v="0"/>
    <n v="2.15"/>
    <n v="19.34"/>
    <n v="2"/>
  </r>
  <r>
    <s v="D094"/>
    <x v="0"/>
    <x v="0"/>
    <x v="0"/>
    <s v="04:51 PM"/>
    <x v="1"/>
    <n v="16"/>
    <n v="62"/>
    <x v="0"/>
    <x v="0"/>
    <n v="3.5"/>
    <n v="15.58"/>
    <n v="3"/>
  </r>
  <r>
    <s v="D095"/>
    <x v="2"/>
    <x v="4"/>
    <x v="4"/>
    <s v="09:52 AM"/>
    <x v="0"/>
    <n v="26"/>
    <n v="149"/>
    <x v="1"/>
    <x v="1"/>
    <n v="5.68"/>
    <n v="24.24"/>
    <n v="4"/>
  </r>
  <r>
    <s v="D096"/>
    <x v="0"/>
    <x v="1"/>
    <x v="1"/>
    <s v="10:56 AM"/>
    <x v="0"/>
    <n v="28"/>
    <n v="30"/>
    <x v="1"/>
    <x v="1"/>
    <n v="5.79"/>
    <n v="25.37"/>
    <n v="2"/>
  </r>
  <r>
    <s v="D097"/>
    <x v="2"/>
    <x v="5"/>
    <x v="5"/>
    <s v="06:45 AM"/>
    <x v="0"/>
    <n v="24"/>
    <n v="107"/>
    <x v="0"/>
    <x v="0"/>
    <n v="4.96"/>
    <n v="19.45"/>
    <n v="1"/>
  </r>
  <r>
    <s v="D098"/>
    <x v="2"/>
    <x v="5"/>
    <x v="5"/>
    <s v="06:08 AM"/>
    <x v="0"/>
    <n v="25"/>
    <n v="171"/>
    <x v="0"/>
    <x v="1"/>
    <n v="5.39"/>
    <n v="23.42"/>
    <n v="5"/>
  </r>
  <r>
    <s v="D099"/>
    <x v="2"/>
    <x v="2"/>
    <x v="2"/>
    <s v="09:15 AM"/>
    <x v="0"/>
    <n v="5"/>
    <n v="59"/>
    <x v="1"/>
    <x v="1"/>
    <n v="1.1499999999999999"/>
    <n v="14.7"/>
    <n v="2"/>
  </r>
  <r>
    <s v="D100"/>
    <x v="0"/>
    <x v="6"/>
    <x v="6"/>
    <s v="10:13 AM"/>
    <x v="0"/>
    <n v="8"/>
    <n v="149"/>
    <x v="1"/>
    <x v="0"/>
    <n v="1.86"/>
    <n v="11.32"/>
    <n v="3"/>
  </r>
  <r>
    <m/>
    <x v="4"/>
    <x v="7"/>
    <x v="7"/>
    <m/>
    <x v="3"/>
    <m/>
    <m/>
    <x v="2"/>
    <x v="2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D001"/>
    <x v="0"/>
    <s v="2024-11-11"/>
    <s v="Monday"/>
    <s v="06:48 AM"/>
    <s v="Morning"/>
    <n v="24"/>
    <n v="83"/>
    <s v="No"/>
    <x v="0"/>
    <n v="5.07"/>
    <n v="24.9"/>
    <n v="5"/>
  </r>
  <r>
    <s v="D002"/>
    <x v="1"/>
    <s v="2024-11-16"/>
    <s v="Saturday"/>
    <s v="12:48 PM"/>
    <s v="Afternoon"/>
    <n v="21"/>
    <n v="68"/>
    <s v="No"/>
    <x v="0"/>
    <n v="4.32"/>
    <n v="24.86"/>
    <n v="5"/>
  </r>
  <r>
    <s v="D003"/>
    <x v="2"/>
    <s v="2024-11-13"/>
    <s v="Wednesday"/>
    <s v="03:33 PM"/>
    <s v="Afternoon"/>
    <n v="9"/>
    <n v="77"/>
    <s v="No"/>
    <x v="1"/>
    <n v="2.29"/>
    <n v="18.95"/>
    <n v="3"/>
  </r>
  <r>
    <s v="D004"/>
    <x v="2"/>
    <s v="2024-11-15"/>
    <s v="Friday"/>
    <s v="10:56 AM"/>
    <s v="Morning"/>
    <n v="8"/>
    <n v="127"/>
    <s v="Yes"/>
    <x v="1"/>
    <n v="1.76"/>
    <n v="17.7"/>
    <n v="1"/>
  </r>
  <r>
    <s v="D005"/>
    <x v="1"/>
    <s v="2024-11-10"/>
    <s v="Sunday"/>
    <s v="03:40 PM"/>
    <s v="Afternoon"/>
    <n v="16"/>
    <n v="121"/>
    <s v="No"/>
    <x v="1"/>
    <n v="3.57"/>
    <n v="14.06"/>
    <n v="4"/>
  </r>
  <r>
    <s v="D006"/>
    <x v="3"/>
    <s v="2024-11-13"/>
    <s v="Wednesday"/>
    <s v="08:33 AM"/>
    <s v="Morning"/>
    <n v="20"/>
    <n v="138"/>
    <s v="Yes"/>
    <x v="0"/>
    <n v="4.16"/>
    <n v="21.93"/>
    <n v="4"/>
  </r>
  <r>
    <s v="D007"/>
    <x v="1"/>
    <s v="2024-11-11"/>
    <s v="Monday"/>
    <s v="06:14 AM"/>
    <s v="Morning"/>
    <n v="18"/>
    <n v="42"/>
    <s v="No"/>
    <x v="0"/>
    <n v="4.05"/>
    <n v="21.38"/>
    <n v="4"/>
  </r>
  <r>
    <s v="D008"/>
    <x v="1"/>
    <s v="2024-11-15"/>
    <s v="Friday"/>
    <s v="12:48 PM"/>
    <s v="Afternoon"/>
    <n v="14"/>
    <n v="175"/>
    <s v="No"/>
    <x v="0"/>
    <n v="2.99"/>
    <n v="21.17"/>
    <n v="3"/>
  </r>
  <r>
    <s v="D009"/>
    <x v="0"/>
    <s v="2024-11-14"/>
    <s v="Thursday"/>
    <s v="07:28 PM"/>
    <s v="Evening"/>
    <n v="8"/>
    <n v="171"/>
    <s v="Yes"/>
    <x v="1"/>
    <n v="1.91"/>
    <n v="11.7"/>
    <n v="4"/>
  </r>
  <r>
    <s v="D010"/>
    <x v="3"/>
    <s v="2024-11-11"/>
    <s v="Monday"/>
    <s v="10:10 AM"/>
    <s v="Morning"/>
    <n v="9"/>
    <n v="117"/>
    <s v="Yes"/>
    <x v="1"/>
    <n v="2.04"/>
    <n v="17.690000000000001"/>
    <n v="3"/>
  </r>
  <r>
    <s v="D011"/>
    <x v="1"/>
    <s v="2024-11-14"/>
    <s v="Thursday"/>
    <s v="08:08 AM"/>
    <s v="Morning"/>
    <n v="5"/>
    <n v="47"/>
    <s v="Yes"/>
    <x v="0"/>
    <n v="1.24"/>
    <n v="10.55"/>
    <n v="5"/>
  </r>
  <r>
    <s v="D012"/>
    <x v="0"/>
    <s v="2024-11-15"/>
    <s v="Friday"/>
    <s v="06:10 PM"/>
    <s v="Evening"/>
    <n v="6"/>
    <n v="144"/>
    <s v="Yes"/>
    <x v="1"/>
    <n v="1.49"/>
    <n v="14.34"/>
    <n v="4"/>
  </r>
  <r>
    <s v="D013"/>
    <x v="1"/>
    <s v="2024-11-11"/>
    <s v="Monday"/>
    <s v="07:43 PM"/>
    <s v="Evening"/>
    <n v="8"/>
    <n v="47"/>
    <s v="Yes"/>
    <x v="1"/>
    <n v="1.93"/>
    <n v="15.22"/>
    <n v="4"/>
  </r>
  <r>
    <s v="D014"/>
    <x v="1"/>
    <s v="2024-11-13"/>
    <s v="Wednesday"/>
    <s v="02:28 PM"/>
    <s v="Afternoon"/>
    <n v="21"/>
    <n v="175"/>
    <s v="No"/>
    <x v="0"/>
    <n v="4.68"/>
    <n v="15.91"/>
    <n v="2"/>
  </r>
  <r>
    <s v="D015"/>
    <x v="2"/>
    <s v="2024-11-13"/>
    <s v="Wednesday"/>
    <s v="10:10 AM"/>
    <s v="Morning"/>
    <n v="18"/>
    <n v="122"/>
    <s v="Yes"/>
    <x v="0"/>
    <n v="3.97"/>
    <n v="20.86"/>
    <n v="5"/>
  </r>
  <r>
    <s v="D016"/>
    <x v="1"/>
    <s v="2024-11-12"/>
    <s v="Tuesday"/>
    <s v="08:11 PM"/>
    <s v="Evening"/>
    <n v="11"/>
    <n v="60"/>
    <s v="No"/>
    <x v="1"/>
    <n v="2.62"/>
    <n v="18.25"/>
    <n v="5"/>
  </r>
  <r>
    <s v="D017"/>
    <x v="0"/>
    <s v="2024-11-10"/>
    <s v="Sunday"/>
    <s v="12:02 PM"/>
    <s v="Afternoon"/>
    <n v="12"/>
    <n v="162"/>
    <s v="No"/>
    <x v="1"/>
    <n v="2.71"/>
    <n v="11.91"/>
    <n v="1"/>
  </r>
  <r>
    <s v="D018"/>
    <x v="0"/>
    <s v="2024-11-11"/>
    <s v="Monday"/>
    <s v="06:59 PM"/>
    <s v="Evening"/>
    <n v="24"/>
    <n v="130"/>
    <s v="Yes"/>
    <x v="1"/>
    <n v="5.17"/>
    <n v="26.82"/>
    <n v="5"/>
  </r>
  <r>
    <s v="D019"/>
    <x v="0"/>
    <s v="2024-11-11"/>
    <s v="Monday"/>
    <s v="02:50 PM"/>
    <s v="Afternoon"/>
    <n v="17"/>
    <n v="147"/>
    <s v="No"/>
    <x v="0"/>
    <n v="3.75"/>
    <n v="15.11"/>
    <n v="5"/>
  </r>
  <r>
    <s v="D020"/>
    <x v="3"/>
    <s v="2024-11-10"/>
    <s v="Sunday"/>
    <s v="11:59 AM"/>
    <s v="Morning"/>
    <n v="5"/>
    <n v="85"/>
    <s v="No"/>
    <x v="0"/>
    <n v="1.37"/>
    <n v="8.7100000000000009"/>
    <n v="3"/>
  </r>
  <r>
    <s v="D021"/>
    <x v="1"/>
    <s v="2024-11-10"/>
    <s v="Sunday"/>
    <s v="06:37 PM"/>
    <s v="Evening"/>
    <n v="5"/>
    <n v="99"/>
    <s v="Yes"/>
    <x v="1"/>
    <n v="1.31"/>
    <n v="16.32"/>
    <n v="2"/>
  </r>
  <r>
    <s v="D022"/>
    <x v="1"/>
    <s v="2024-11-14"/>
    <s v="Thursday"/>
    <s v="08:00 AM"/>
    <s v="Morning"/>
    <n v="29"/>
    <n v="148"/>
    <s v="Yes"/>
    <x v="0"/>
    <n v="6.27"/>
    <n v="19.55"/>
    <n v="4"/>
  </r>
  <r>
    <s v="D023"/>
    <x v="3"/>
    <s v="2024-11-13"/>
    <s v="Wednesday"/>
    <s v="07:11 PM"/>
    <s v="Evening"/>
    <n v="25"/>
    <n v="132"/>
    <s v="Yes"/>
    <x v="1"/>
    <n v="5.33"/>
    <n v="24.48"/>
    <n v="2"/>
  </r>
  <r>
    <s v="D024"/>
    <x v="2"/>
    <s v="2024-11-11"/>
    <s v="Monday"/>
    <s v="02:27 PM"/>
    <s v="Afternoon"/>
    <n v="18"/>
    <n v="40"/>
    <s v="No"/>
    <x v="0"/>
    <n v="3.95"/>
    <n v="14.79"/>
    <n v="1"/>
  </r>
  <r>
    <s v="D025"/>
    <x v="0"/>
    <s v="2024-11-11"/>
    <s v="Monday"/>
    <s v="01:39 PM"/>
    <s v="Afternoon"/>
    <n v="23"/>
    <n v="75"/>
    <s v="No"/>
    <x v="1"/>
    <n v="5.07"/>
    <n v="19.600000000000001"/>
    <n v="4"/>
  </r>
  <r>
    <s v="D026"/>
    <x v="0"/>
    <s v="2024-11-15"/>
    <s v="Friday"/>
    <s v="08:18 PM"/>
    <s v="Evening"/>
    <n v="19"/>
    <n v="105"/>
    <s v="No"/>
    <x v="1"/>
    <n v="4.0999999999999996"/>
    <n v="24.1"/>
    <n v="3"/>
  </r>
  <r>
    <s v="D027"/>
    <x v="2"/>
    <s v="2024-11-14"/>
    <s v="Thursday"/>
    <s v="07:30 AM"/>
    <s v="Morning"/>
    <n v="12"/>
    <n v="30"/>
    <s v="No"/>
    <x v="0"/>
    <n v="2.82"/>
    <n v="17.920000000000002"/>
    <n v="1"/>
  </r>
  <r>
    <s v="D028"/>
    <x v="3"/>
    <s v="2024-11-14"/>
    <s v="Thursday"/>
    <s v="01:37 PM"/>
    <s v="Afternoon"/>
    <n v="10"/>
    <n v="128"/>
    <s v="No"/>
    <x v="1"/>
    <n v="2.29"/>
    <n v="17.05"/>
    <n v="3"/>
  </r>
  <r>
    <s v="D029"/>
    <x v="3"/>
    <s v="2024-11-10"/>
    <s v="Sunday"/>
    <s v="01:23 PM"/>
    <s v="Afternoon"/>
    <n v="20"/>
    <n v="164"/>
    <s v="No"/>
    <x v="1"/>
    <n v="4.4000000000000004"/>
    <n v="17.43"/>
    <n v="4"/>
  </r>
  <r>
    <s v="D030"/>
    <x v="3"/>
    <s v="2024-11-13"/>
    <s v="Wednesday"/>
    <s v="11:58 AM"/>
    <s v="Morning"/>
    <n v="22"/>
    <n v="76"/>
    <s v="No"/>
    <x v="1"/>
    <n v="4.66"/>
    <n v="17.95"/>
    <n v="4"/>
  </r>
  <r>
    <s v="D031"/>
    <x v="1"/>
    <s v="2024-11-10"/>
    <s v="Sunday"/>
    <s v="07:09 PM"/>
    <s v="Evening"/>
    <n v="29"/>
    <n v="76"/>
    <s v="Yes"/>
    <x v="0"/>
    <n v="5.93"/>
    <n v="24.24"/>
    <n v="4"/>
  </r>
  <r>
    <s v="D032"/>
    <x v="2"/>
    <s v="2024-11-14"/>
    <s v="Thursday"/>
    <s v="10:21 AM"/>
    <s v="Morning"/>
    <n v="24"/>
    <n v="174"/>
    <s v="Yes"/>
    <x v="1"/>
    <n v="4.93"/>
    <n v="19.43"/>
    <n v="1"/>
  </r>
  <r>
    <s v="D033"/>
    <x v="0"/>
    <s v="2024-11-15"/>
    <s v="Friday"/>
    <s v="12:55 PM"/>
    <s v="Afternoon"/>
    <n v="5"/>
    <n v="127"/>
    <s v="No"/>
    <x v="1"/>
    <n v="1.22"/>
    <n v="16.12"/>
    <n v="4"/>
  </r>
  <r>
    <s v="D034"/>
    <x v="3"/>
    <s v="2024-11-13"/>
    <s v="Wednesday"/>
    <s v="07:42 AM"/>
    <s v="Morning"/>
    <n v="9"/>
    <n v="161"/>
    <s v="No"/>
    <x v="1"/>
    <n v="2.21"/>
    <n v="12.88"/>
    <n v="1"/>
  </r>
  <r>
    <s v="D035"/>
    <x v="3"/>
    <s v="2024-11-12"/>
    <s v="Tuesday"/>
    <s v="08:41 PM"/>
    <s v="Evening"/>
    <n v="16"/>
    <n v="168"/>
    <s v="No"/>
    <x v="0"/>
    <n v="3.63"/>
    <n v="13.84"/>
    <n v="2"/>
  </r>
  <r>
    <s v="D036"/>
    <x v="2"/>
    <s v="2024-11-11"/>
    <s v="Monday"/>
    <s v="11:53 AM"/>
    <s v="Morning"/>
    <n v="4"/>
    <n v="114"/>
    <s v="No"/>
    <x v="0"/>
    <n v="1.0900000000000001"/>
    <n v="15.93"/>
    <n v="1"/>
  </r>
  <r>
    <s v="D037"/>
    <x v="3"/>
    <s v="2024-11-16"/>
    <s v="Saturday"/>
    <s v="02:08 PM"/>
    <s v="Afternoon"/>
    <n v="30"/>
    <n v="174"/>
    <s v="No"/>
    <x v="0"/>
    <n v="6.28"/>
    <n v="27.61"/>
    <n v="1"/>
  </r>
  <r>
    <s v="D038"/>
    <x v="3"/>
    <s v="2024-11-16"/>
    <s v="Saturday"/>
    <s v="09:10 AM"/>
    <s v="Morning"/>
    <n v="18"/>
    <n v="117"/>
    <s v="Yes"/>
    <x v="1"/>
    <n v="3.88"/>
    <n v="20.76"/>
    <n v="2"/>
  </r>
  <r>
    <s v="D039"/>
    <x v="1"/>
    <s v="2024-11-14"/>
    <s v="Thursday"/>
    <s v="06:17 PM"/>
    <s v="Evening"/>
    <n v="19"/>
    <n v="67"/>
    <s v="Yes"/>
    <x v="1"/>
    <n v="4.12"/>
    <n v="22.09"/>
    <n v="5"/>
  </r>
  <r>
    <s v="D040"/>
    <x v="2"/>
    <s v="2024-11-13"/>
    <s v="Wednesday"/>
    <s v="06:54 AM"/>
    <s v="Morning"/>
    <n v="17"/>
    <n v="81"/>
    <s v="No"/>
    <x v="0"/>
    <n v="3.7"/>
    <n v="18.420000000000002"/>
    <n v="4"/>
  </r>
  <r>
    <s v="D041"/>
    <x v="1"/>
    <s v="2024-11-15"/>
    <s v="Friday"/>
    <s v="08:59 PM"/>
    <s v="Evening"/>
    <n v="10"/>
    <n v="47"/>
    <s v="No"/>
    <x v="0"/>
    <n v="2.21"/>
    <n v="11.3"/>
    <n v="1"/>
  </r>
  <r>
    <s v="D042"/>
    <x v="0"/>
    <s v="2024-11-11"/>
    <s v="Monday"/>
    <s v="06:44 PM"/>
    <s v="Evening"/>
    <n v="16"/>
    <n v="98"/>
    <s v="Yes"/>
    <x v="1"/>
    <n v="3.45"/>
    <n v="17.649999999999999"/>
    <n v="4"/>
  </r>
  <r>
    <s v="D043"/>
    <x v="0"/>
    <s v="2024-11-12"/>
    <s v="Tuesday"/>
    <s v="08:07 AM"/>
    <s v="Morning"/>
    <n v="11"/>
    <n v="69"/>
    <s v="Yes"/>
    <x v="1"/>
    <n v="2.54"/>
    <n v="16.670000000000002"/>
    <n v="3"/>
  </r>
  <r>
    <s v="D044"/>
    <x v="3"/>
    <s v="2024-11-14"/>
    <s v="Thursday"/>
    <s v="11:56 AM"/>
    <s v="Morning"/>
    <n v="20"/>
    <n v="81"/>
    <s v="No"/>
    <x v="0"/>
    <n v="4.18"/>
    <n v="24.56"/>
    <n v="3"/>
  </r>
  <r>
    <s v="D045"/>
    <x v="1"/>
    <s v="2024-11-15"/>
    <s v="Friday"/>
    <s v="03:37 PM"/>
    <s v="Afternoon"/>
    <n v="14"/>
    <n v="31"/>
    <s v="No"/>
    <x v="1"/>
    <n v="2.99"/>
    <n v="14.68"/>
    <n v="2"/>
  </r>
  <r>
    <s v="D046"/>
    <x v="1"/>
    <s v="2024-11-12"/>
    <s v="Tuesday"/>
    <s v="07:36 AM"/>
    <s v="Morning"/>
    <n v="20"/>
    <n v="165"/>
    <s v="No"/>
    <x v="1"/>
    <n v="4.21"/>
    <n v="16.75"/>
    <n v="3"/>
  </r>
  <r>
    <s v="D047"/>
    <x v="0"/>
    <s v="2024-11-16"/>
    <s v="Saturday"/>
    <s v="05:30 PM"/>
    <s v="Afternoon"/>
    <n v="16"/>
    <n v="147"/>
    <s v="Yes"/>
    <x v="0"/>
    <n v="3.68"/>
    <n v="19.41"/>
    <n v="4"/>
  </r>
  <r>
    <s v="D048"/>
    <x v="3"/>
    <s v="2024-11-15"/>
    <s v="Friday"/>
    <s v="09:10 AM"/>
    <s v="Morning"/>
    <n v="13"/>
    <n v="31"/>
    <s v="Yes"/>
    <x v="0"/>
    <n v="2.73"/>
    <n v="16.39"/>
    <n v="4"/>
  </r>
  <r>
    <s v="D049"/>
    <x v="1"/>
    <s v="2024-11-15"/>
    <s v="Friday"/>
    <s v="10:45 AM"/>
    <s v="Morning"/>
    <n v="13"/>
    <n v="42"/>
    <s v="Yes"/>
    <x v="1"/>
    <n v="2.87"/>
    <n v="17.989999999999998"/>
    <n v="3"/>
  </r>
  <r>
    <s v="D050"/>
    <x v="0"/>
    <s v="2024-11-13"/>
    <s v="Wednesday"/>
    <s v="03:41 PM"/>
    <s v="Afternoon"/>
    <n v="20"/>
    <n v="149"/>
    <s v="No"/>
    <x v="1"/>
    <n v="4.1500000000000004"/>
    <n v="17.59"/>
    <n v="1"/>
  </r>
  <r>
    <s v="D051"/>
    <x v="3"/>
    <s v="2024-11-11"/>
    <s v="Monday"/>
    <s v="06:40 AM"/>
    <s v="Morning"/>
    <n v="17"/>
    <n v="109"/>
    <s v="No"/>
    <x v="1"/>
    <n v="3.73"/>
    <n v="22.41"/>
    <n v="1"/>
  </r>
  <r>
    <s v="D052"/>
    <x v="2"/>
    <s v="2024-11-15"/>
    <s v="Friday"/>
    <s v="07:11 PM"/>
    <s v="Evening"/>
    <n v="15"/>
    <n v="147"/>
    <s v="Yes"/>
    <x v="0"/>
    <n v="3.33"/>
    <n v="16.170000000000002"/>
    <n v="2"/>
  </r>
  <r>
    <s v="D053"/>
    <x v="0"/>
    <s v="2024-11-16"/>
    <s v="Saturday"/>
    <s v="06:36 PM"/>
    <s v="Evening"/>
    <n v="30"/>
    <n v="130"/>
    <s v="Yes"/>
    <x v="1"/>
    <n v="6.22"/>
    <n v="20.23"/>
    <n v="2"/>
  </r>
  <r>
    <s v="D054"/>
    <x v="3"/>
    <s v="2024-11-15"/>
    <s v="Friday"/>
    <s v="12:36 PM"/>
    <s v="Afternoon"/>
    <n v="7"/>
    <n v="41"/>
    <s v="No"/>
    <x v="0"/>
    <n v="1.68"/>
    <n v="8.91"/>
    <n v="3"/>
  </r>
  <r>
    <s v="D055"/>
    <x v="1"/>
    <s v="2024-11-11"/>
    <s v="Monday"/>
    <s v="09:12 AM"/>
    <s v="Morning"/>
    <n v="14"/>
    <n v="62"/>
    <s v="Yes"/>
    <x v="0"/>
    <n v="3.07"/>
    <n v="12.25"/>
    <n v="1"/>
  </r>
  <r>
    <s v="D056"/>
    <x v="0"/>
    <s v="2024-11-16"/>
    <s v="Saturday"/>
    <s v="02:14 PM"/>
    <s v="Afternoon"/>
    <n v="28"/>
    <n v="80"/>
    <s v="No"/>
    <x v="0"/>
    <n v="6.1"/>
    <n v="19.57"/>
    <n v="5"/>
  </r>
  <r>
    <s v="D057"/>
    <x v="3"/>
    <s v="2024-11-14"/>
    <s v="Thursday"/>
    <s v="08:52 PM"/>
    <s v="Evening"/>
    <n v="28"/>
    <n v="32"/>
    <s v="No"/>
    <x v="0"/>
    <n v="5.72"/>
    <n v="21.73"/>
    <n v="3"/>
  </r>
  <r>
    <s v="D058"/>
    <x v="0"/>
    <s v="2024-11-16"/>
    <s v="Saturday"/>
    <s v="05:52 PM"/>
    <s v="Afternoon"/>
    <n v="10"/>
    <n v="105"/>
    <s v="Yes"/>
    <x v="0"/>
    <n v="2.13"/>
    <n v="18.239999999999998"/>
    <n v="4"/>
  </r>
  <r>
    <s v="D059"/>
    <x v="3"/>
    <s v="2024-11-14"/>
    <s v="Thursday"/>
    <s v="02:37 PM"/>
    <s v="Afternoon"/>
    <n v="28"/>
    <n v="31"/>
    <s v="No"/>
    <x v="0"/>
    <n v="5.96"/>
    <n v="22.87"/>
    <n v="4"/>
  </r>
  <r>
    <s v="D060"/>
    <x v="1"/>
    <s v="2024-11-16"/>
    <s v="Saturday"/>
    <s v="03:55 PM"/>
    <s v="Afternoon"/>
    <n v="14"/>
    <n v="137"/>
    <s v="No"/>
    <x v="1"/>
    <n v="2.92"/>
    <n v="21.06"/>
    <n v="3"/>
  </r>
  <r>
    <s v="D061"/>
    <x v="1"/>
    <s v="2024-11-10"/>
    <s v="Sunday"/>
    <s v="03:00 PM"/>
    <s v="Afternoon"/>
    <n v="4"/>
    <n v="119"/>
    <s v="No"/>
    <x v="1"/>
    <n v="1.25"/>
    <n v="16.61"/>
    <n v="1"/>
  </r>
  <r>
    <s v="D062"/>
    <x v="1"/>
    <s v="2024-11-14"/>
    <s v="Thursday"/>
    <s v="08:23 PM"/>
    <s v="Evening"/>
    <n v="12"/>
    <n v="86"/>
    <s v="No"/>
    <x v="0"/>
    <n v="2.5299999999999998"/>
    <n v="15.09"/>
    <n v="1"/>
  </r>
  <r>
    <s v="D063"/>
    <x v="3"/>
    <s v="2024-11-12"/>
    <s v="Tuesday"/>
    <s v="08:32 PM"/>
    <s v="Evening"/>
    <n v="19"/>
    <n v="85"/>
    <s v="No"/>
    <x v="1"/>
    <n v="4.0199999999999996"/>
    <n v="21.55"/>
    <n v="2"/>
  </r>
  <r>
    <s v="D064"/>
    <x v="2"/>
    <s v="2024-11-11"/>
    <s v="Monday"/>
    <s v="12:29 PM"/>
    <s v="Afternoon"/>
    <n v="21"/>
    <n v="106"/>
    <s v="No"/>
    <x v="0"/>
    <n v="4.5"/>
    <n v="15.78"/>
    <n v="3"/>
  </r>
  <r>
    <s v="D065"/>
    <x v="1"/>
    <s v="2024-11-11"/>
    <s v="Monday"/>
    <s v="09:34 AM"/>
    <s v="Morning"/>
    <n v="19"/>
    <n v="153"/>
    <s v="Yes"/>
    <x v="0"/>
    <n v="3.91"/>
    <n v="19.71"/>
    <n v="1"/>
  </r>
  <r>
    <s v="D066"/>
    <x v="0"/>
    <s v="2024-11-11"/>
    <s v="Monday"/>
    <s v="10:44 AM"/>
    <s v="Morning"/>
    <n v="3"/>
    <n v="73"/>
    <s v="Yes"/>
    <x v="1"/>
    <n v="1.1000000000000001"/>
    <n v="15.55"/>
    <n v="3"/>
  </r>
  <r>
    <s v="D067"/>
    <x v="2"/>
    <s v="2024-11-12"/>
    <s v="Tuesday"/>
    <s v="07:39 PM"/>
    <s v="Evening"/>
    <n v="30"/>
    <n v="72"/>
    <s v="Yes"/>
    <x v="0"/>
    <n v="6.18"/>
    <n v="26.24"/>
    <n v="3"/>
  </r>
  <r>
    <s v="D068"/>
    <x v="3"/>
    <s v="2024-11-16"/>
    <s v="Saturday"/>
    <s v="07:58 AM"/>
    <s v="Morning"/>
    <n v="14"/>
    <n v="165"/>
    <s v="No"/>
    <x v="0"/>
    <n v="2.93"/>
    <n v="14.53"/>
    <n v="5"/>
  </r>
  <r>
    <s v="D069"/>
    <x v="2"/>
    <s v="2024-11-15"/>
    <s v="Friday"/>
    <s v="08:37 AM"/>
    <s v="Morning"/>
    <n v="28"/>
    <n v="32"/>
    <s v="Yes"/>
    <x v="0"/>
    <n v="5.96"/>
    <n v="22.51"/>
    <n v="4"/>
  </r>
  <r>
    <s v="D070"/>
    <x v="1"/>
    <s v="2024-11-11"/>
    <s v="Monday"/>
    <s v="12:33 PM"/>
    <s v="Afternoon"/>
    <n v="30"/>
    <n v="82"/>
    <s v="No"/>
    <x v="1"/>
    <n v="6.17"/>
    <n v="20.45"/>
    <n v="2"/>
  </r>
  <r>
    <s v="D071"/>
    <x v="2"/>
    <s v="2024-11-14"/>
    <s v="Thursday"/>
    <s v="05:59 PM"/>
    <s v="Afternoon"/>
    <n v="9"/>
    <n v="175"/>
    <s v="Yes"/>
    <x v="1"/>
    <n v="2.16"/>
    <n v="10.94"/>
    <n v="1"/>
  </r>
  <r>
    <s v="D072"/>
    <x v="1"/>
    <s v="2024-11-12"/>
    <s v="Tuesday"/>
    <s v="12:15 PM"/>
    <s v="Afternoon"/>
    <n v="15"/>
    <n v="122"/>
    <s v="No"/>
    <x v="1"/>
    <n v="3.22"/>
    <n v="14.35"/>
    <n v="5"/>
  </r>
  <r>
    <s v="D073"/>
    <x v="0"/>
    <s v="2024-11-13"/>
    <s v="Wednesday"/>
    <s v="07:32 AM"/>
    <s v="Morning"/>
    <n v="14"/>
    <n v="158"/>
    <s v="No"/>
    <x v="0"/>
    <n v="3.19"/>
    <n v="18.89"/>
    <n v="2"/>
  </r>
  <r>
    <s v="D074"/>
    <x v="0"/>
    <s v="2024-11-10"/>
    <s v="Sunday"/>
    <s v="05:24 PM"/>
    <s v="Afternoon"/>
    <n v="5"/>
    <n v="74"/>
    <s v="Yes"/>
    <x v="0"/>
    <n v="1.44"/>
    <n v="11.33"/>
    <n v="5"/>
  </r>
  <r>
    <s v="D075"/>
    <x v="1"/>
    <s v="2024-11-16"/>
    <s v="Saturday"/>
    <s v="07:11 AM"/>
    <s v="Morning"/>
    <n v="13"/>
    <n v="69"/>
    <s v="No"/>
    <x v="0"/>
    <n v="2.79"/>
    <n v="18.260000000000002"/>
    <n v="1"/>
  </r>
  <r>
    <s v="D076"/>
    <x v="0"/>
    <s v="2024-11-16"/>
    <s v="Saturday"/>
    <s v="08:58 PM"/>
    <s v="Evening"/>
    <n v="3"/>
    <n v="124"/>
    <s v="No"/>
    <x v="1"/>
    <n v="0.93"/>
    <n v="13.74"/>
    <n v="3"/>
  </r>
  <r>
    <s v="D077"/>
    <x v="3"/>
    <s v="2024-11-11"/>
    <s v="Monday"/>
    <s v="01:03 PM"/>
    <s v="Afternoon"/>
    <n v="21"/>
    <n v="146"/>
    <s v="No"/>
    <x v="0"/>
    <n v="4.6399999999999997"/>
    <n v="22.51"/>
    <n v="2"/>
  </r>
  <r>
    <s v="D078"/>
    <x v="2"/>
    <s v="2024-11-15"/>
    <s v="Friday"/>
    <s v="04:14 PM"/>
    <s v="Afternoon"/>
    <n v="12"/>
    <n v="80"/>
    <s v="No"/>
    <x v="0"/>
    <n v="2.9"/>
    <n v="17.13"/>
    <n v="3"/>
  </r>
  <r>
    <s v="D079"/>
    <x v="1"/>
    <s v="2024-11-12"/>
    <s v="Tuesday"/>
    <s v="02:22 PM"/>
    <s v="Afternoon"/>
    <n v="21"/>
    <n v="106"/>
    <s v="No"/>
    <x v="0"/>
    <n v="4.33"/>
    <n v="21.71"/>
    <n v="2"/>
  </r>
  <r>
    <s v="D080"/>
    <x v="0"/>
    <s v="2024-11-12"/>
    <s v="Tuesday"/>
    <s v="09:38 AM"/>
    <s v="Morning"/>
    <n v="13"/>
    <n v="44"/>
    <s v="Yes"/>
    <x v="0"/>
    <n v="2.92"/>
    <n v="14.34"/>
    <n v="4"/>
  </r>
  <r>
    <s v="D081"/>
    <x v="1"/>
    <s v="2024-11-12"/>
    <s v="Tuesday"/>
    <s v="07:01 PM"/>
    <s v="Evening"/>
    <n v="10"/>
    <n v="104"/>
    <s v="Yes"/>
    <x v="1"/>
    <n v="2.39"/>
    <n v="18.93"/>
    <n v="5"/>
  </r>
  <r>
    <s v="D082"/>
    <x v="1"/>
    <s v="2024-11-10"/>
    <s v="Sunday"/>
    <s v="04:01 PM"/>
    <s v="Afternoon"/>
    <n v="27"/>
    <n v="31"/>
    <s v="No"/>
    <x v="0"/>
    <n v="5.83"/>
    <n v="21.17"/>
    <n v="2"/>
  </r>
  <r>
    <s v="D083"/>
    <x v="2"/>
    <s v="2024-11-10"/>
    <s v="Sunday"/>
    <s v="09:28 AM"/>
    <s v="Morning"/>
    <n v="5"/>
    <n v="180"/>
    <s v="Yes"/>
    <x v="0"/>
    <n v="1.17"/>
    <n v="16.72"/>
    <n v="5"/>
  </r>
  <r>
    <s v="D084"/>
    <x v="2"/>
    <s v="2024-11-16"/>
    <s v="Saturday"/>
    <s v="08:23 PM"/>
    <s v="Evening"/>
    <n v="4"/>
    <n v="100"/>
    <s v="No"/>
    <x v="0"/>
    <n v="1.25"/>
    <n v="16.73"/>
    <n v="5"/>
  </r>
  <r>
    <s v="D085"/>
    <x v="1"/>
    <s v="2024-11-15"/>
    <s v="Friday"/>
    <s v="11:56 AM"/>
    <s v="Morning"/>
    <n v="11"/>
    <n v="85"/>
    <s v="No"/>
    <x v="0"/>
    <n v="2.64"/>
    <n v="10.98"/>
    <n v="2"/>
  </r>
  <r>
    <s v="D086"/>
    <x v="0"/>
    <s v="2024-11-16"/>
    <s v="Saturday"/>
    <s v="05:14 PM"/>
    <s v="Afternoon"/>
    <n v="25"/>
    <n v="86"/>
    <s v="Yes"/>
    <x v="0"/>
    <n v="5.24"/>
    <n v="23.73"/>
    <n v="3"/>
  </r>
  <r>
    <s v="D087"/>
    <x v="2"/>
    <s v="2024-11-15"/>
    <s v="Friday"/>
    <s v="01:02 PM"/>
    <s v="Afternoon"/>
    <n v="18"/>
    <n v="97"/>
    <s v="No"/>
    <x v="0"/>
    <n v="4.05"/>
    <n v="20.05"/>
    <n v="2"/>
  </r>
  <r>
    <s v="D088"/>
    <x v="3"/>
    <s v="2024-11-16"/>
    <s v="Saturday"/>
    <s v="11:16 AM"/>
    <s v="Morning"/>
    <n v="4"/>
    <n v="160"/>
    <s v="No"/>
    <x v="1"/>
    <n v="0.96"/>
    <n v="8.3800000000000008"/>
    <n v="1"/>
  </r>
  <r>
    <s v="D089"/>
    <x v="3"/>
    <s v="2024-11-15"/>
    <s v="Friday"/>
    <s v="01:35 PM"/>
    <s v="Afternoon"/>
    <n v="14"/>
    <n v="111"/>
    <s v="No"/>
    <x v="0"/>
    <n v="3.29"/>
    <n v="21.36"/>
    <n v="3"/>
  </r>
  <r>
    <s v="D090"/>
    <x v="1"/>
    <s v="2024-11-13"/>
    <s v="Wednesday"/>
    <s v="12:20 PM"/>
    <s v="Afternoon"/>
    <n v="11"/>
    <n v="127"/>
    <s v="No"/>
    <x v="1"/>
    <n v="2.66"/>
    <n v="10.71"/>
    <n v="5"/>
  </r>
  <r>
    <s v="D091"/>
    <x v="0"/>
    <s v="2024-11-12"/>
    <s v="Tuesday"/>
    <s v="11:24 AM"/>
    <s v="Morning"/>
    <n v="20"/>
    <n v="98"/>
    <s v="No"/>
    <x v="1"/>
    <n v="4.4400000000000004"/>
    <n v="16.89"/>
    <n v="5"/>
  </r>
  <r>
    <s v="D092"/>
    <x v="2"/>
    <s v="2024-11-14"/>
    <s v="Thursday"/>
    <s v="06:27 AM"/>
    <s v="Morning"/>
    <n v="6"/>
    <n v="44"/>
    <s v="No"/>
    <x v="1"/>
    <n v="1.49"/>
    <n v="15.5"/>
    <n v="1"/>
  </r>
  <r>
    <s v="D093"/>
    <x v="1"/>
    <s v="2024-11-10"/>
    <s v="Sunday"/>
    <s v="02:56 PM"/>
    <s v="Afternoon"/>
    <n v="9"/>
    <n v="58"/>
    <s v="No"/>
    <x v="0"/>
    <n v="2.15"/>
    <n v="19.34"/>
    <n v="2"/>
  </r>
  <r>
    <s v="D094"/>
    <x v="0"/>
    <s v="2024-11-11"/>
    <s v="Monday"/>
    <s v="04:51 PM"/>
    <s v="Afternoon"/>
    <n v="16"/>
    <n v="62"/>
    <s v="No"/>
    <x v="0"/>
    <n v="3.5"/>
    <n v="15.58"/>
    <n v="3"/>
  </r>
  <r>
    <s v="D095"/>
    <x v="2"/>
    <s v="2024-11-10"/>
    <s v="Sunday"/>
    <s v="09:52 AM"/>
    <s v="Morning"/>
    <n v="26"/>
    <n v="149"/>
    <s v="Yes"/>
    <x v="1"/>
    <n v="5.68"/>
    <n v="24.24"/>
    <n v="4"/>
  </r>
  <r>
    <s v="D096"/>
    <x v="0"/>
    <s v="2024-11-16"/>
    <s v="Saturday"/>
    <s v="10:56 AM"/>
    <s v="Morning"/>
    <n v="28"/>
    <n v="30"/>
    <s v="Yes"/>
    <x v="1"/>
    <n v="5.79"/>
    <n v="25.37"/>
    <n v="2"/>
  </r>
  <r>
    <s v="D097"/>
    <x v="2"/>
    <s v="2024-11-14"/>
    <s v="Thursday"/>
    <s v="06:45 AM"/>
    <s v="Morning"/>
    <n v="24"/>
    <n v="107"/>
    <s v="No"/>
    <x v="0"/>
    <n v="4.96"/>
    <n v="19.45"/>
    <n v="1"/>
  </r>
  <r>
    <s v="D098"/>
    <x v="2"/>
    <s v="2024-11-14"/>
    <s v="Thursday"/>
    <s v="06:08 AM"/>
    <s v="Morning"/>
    <n v="25"/>
    <n v="171"/>
    <s v="No"/>
    <x v="1"/>
    <n v="5.39"/>
    <n v="23.42"/>
    <n v="5"/>
  </r>
  <r>
    <s v="D099"/>
    <x v="2"/>
    <s v="2024-11-13"/>
    <s v="Wednesday"/>
    <s v="09:15 AM"/>
    <s v="Morning"/>
    <n v="5"/>
    <n v="59"/>
    <s v="Yes"/>
    <x v="1"/>
    <n v="1.1499999999999999"/>
    <n v="14.7"/>
    <n v="2"/>
  </r>
  <r>
    <s v="D100"/>
    <x v="0"/>
    <s v="2024-11-12"/>
    <s v="Tuesday"/>
    <s v="10:13 AM"/>
    <s v="Morning"/>
    <n v="8"/>
    <n v="149"/>
    <s v="Yes"/>
    <x v="0"/>
    <n v="1.86"/>
    <n v="11.32"/>
    <n v="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3.6837499999999999"/>
    <n v="3.0164285714285719"/>
    <n v="3.3723333333333332"/>
  </r>
  <r>
    <x v="1"/>
    <n v="3.5592857142857142"/>
    <n v="3.1062500000000002"/>
    <n v="3.394545454545455"/>
  </r>
  <r>
    <x v="2"/>
    <n v="3.8808333333333334"/>
    <n v="3.3520000000000003"/>
    <n v="3.6404545454545443"/>
  </r>
  <r>
    <x v="3"/>
    <n v="3.5345454545454547"/>
    <n v="3.3526666666666665"/>
    <n v="3.42961538461538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2B6413-3CA4-4CDF-BF7B-6CC734C1B42C}" name="PivotTable23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Zone">
  <location ref="AM21:AN26" firstHeaderRow="1" firstDataRow="2" firstDataCol="1"/>
  <pivotFields count="13">
    <pivotField dataField="1" showAll="0"/>
    <pivotField axis="axisRow" showAll="0">
      <items count="6">
        <item x="1"/>
        <item x="2"/>
        <item x="3"/>
        <item x="0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h="1" x="1"/>
        <item h="1" x="2"/>
        <item t="default"/>
      </items>
    </pivotField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9"/>
  </colFields>
  <colItems count="1">
    <i>
      <x/>
    </i>
  </colItems>
  <dataFields count="1">
    <dataField name="Count of Delivery ID" fld="0" subtotal="count" baseField="0" baseItem="0"/>
  </dataFields>
  <formats count="7"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9" type="button" dataOnly="0" labelOnly="1" outline="0" axis="axisCol" fieldPosition="0"/>
    </format>
    <format dxfId="25">
      <pivotArea field="1" type="button" dataOnly="0" labelOnly="1" outline="0" axis="axisRow" fieldPosition="0"/>
    </format>
    <format dxfId="24">
      <pivotArea dataOnly="0" labelOnly="1" fieldPosition="0">
        <references count="1">
          <reference field="1" count="0"/>
        </references>
      </pivotArea>
    </format>
    <format dxfId="23">
      <pivotArea dataOnly="0" labelOnly="1" fieldPosition="0">
        <references count="1">
          <reference field="9" count="0"/>
        </references>
      </pivotArea>
    </format>
  </formats>
  <conditionalFormats count="1">
    <conditionalFormat priority="1">
      <pivotAreas count="1">
        <pivotArea type="all" outline="0" fieldPosition="0"/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FBA9DF-D209-432A-9CFE-BD5153D3497A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I9:K17" firstHeaderRow="0" firstDataRow="1" firstDataCol="1"/>
  <pivotFields count="3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9" showAll="0"/>
    <pivotField dataField="1" numFmtId="2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elayed Rate (%)" fld="1" subtotal="average" baseField="0" baseItem="0" numFmtId="9"/>
    <dataField name="Average of  Delivery Cost ($)" fld="2" subtotal="average" baseField="0" baseItem="0" numFmtId="2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3B14A8-14DC-4530-BF3F-0657E9EC74EA}" name="PivotTable1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Day of Week">
  <location ref="A3:C11" firstHeaderRow="0" firstDataRow="1" firstDataCol="1" rowPageCount="1" colPageCount="1"/>
  <pivotFields count="13">
    <pivotField dataField="1" showAll="0"/>
    <pivotField showAll="0"/>
    <pivotField showAll="0"/>
    <pivotField axis="axisRow" showAll="0">
      <items count="9">
        <item x="4"/>
        <item x="0"/>
        <item x="6"/>
        <item x="2"/>
        <item x="5"/>
        <item x="3"/>
        <item x="1"/>
        <item x="7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dataField="1"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9" hier="-1"/>
  </pageFields>
  <dataFields count="2">
    <dataField name="Average of Delivery Cost ($)" fld="11" subtotal="average" baseField="3" baseItem="0"/>
    <dataField name="Count of Delivery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14F1F1-BE5C-4F13-BD3E-5A8838D99A5F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B8" firstHeaderRow="1" firstDataRow="1" firstDataCol="1" rowPageCount="1" colPageCount="1"/>
  <pivotFields count="13">
    <pivotField showAll="0"/>
    <pivotField axis="axisRow" showAll="0" sortType="ascending">
      <items count="6">
        <item x="1"/>
        <item x="2"/>
        <item x="3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5">
    <i>
      <x v="3"/>
    </i>
    <i>
      <x/>
    </i>
    <i>
      <x v="2"/>
    </i>
    <i>
      <x v="1"/>
    </i>
    <i t="grand">
      <x/>
    </i>
  </rowItems>
  <colItems count="1">
    <i/>
  </colItems>
  <pageFields count="1">
    <pageField fld="8" item="1" hier="-1"/>
  </pageFields>
  <dataFields count="1">
    <dataField name="Average of Fuel Used (liters)" fld="10" subtotal="average" baseField="1" baseItem="0" numFmtId="2"/>
  </dataFields>
  <formats count="1">
    <format dxfId="8">
      <pivotArea outline="0" collapsedLevelsAreSubtotals="1" fieldPosition="0"/>
    </format>
  </formats>
  <chartFormats count="2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5073A9-59C4-43E7-8DDE-3FA030CA8CA7}" name="PivotTable1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F12" firstHeaderRow="1" firstDataRow="2" firstDataCol="1"/>
  <pivotFields count="13">
    <pivotField showAll="0"/>
    <pivotField axis="axisCol" showAll="0">
      <items count="6">
        <item x="1"/>
        <item x="2"/>
        <item x="3"/>
        <item x="0"/>
        <item x="4"/>
        <item t="default"/>
      </items>
    </pivotField>
    <pivotField axis="axisRow" showAll="0">
      <items count="9">
        <item x="4"/>
        <item x="0"/>
        <item x="6"/>
        <item x="2"/>
        <item x="5"/>
        <item x="3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Fuel Used (liters)" fld="10" baseField="2" baseItem="0"/>
  </dataFields>
  <formats count="1">
    <format dxfId="7">
      <pivotArea collapsedLevelsAreSubtotals="1" fieldPosition="0">
        <references count="1">
          <reference field="2" count="0"/>
        </references>
      </pivotArea>
    </format>
  </formats>
  <chartFormats count="10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2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4"/>
          </reference>
        </references>
      </pivotArea>
    </chartFormat>
    <chartFormat chart="1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4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4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4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4B54CB-6D0D-45C1-A8F3-25B27DF60AC9}" name="PivotTable16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Zone">
  <location ref="A3:B8" firstHeaderRow="1" firstDataRow="2" firstDataCol="1"/>
  <pivotFields count="13">
    <pivotField dataField="1" showAll="0"/>
    <pivotField axis="axisRow" showAll="0">
      <items count="6">
        <item x="1"/>
        <item x="2"/>
        <item x="3"/>
        <item x="0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h="1" x="1"/>
        <item h="1" x="2"/>
        <item t="default"/>
      </items>
    </pivotField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9"/>
  </colFields>
  <colItems count="1">
    <i>
      <x/>
    </i>
  </colItems>
  <dataFields count="1">
    <dataField name="Count of Delivery ID" fld="0" subtotal="count" baseField="0" baseItem="0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type="origin" dataOnly="0" labelOnly="1" outline="0" fieldPosition="0"/>
    </format>
    <format dxfId="3">
      <pivotArea field="9" type="button" dataOnly="0" labelOnly="1" outline="0" axis="axisCol" fieldPosition="0"/>
    </format>
    <format dxfId="2">
      <pivotArea field="1" type="button" dataOnly="0" labelOnly="1" outline="0" axis="axisRow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fieldPosition="0">
        <references count="1">
          <reference field="9" count="0"/>
        </references>
      </pivotArea>
    </format>
  </formats>
  <conditionalFormats count="1">
    <conditionalFormat priority="1">
      <pivotAreas count="1">
        <pivotArea type="all" outline="0" fieldPosition="0"/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727449-A596-4521-BC02-425BA9BD3AE2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Q3:S8" firstHeaderRow="0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 On-Time Delivery  (%)" fld="1" baseField="0" baseItem="0" numFmtId="9"/>
    <dataField name="Delayed Rate (%)" fld="2" baseField="0" baseItem="0" numFmtId="9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3AA9D0-04C0-4092-9F56-AF4C38B5F488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Zone">
  <location ref="A3:D9" firstHeaderRow="1" firstDataRow="2" firstDataCol="1"/>
  <pivotFields count="13">
    <pivotField dataField="1" showAll="0"/>
    <pivotField axis="axisRow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Delivery ID" fld="0" subtotal="count" baseField="1" baseItem="0"/>
  </dataFields>
  <chartFormats count="2"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EDA1AE-0502-43AB-8017-465E4223257A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F9" firstHeaderRow="0" firstDataRow="1" firstDataCol="1" rowPageCount="2" colPageCount="1"/>
  <pivotFields count="13">
    <pivotField dataField="1" showAll="0"/>
    <pivotField axis="axisRow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8" item="1" hier="-1"/>
    <pageField fld="9" item="1" hier="-1"/>
  </pageFields>
  <dataFields count="5">
    <dataField name="Average of Delivery Time (mins)" fld="7" subtotal="average" baseField="1" baseItem="0"/>
    <dataField name="Average of Distance (km)" fld="6" subtotal="average" baseField="1" baseItem="0"/>
    <dataField name="Average of Customer Rating (1-5)" fld="12" subtotal="average" baseField="1" baseItem="0"/>
    <dataField name="Count of Delivery ID" fld="0" subtotal="count" baseField="1" baseItem="0"/>
    <dataField name="Average of Delivery Cost ($)" fld="11" subtotal="average" baseField="1" baseItem="0"/>
  </dataFields>
  <formats count="2">
    <format dxfId="22">
      <pivotArea collapsedLevelsAreSubtotals="1" fieldPosition="0">
        <references count="1">
          <reference field="1" count="4">
            <x v="0"/>
            <x v="1"/>
            <x v="2"/>
            <x v="3"/>
          </reference>
        </references>
      </pivotArea>
    </format>
    <format dxfId="2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22B894-0F85-422F-84A2-D1F27C811F5E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H3:J8" firstHeaderRow="0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dataField="1" numFmtId="2" showAll="0"/>
    <pivotField dataField="1" numFmtId="2" showAll="0"/>
    <pivotField numFmtId="2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On-Time" fld="2" subtotal="average" baseField="0" baseItem="0" numFmtId="2"/>
    <dataField name="Average of Delayed" fld="1" subtotal="average" baseField="0" baseItem="0" numFmtId="2"/>
  </dataFields>
  <chartFormats count="4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AB99D9-416C-45A9-9E62-BE54DDF55F24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 rowHeaderCaption="Zone">
  <location ref="A3:D9" firstHeaderRow="1" firstDataRow="2" firstDataCol="1"/>
  <pivotFields count="13">
    <pivotField showAll="0"/>
    <pivotField axis="axisRow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h="1" x="2"/>
        <item t="default"/>
      </items>
    </pivotField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Average of Fuel Used (liters)" fld="10" subtotal="average" baseField="1" baseItem="0"/>
  </dataFields>
  <formats count="2">
    <format dxfId="20">
      <pivotArea collapsedLevelsAreSubtotals="1" fieldPosition="0">
        <references count="2">
          <reference field="1" count="4">
            <x v="0"/>
            <x v="1"/>
            <x v="2"/>
            <x v="3"/>
          </reference>
          <reference field="9" count="0" selected="0"/>
        </references>
      </pivotArea>
    </format>
    <format dxfId="19">
      <pivotArea field="1" grandCol="1" collapsedLevelsAreSubtotals="1" axis="axisRow" fieldPosition="0">
        <references count="1">
          <reference field="1" count="4">
            <x v="0"/>
            <x v="1"/>
            <x v="2"/>
            <x v="3"/>
          </reference>
        </references>
      </pivotArea>
    </format>
  </formats>
  <chartFormats count="11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2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9" count="1" selected="0">
            <x v="1"/>
          </reference>
        </references>
      </pivotArea>
    </chartFormat>
    <chartFormat chart="12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9" count="1" selected="0">
            <x v="1"/>
          </reference>
        </references>
      </pivotArea>
    </chartFormat>
    <chartFormat chart="12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9" count="1" selected="0">
            <x v="1"/>
          </reference>
        </references>
      </pivotArea>
    </chartFormat>
    <chartFormat chart="12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9" count="1" selected="0">
            <x v="1"/>
          </reference>
        </references>
      </pivotArea>
    </chartFormat>
    <chartFormat chart="3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9" count="1" selected="0">
            <x v="1"/>
          </reference>
        </references>
      </pivotArea>
    </chartFormat>
    <chartFormat chart="3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9" count="1" selected="0">
            <x v="1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9" count="1" selected="0">
            <x v="1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9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18D4D4-8984-4D93-8849-63FA59BC2105}" name="PivotTable1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C20" firstHeaderRow="0" firstDataRow="1" firstDataCol="1"/>
  <pivotFields count="13">
    <pivotField showAll="0"/>
    <pivotField axis="axisRow" showAll="0">
      <items count="6">
        <item x="1"/>
        <item x="2"/>
        <item x="3"/>
        <item x="0"/>
        <item x="4"/>
        <item t="default"/>
      </items>
    </pivotField>
    <pivotField showAll="0"/>
    <pivotField showAll="0">
      <items count="9">
        <item x="4"/>
        <item x="0"/>
        <item x="6"/>
        <item x="2"/>
        <item x="5"/>
        <item x="3"/>
        <item x="1"/>
        <item x="7"/>
        <item t="default"/>
      </items>
    </pivotField>
    <pivotField showAll="0"/>
    <pivotField axis="axisRow" showAll="0">
      <items count="5">
        <item x="1"/>
        <item x="2"/>
        <item x="0"/>
        <item h="1" x="3"/>
        <item t="default"/>
      </items>
    </pivotField>
    <pivotField dataField="1" showAll="0"/>
    <pivotField showAll="0"/>
    <pivotField showAll="0"/>
    <pivotField showAll="0"/>
    <pivotField showAll="0"/>
    <pivotField dataField="1" showAll="0"/>
    <pivotField showAll="0"/>
  </pivotFields>
  <rowFields count="2">
    <field x="1"/>
    <field x="5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elivery Cost ($)" fld="11" subtotal="average" baseField="1" baseItem="0"/>
    <dataField name="Average of Distance (km)" fld="6" subtotal="average" baseField="1" baseItem="0"/>
  </dataFields>
  <formats count="8">
    <format dxfId="18">
      <pivotArea collapsedLevelsAreSubtotals="1" fieldPosition="0">
        <references count="1">
          <reference field="1" count="4">
            <x v="0"/>
            <x v="1"/>
            <x v="2"/>
            <x v="3"/>
          </reference>
        </references>
      </pivotArea>
    </format>
    <format dxfId="17">
      <pivotArea collapsedLevelsAreSubtotals="1" fieldPosition="0">
        <references count="2">
          <reference field="1" count="1" selected="0">
            <x v="0"/>
          </reference>
          <reference field="5" count="0"/>
        </references>
      </pivotArea>
    </format>
    <format dxfId="16">
      <pivotArea collapsedLevelsAreSubtotals="1" fieldPosition="0">
        <references count="1">
          <reference field="1" count="1">
            <x v="1"/>
          </reference>
        </references>
      </pivotArea>
    </format>
    <format dxfId="15">
      <pivotArea collapsedLevelsAreSubtotals="1" fieldPosition="0">
        <references count="2">
          <reference field="1" count="1" selected="0">
            <x v="1"/>
          </reference>
          <reference field="5" count="0"/>
        </references>
      </pivotArea>
    </format>
    <format dxfId="14">
      <pivotArea collapsedLevelsAreSubtotals="1" fieldPosition="0">
        <references count="1">
          <reference field="1" count="1">
            <x v="2"/>
          </reference>
        </references>
      </pivotArea>
    </format>
    <format dxfId="13">
      <pivotArea collapsedLevelsAreSubtotals="1" fieldPosition="0">
        <references count="2">
          <reference field="1" count="1" selected="0">
            <x v="2"/>
          </reference>
          <reference field="5" count="0"/>
        </references>
      </pivotArea>
    </format>
    <format dxfId="12">
      <pivotArea collapsedLevelsAreSubtotals="1" fieldPosition="0">
        <references count="1">
          <reference field="1" count="1">
            <x v="3"/>
          </reference>
        </references>
      </pivotArea>
    </format>
    <format dxfId="11">
      <pivotArea collapsedLevelsAreSubtotals="1" fieldPosition="0">
        <references count="2">
          <reference field="1" count="1" selected="0">
            <x v="3"/>
          </reference>
          <reference field="5" count="0"/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1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1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0BAC3C-607A-4E3D-B9FF-4C7FDC504882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 rowHeaderCaption="Zone">
  <location ref="A3:B8" firstHeaderRow="1" firstDataRow="1" firstDataCol="1"/>
  <pivotFields count="13">
    <pivotField showAll="0"/>
    <pivotField axis="axisRow" showAll="0" sortType="descending">
      <items count="5"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5">
    <i>
      <x v="3"/>
    </i>
    <i>
      <x/>
    </i>
    <i>
      <x v="2"/>
    </i>
    <i>
      <x v="1"/>
    </i>
    <i t="grand">
      <x/>
    </i>
  </rowItems>
  <colItems count="1">
    <i/>
  </colItems>
  <dataFields count="1">
    <dataField name="Average of Customer Rating (1-5)" fld="12" subtotal="average" baseField="1" baseItem="0"/>
  </dataFields>
  <formats count="1">
    <format dxfId="10">
      <pivotArea collapsedLevelsAreSubtotals="1" fieldPosition="0">
        <references count="1">
          <reference field="1" count="0"/>
        </references>
      </pivotArea>
    </format>
  </formats>
  <chartFormats count="2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530973-9FA3-4046-B9EF-596000E15793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9" firstHeaderRow="1" firstDataRow="2" firstDataCol="1"/>
  <pivotFields count="13">
    <pivotField showAll="0"/>
    <pivotField axis="axisRow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Average of Customer Rating (1-5)" fld="12" subtotal="average" baseField="1" baseItem="0"/>
  </dataFields>
  <formats count="1">
    <format dxfId="9">
      <pivotArea collapsedLevelsAreSubtotals="1" fieldPosition="0">
        <references count="2">
          <reference field="1" count="4">
            <x v="0"/>
            <x v="1"/>
            <x v="2"/>
            <x v="3"/>
          </reference>
          <reference field="9" count="0" selected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A54"/>
  <sheetViews>
    <sheetView showGridLines="0" topLeftCell="A21" zoomScale="85" zoomScaleNormal="85" workbookViewId="0">
      <selection activeCell="E42" sqref="E42"/>
    </sheetView>
  </sheetViews>
  <sheetFormatPr defaultColWidth="8.77734375" defaultRowHeight="14.4"/>
  <sheetData>
    <row r="5" spans="1:1" ht="18">
      <c r="A5" s="2" t="s">
        <v>0</v>
      </c>
    </row>
    <row r="7" spans="1:1">
      <c r="A7" s="3" t="s">
        <v>1</v>
      </c>
    </row>
    <row r="8" spans="1:1">
      <c r="A8" t="s">
        <v>2</v>
      </c>
    </row>
    <row r="10" spans="1:1">
      <c r="A10" t="s">
        <v>3</v>
      </c>
    </row>
    <row r="12" spans="1:1">
      <c r="A12" t="s">
        <v>4</v>
      </c>
    </row>
    <row r="13" spans="1:1">
      <c r="A13" t="s">
        <v>5</v>
      </c>
    </row>
    <row r="14" spans="1:1">
      <c r="A14" t="s">
        <v>6</v>
      </c>
    </row>
    <row r="15" spans="1:1">
      <c r="A15" t="s">
        <v>7</v>
      </c>
    </row>
    <row r="19" spans="1:1">
      <c r="A19" s="3" t="s">
        <v>8</v>
      </c>
    </row>
    <row r="20" spans="1:1">
      <c r="A20" t="s">
        <v>9</v>
      </c>
    </row>
    <row r="23" spans="1:1">
      <c r="A23" s="3" t="s">
        <v>10</v>
      </c>
    </row>
    <row r="24" spans="1:1">
      <c r="A24" t="s">
        <v>11</v>
      </c>
    </row>
    <row r="26" spans="1:1">
      <c r="A26" s="3" t="s">
        <v>12</v>
      </c>
    </row>
    <row r="29" spans="1:1">
      <c r="A29" s="4" t="s">
        <v>13</v>
      </c>
    </row>
    <row r="30" spans="1:1">
      <c r="A30" s="4" t="s">
        <v>14</v>
      </c>
    </row>
    <row r="32" spans="1:1">
      <c r="A32" s="3" t="s">
        <v>15</v>
      </c>
    </row>
    <row r="35" spans="1:1">
      <c r="A35" s="4" t="s">
        <v>16</v>
      </c>
    </row>
    <row r="36" spans="1:1">
      <c r="A36" s="4" t="s">
        <v>17</v>
      </c>
    </row>
    <row r="38" spans="1:1">
      <c r="A38" s="3" t="s">
        <v>18</v>
      </c>
    </row>
    <row r="41" spans="1:1">
      <c r="A41" s="4" t="s">
        <v>19</v>
      </c>
    </row>
    <row r="42" spans="1:1">
      <c r="A42" s="4" t="s">
        <v>20</v>
      </c>
    </row>
    <row r="44" spans="1:1">
      <c r="A44" s="3" t="s">
        <v>21</v>
      </c>
    </row>
    <row r="47" spans="1:1">
      <c r="A47" s="4" t="s">
        <v>22</v>
      </c>
    </row>
    <row r="48" spans="1:1">
      <c r="A48" s="4" t="s">
        <v>23</v>
      </c>
    </row>
    <row r="50" spans="1:1">
      <c r="A50" s="3" t="s">
        <v>24</v>
      </c>
    </row>
    <row r="53" spans="1:1">
      <c r="A53" s="17" t="s">
        <v>25</v>
      </c>
    </row>
    <row r="54" spans="1:1">
      <c r="A54" s="4" t="s">
        <v>26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9F3A5-5242-4D47-9312-144244D090D0}">
  <dimension ref="A1:K22"/>
  <sheetViews>
    <sheetView workbookViewId="0">
      <selection activeCell="H1" sqref="H1"/>
    </sheetView>
  </sheetViews>
  <sheetFormatPr defaultRowHeight="14.4"/>
  <cols>
    <col min="1" max="1" width="29.33203125" bestFit="1" customWidth="1"/>
    <col min="2" max="2" width="24.5546875" bestFit="1" customWidth="1"/>
    <col min="3" max="4" width="18" bestFit="1" customWidth="1"/>
    <col min="5" max="5" width="8.21875" bestFit="1" customWidth="1"/>
    <col min="6" max="6" width="29.33203125" bestFit="1" customWidth="1"/>
    <col min="7" max="7" width="22.77734375" bestFit="1" customWidth="1"/>
    <col min="8" max="9" width="12.5546875" bestFit="1" customWidth="1"/>
    <col min="10" max="10" width="25.109375" bestFit="1" customWidth="1"/>
    <col min="11" max="11" width="25" bestFit="1" customWidth="1"/>
  </cols>
  <sheetData>
    <row r="1" spans="1:11">
      <c r="A1" s="5" t="s">
        <v>34</v>
      </c>
      <c r="B1" t="s">
        <v>274</v>
      </c>
    </row>
    <row r="3" spans="1:11">
      <c r="A3" s="5" t="s">
        <v>263</v>
      </c>
      <c r="B3" t="s">
        <v>251</v>
      </c>
      <c r="C3" t="s">
        <v>249</v>
      </c>
    </row>
    <row r="4" spans="1:11">
      <c r="A4" s="6" t="s">
        <v>255</v>
      </c>
      <c r="B4">
        <v>16.84</v>
      </c>
      <c r="C4">
        <v>12</v>
      </c>
    </row>
    <row r="5" spans="1:11">
      <c r="A5" s="6" t="s">
        <v>256</v>
      </c>
      <c r="B5">
        <v>18.518333333333331</v>
      </c>
      <c r="C5">
        <v>18</v>
      </c>
    </row>
    <row r="6" spans="1:11">
      <c r="A6" s="6" t="s">
        <v>257</v>
      </c>
      <c r="B6">
        <v>17.569999999999997</v>
      </c>
      <c r="C6">
        <v>12</v>
      </c>
    </row>
    <row r="7" spans="1:11">
      <c r="A7" s="6" t="s">
        <v>258</v>
      </c>
      <c r="B7">
        <v>17.772500000000001</v>
      </c>
      <c r="C7">
        <v>12</v>
      </c>
    </row>
    <row r="8" spans="1:11">
      <c r="A8" s="6" t="s">
        <v>259</v>
      </c>
      <c r="B8">
        <v>18.123333333333331</v>
      </c>
      <c r="C8">
        <v>15</v>
      </c>
    </row>
    <row r="9" spans="1:11">
      <c r="A9" s="6" t="s">
        <v>260</v>
      </c>
      <c r="B9">
        <v>16.931250000000002</v>
      </c>
      <c r="C9">
        <v>16</v>
      </c>
      <c r="I9" s="5" t="s">
        <v>246</v>
      </c>
      <c r="J9" t="s">
        <v>276</v>
      </c>
      <c r="K9" t="s">
        <v>277</v>
      </c>
    </row>
    <row r="10" spans="1:11">
      <c r="A10" s="6" t="s">
        <v>261</v>
      </c>
      <c r="B10">
        <v>19.498666666666669</v>
      </c>
      <c r="C10">
        <v>15</v>
      </c>
      <c r="I10" s="6" t="s">
        <v>255</v>
      </c>
      <c r="J10" s="18">
        <v>0.5</v>
      </c>
      <c r="K10" s="13">
        <v>16.84</v>
      </c>
    </row>
    <row r="11" spans="1:11">
      <c r="A11" s="6" t="s">
        <v>247</v>
      </c>
      <c r="B11">
        <v>17.947500000000002</v>
      </c>
      <c r="C11">
        <v>100</v>
      </c>
      <c r="I11" s="6" t="s">
        <v>256</v>
      </c>
      <c r="J11" s="18">
        <v>0.55555555555555558</v>
      </c>
      <c r="K11" s="13">
        <v>18.518333333333331</v>
      </c>
    </row>
    <row r="12" spans="1:11">
      <c r="I12" s="6" t="s">
        <v>257</v>
      </c>
      <c r="J12" s="18">
        <v>0.41666666666666669</v>
      </c>
      <c r="K12" s="13">
        <v>17.569999999999997</v>
      </c>
    </row>
    <row r="13" spans="1:11">
      <c r="I13" s="6" t="s">
        <v>258</v>
      </c>
      <c r="J13" s="18">
        <v>0.41666666666666669</v>
      </c>
      <c r="K13" s="13">
        <v>17.772500000000001</v>
      </c>
    </row>
    <row r="14" spans="1:11">
      <c r="I14" s="6" t="s">
        <v>259</v>
      </c>
      <c r="J14" s="18">
        <v>0.53333333333333333</v>
      </c>
      <c r="K14" s="13">
        <v>18.123333333333331</v>
      </c>
    </row>
    <row r="15" spans="1:11">
      <c r="A15" s="7" t="s">
        <v>263</v>
      </c>
      <c r="B15" s="14" t="s">
        <v>267</v>
      </c>
      <c r="C15" s="7" t="s">
        <v>275</v>
      </c>
      <c r="I15" s="6" t="s">
        <v>260</v>
      </c>
      <c r="J15" s="18">
        <v>0.625</v>
      </c>
      <c r="K15" s="13">
        <v>16.931250000000002</v>
      </c>
    </row>
    <row r="16" spans="1:11">
      <c r="A16" s="6" t="s">
        <v>255</v>
      </c>
      <c r="B16" s="8">
        <v>0.5</v>
      </c>
      <c r="C16" s="13">
        <v>16.84</v>
      </c>
      <c r="I16" s="6" t="s">
        <v>261</v>
      </c>
      <c r="J16" s="18">
        <v>0.6</v>
      </c>
      <c r="K16" s="13">
        <v>19.498666666666669</v>
      </c>
    </row>
    <row r="17" spans="1:11">
      <c r="A17" s="6" t="s">
        <v>256</v>
      </c>
      <c r="B17" s="8">
        <v>0.55555555555555558</v>
      </c>
      <c r="C17" s="13">
        <v>18.518333333333331</v>
      </c>
      <c r="I17" s="6" t="s">
        <v>247</v>
      </c>
      <c r="J17" s="18">
        <v>0.52103174603174607</v>
      </c>
      <c r="K17" s="13">
        <v>17.893440476190474</v>
      </c>
    </row>
    <row r="18" spans="1:11">
      <c r="A18" s="6" t="s">
        <v>257</v>
      </c>
      <c r="B18" s="8">
        <v>0.41666666666666669</v>
      </c>
      <c r="C18" s="13">
        <v>17.569999999999997</v>
      </c>
    </row>
    <row r="19" spans="1:11">
      <c r="A19" s="6" t="s">
        <v>258</v>
      </c>
      <c r="B19" s="8">
        <v>0.41666666666666669</v>
      </c>
      <c r="C19" s="13">
        <v>17.772500000000001</v>
      </c>
    </row>
    <row r="20" spans="1:11">
      <c r="A20" s="6" t="s">
        <v>259</v>
      </c>
      <c r="B20" s="8">
        <v>0.53333333333333333</v>
      </c>
      <c r="C20" s="13">
        <v>18.123333333333331</v>
      </c>
    </row>
    <row r="21" spans="1:11">
      <c r="A21" s="6" t="s">
        <v>260</v>
      </c>
      <c r="B21" s="8">
        <v>0.625</v>
      </c>
      <c r="C21" s="13">
        <v>16.931250000000002</v>
      </c>
    </row>
    <row r="22" spans="1:11">
      <c r="A22" s="6" t="s">
        <v>261</v>
      </c>
      <c r="B22" s="8">
        <v>0.6</v>
      </c>
      <c r="C22" s="13">
        <v>19.498666666666669</v>
      </c>
    </row>
  </sheetData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3BCCE-BFF1-4710-8B01-1897A4C8D0AF}">
  <dimension ref="A1:C8"/>
  <sheetViews>
    <sheetView workbookViewId="0">
      <selection activeCell="P14" sqref="P14"/>
    </sheetView>
  </sheetViews>
  <sheetFormatPr defaultRowHeight="14.4"/>
  <cols>
    <col min="1" max="1" width="17" bestFit="1" customWidth="1"/>
    <col min="2" max="2" width="24.77734375" bestFit="1" customWidth="1"/>
    <col min="3" max="3" width="25.88671875" bestFit="1" customWidth="1"/>
  </cols>
  <sheetData>
    <row r="1" spans="1:3">
      <c r="A1" s="5" t="s">
        <v>33</v>
      </c>
      <c r="B1" t="s">
        <v>56</v>
      </c>
    </row>
    <row r="3" spans="1:3">
      <c r="A3" s="5" t="s">
        <v>246</v>
      </c>
      <c r="B3" t="s">
        <v>250</v>
      </c>
    </row>
    <row r="4" spans="1:3">
      <c r="A4" s="6" t="s">
        <v>39</v>
      </c>
      <c r="B4" s="13">
        <v>3.2100000000000004</v>
      </c>
      <c r="C4" s="13"/>
    </row>
    <row r="5" spans="1:3">
      <c r="A5" s="6" t="s">
        <v>45</v>
      </c>
      <c r="B5" s="13">
        <v>3.3039999999999998</v>
      </c>
      <c r="C5" s="13"/>
    </row>
    <row r="6" spans="1:3">
      <c r="A6" s="6" t="s">
        <v>61</v>
      </c>
      <c r="B6" s="13">
        <v>3.6280000000000001</v>
      </c>
      <c r="C6" s="13"/>
    </row>
    <row r="7" spans="1:3">
      <c r="A7" s="6" t="s">
        <v>49</v>
      </c>
      <c r="B7" s="13">
        <v>3.629</v>
      </c>
      <c r="C7" s="13"/>
    </row>
    <row r="8" spans="1:3">
      <c r="A8" s="6" t="s">
        <v>247</v>
      </c>
      <c r="B8" s="13">
        <v>3.3951282051282043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0E3E4-95FA-40AC-BE20-1170EE08F0D2}">
  <dimension ref="A3:F12"/>
  <sheetViews>
    <sheetView workbookViewId="0">
      <selection activeCell="K4" sqref="K4"/>
    </sheetView>
  </sheetViews>
  <sheetFormatPr defaultRowHeight="14.4"/>
  <cols>
    <col min="1" max="1" width="21.6640625" bestFit="1" customWidth="1"/>
    <col min="2" max="2" width="15.5546875" bestFit="1" customWidth="1"/>
    <col min="3" max="5" width="6.5546875" bestFit="1" customWidth="1"/>
    <col min="6" max="6" width="10.77734375" bestFit="1" customWidth="1"/>
  </cols>
  <sheetData>
    <row r="3" spans="1:6">
      <c r="A3" s="5" t="s">
        <v>287</v>
      </c>
      <c r="B3" s="5" t="s">
        <v>248</v>
      </c>
    </row>
    <row r="4" spans="1:6">
      <c r="A4" s="5" t="s">
        <v>246</v>
      </c>
      <c r="B4" t="s">
        <v>45</v>
      </c>
      <c r="C4" t="s">
        <v>49</v>
      </c>
      <c r="D4" t="s">
        <v>61</v>
      </c>
      <c r="E4" t="s">
        <v>39</v>
      </c>
      <c r="F4" t="s">
        <v>247</v>
      </c>
    </row>
    <row r="5" spans="1:6">
      <c r="A5" s="6" t="s">
        <v>58</v>
      </c>
      <c r="B5" s="19">
        <v>20.04</v>
      </c>
      <c r="C5" s="19">
        <v>6.85</v>
      </c>
      <c r="D5" s="19">
        <v>5.7700000000000005</v>
      </c>
      <c r="E5" s="19">
        <v>4.1500000000000004</v>
      </c>
      <c r="F5" s="19">
        <v>36.81</v>
      </c>
    </row>
    <row r="6" spans="1:6">
      <c r="A6" s="6" t="s">
        <v>40</v>
      </c>
      <c r="B6" s="19">
        <v>19.13</v>
      </c>
      <c r="C6" s="19">
        <v>9.5399999999999991</v>
      </c>
      <c r="D6" s="19">
        <v>10.41</v>
      </c>
      <c r="E6" s="19">
        <v>27.110000000000003</v>
      </c>
      <c r="F6" s="19">
        <v>66.19</v>
      </c>
    </row>
    <row r="7" spans="1:6">
      <c r="A7" s="6" t="s">
        <v>81</v>
      </c>
      <c r="B7" s="19">
        <v>16.77</v>
      </c>
      <c r="C7" s="19">
        <v>6.18</v>
      </c>
      <c r="D7" s="19">
        <v>7.6499999999999995</v>
      </c>
      <c r="E7" s="19">
        <v>11.76</v>
      </c>
      <c r="F7" s="19">
        <v>42.36</v>
      </c>
    </row>
    <row r="8" spans="1:6">
      <c r="A8" s="6" t="s">
        <v>50</v>
      </c>
      <c r="B8" s="19">
        <v>7.34</v>
      </c>
      <c r="C8" s="19">
        <v>11.110000000000001</v>
      </c>
      <c r="D8" s="19">
        <v>16.36</v>
      </c>
      <c r="E8" s="19">
        <v>7.34</v>
      </c>
      <c r="F8" s="19">
        <v>42.150000000000006</v>
      </c>
    </row>
    <row r="9" spans="1:6">
      <c r="A9" s="6" t="s">
        <v>67</v>
      </c>
      <c r="B9" s="19">
        <v>14.159999999999998</v>
      </c>
      <c r="C9" s="19">
        <v>21.75</v>
      </c>
      <c r="D9" s="19">
        <v>18.149999999999999</v>
      </c>
      <c r="E9" s="19">
        <v>1.91</v>
      </c>
      <c r="F9" s="19">
        <v>55.969999999999992</v>
      </c>
    </row>
    <row r="10" spans="1:6">
      <c r="A10" s="6" t="s">
        <v>54</v>
      </c>
      <c r="B10" s="19">
        <v>13.700000000000003</v>
      </c>
      <c r="C10" s="19">
        <v>18</v>
      </c>
      <c r="D10" s="19">
        <v>7.7</v>
      </c>
      <c r="E10" s="19">
        <v>6.81</v>
      </c>
      <c r="F10" s="19">
        <v>46.210000000000008</v>
      </c>
    </row>
    <row r="11" spans="1:6">
      <c r="A11" s="6" t="s">
        <v>46</v>
      </c>
      <c r="B11" s="19">
        <v>10.030000000000001</v>
      </c>
      <c r="C11" s="19">
        <v>1.25</v>
      </c>
      <c r="D11" s="19">
        <v>14.05</v>
      </c>
      <c r="E11" s="19">
        <v>30.089999999999996</v>
      </c>
      <c r="F11" s="19">
        <v>55.42</v>
      </c>
    </row>
    <row r="12" spans="1:6">
      <c r="A12" s="6" t="s">
        <v>247</v>
      </c>
      <c r="B12">
        <v>101.17</v>
      </c>
      <c r="C12">
        <v>74.680000000000007</v>
      </c>
      <c r="D12">
        <v>80.089999999999989</v>
      </c>
      <c r="E12">
        <v>89.169999999999987</v>
      </c>
      <c r="F12">
        <v>345.11000000000007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AD973-8586-4FE2-A8B0-DA99F931CD6D}">
  <dimension ref="A2:B8"/>
  <sheetViews>
    <sheetView workbookViewId="0">
      <selection activeCell="A2" sqref="A2:B8"/>
    </sheetView>
  </sheetViews>
  <sheetFormatPr defaultRowHeight="14.4"/>
  <cols>
    <col min="1" max="1" width="18" bestFit="1" customWidth="1"/>
    <col min="2" max="2" width="15.5546875" bestFit="1" customWidth="1"/>
    <col min="3" max="3" width="8.21875" bestFit="1" customWidth="1"/>
    <col min="4" max="5" width="10.77734375" bestFit="1" customWidth="1"/>
  </cols>
  <sheetData>
    <row r="2" spans="1:2">
      <c r="A2" s="24" t="s">
        <v>288</v>
      </c>
      <c r="B2" s="24"/>
    </row>
    <row r="3" spans="1:2">
      <c r="A3" s="20" t="s">
        <v>249</v>
      </c>
      <c r="B3" s="20" t="s">
        <v>248</v>
      </c>
    </row>
    <row r="4" spans="1:2">
      <c r="A4" s="20" t="s">
        <v>28</v>
      </c>
      <c r="B4" s="21" t="s">
        <v>43</v>
      </c>
    </row>
    <row r="5" spans="1:2">
      <c r="A5" s="22" t="s">
        <v>45</v>
      </c>
      <c r="B5" s="21">
        <v>16</v>
      </c>
    </row>
    <row r="6" spans="1:2">
      <c r="A6" s="22" t="s">
        <v>49</v>
      </c>
      <c r="B6" s="21">
        <v>14</v>
      </c>
    </row>
    <row r="7" spans="1:2">
      <c r="A7" s="22" t="s">
        <v>61</v>
      </c>
      <c r="B7" s="21">
        <v>12</v>
      </c>
    </row>
    <row r="8" spans="1:2">
      <c r="A8" s="22" t="s">
        <v>39</v>
      </c>
      <c r="B8" s="21">
        <v>11</v>
      </c>
    </row>
  </sheetData>
  <mergeCells count="1">
    <mergeCell ref="A2:B2"/>
  </mergeCells>
  <conditionalFormatting sqref="A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D4 A5:A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5:B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8C6A5-F82D-41EB-A6B0-246B9E97A2F2}">
  <dimension ref="A1:AN26"/>
  <sheetViews>
    <sheetView showGridLines="0" tabSelected="1" zoomScale="70" zoomScaleNormal="70" workbookViewId="0">
      <selection activeCell="AM20" sqref="AM20:AN20"/>
    </sheetView>
  </sheetViews>
  <sheetFormatPr defaultRowHeight="14.4"/>
  <cols>
    <col min="39" max="39" width="18" bestFit="1" customWidth="1"/>
    <col min="40" max="40" width="15.5546875" bestFit="1" customWidth="1"/>
  </cols>
  <sheetData>
    <row r="1" spans="1:1" s="23" customFormat="1" ht="36.6">
      <c r="A1" s="23" t="s">
        <v>262</v>
      </c>
    </row>
    <row r="20" spans="39:40">
      <c r="AM20" s="24" t="s">
        <v>288</v>
      </c>
      <c r="AN20" s="24"/>
    </row>
    <row r="21" spans="39:40">
      <c r="AM21" s="20" t="s">
        <v>249</v>
      </c>
      <c r="AN21" s="20" t="s">
        <v>248</v>
      </c>
    </row>
    <row r="22" spans="39:40">
      <c r="AM22" s="20" t="s">
        <v>28</v>
      </c>
      <c r="AN22" s="21" t="s">
        <v>43</v>
      </c>
    </row>
    <row r="23" spans="39:40">
      <c r="AM23" s="22" t="s">
        <v>45</v>
      </c>
      <c r="AN23" s="21">
        <v>16</v>
      </c>
    </row>
    <row r="24" spans="39:40">
      <c r="AM24" s="22" t="s">
        <v>49</v>
      </c>
      <c r="AN24" s="21">
        <v>14</v>
      </c>
    </row>
    <row r="25" spans="39:40">
      <c r="AM25" s="22" t="s">
        <v>61</v>
      </c>
      <c r="AN25" s="21">
        <v>12</v>
      </c>
    </row>
    <row r="26" spans="39:40">
      <c r="AM26" s="22" t="s">
        <v>39</v>
      </c>
      <c r="AN26" s="21">
        <v>11</v>
      </c>
    </row>
  </sheetData>
  <mergeCells count="2">
    <mergeCell ref="A1:XFD1"/>
    <mergeCell ref="AM20:AN20"/>
  </mergeCells>
  <conditionalFormatting sqref="AM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2:AN22 AM23:AM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AN23:AN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1"/>
  <sheetViews>
    <sheetView workbookViewId="0">
      <pane ySplit="1" topLeftCell="A2" activePane="bottomLeft" state="frozen"/>
      <selection pane="bottomLeft" sqref="A1:XFD12"/>
    </sheetView>
  </sheetViews>
  <sheetFormatPr defaultColWidth="9" defaultRowHeight="14.4"/>
  <cols>
    <col min="1" max="1" width="10.6640625" customWidth="1"/>
    <col min="2" max="2" width="9.6640625" bestFit="1" customWidth="1"/>
    <col min="3" max="3" width="10.33203125" bestFit="1" customWidth="1"/>
    <col min="4" max="4" width="15.77734375" bestFit="1" customWidth="1"/>
    <col min="5" max="5" width="17" bestFit="1" customWidth="1"/>
    <col min="6" max="6" width="17" customWidth="1"/>
    <col min="7" max="7" width="17" bestFit="1" customWidth="1"/>
    <col min="8" max="8" width="19.6640625" customWidth="1"/>
    <col min="9" max="9" width="22.21875" bestFit="1" customWidth="1"/>
    <col min="10" max="10" width="33.109375" customWidth="1"/>
    <col min="11" max="11" width="16.21875" customWidth="1"/>
    <col min="12" max="12" width="19.21875" bestFit="1" customWidth="1"/>
    <col min="13" max="13" width="21.109375" customWidth="1"/>
    <col min="14" max="14" width="25.44140625" customWidth="1"/>
    <col min="15" max="15" width="9.5546875" bestFit="1" customWidth="1"/>
  </cols>
  <sheetData>
    <row r="1" spans="1:15">
      <c r="A1" s="1" t="s">
        <v>27</v>
      </c>
      <c r="B1" s="1" t="s">
        <v>28</v>
      </c>
      <c r="C1" s="1" t="s">
        <v>29</v>
      </c>
      <c r="D1" s="15" t="s">
        <v>254</v>
      </c>
      <c r="E1" s="1" t="s">
        <v>30</v>
      </c>
      <c r="F1" s="15" t="s">
        <v>283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</row>
    <row r="2" spans="1:15">
      <c r="A2" t="s">
        <v>38</v>
      </c>
      <c r="B2" t="s">
        <v>39</v>
      </c>
      <c r="C2" t="s">
        <v>40</v>
      </c>
      <c r="D2" t="str">
        <f>TEXT(C2, "dddd")</f>
        <v>Monday</v>
      </c>
      <c r="E2" t="s">
        <v>41</v>
      </c>
      <c r="F2" t="str">
        <f>IF(AND(HOUR(E2)&gt;=6, HOUR(E2)&lt;12),"Morning", IF(AND(HOUR(E2)&gt;=12, HOUR(E2)&lt;18),"Afternoon", IF(AND(HOUR(E2)&gt;=18, HOUR(E2)&lt;24),"Evening","Night")))</f>
        <v>Morning</v>
      </c>
      <c r="G2">
        <v>24</v>
      </c>
      <c r="H2">
        <v>83</v>
      </c>
      <c r="I2" t="s">
        <v>42</v>
      </c>
      <c r="J2" t="s">
        <v>43</v>
      </c>
      <c r="K2">
        <v>5.07</v>
      </c>
      <c r="L2">
        <v>24.9</v>
      </c>
      <c r="M2">
        <v>5</v>
      </c>
      <c r="N2" s="9"/>
      <c r="O2" s="10"/>
    </row>
    <row r="3" spans="1:15" ht="13.2" customHeight="1">
      <c r="A3" t="s">
        <v>44</v>
      </c>
      <c r="B3" t="s">
        <v>45</v>
      </c>
      <c r="C3" t="s">
        <v>46</v>
      </c>
      <c r="D3" t="str">
        <f t="shared" ref="D3:D66" si="0">TEXT(C3, "dddd")</f>
        <v>Saturday</v>
      </c>
      <c r="E3" t="s">
        <v>47</v>
      </c>
      <c r="F3" t="str">
        <f t="shared" ref="F3:F66" si="1">IF(AND(HOUR(E3)&gt;=6, HOUR(E3)&lt;12),"Morning", IF(AND(HOUR(E3)&gt;=12, HOUR(E3)&lt;18),"Afternoon", IF(AND(HOUR(E3)&gt;=18, HOUR(E3)&lt;24),"Evening","Night")))</f>
        <v>Afternoon</v>
      </c>
      <c r="G3">
        <v>21</v>
      </c>
      <c r="H3">
        <v>68</v>
      </c>
      <c r="I3" t="s">
        <v>42</v>
      </c>
      <c r="J3" t="s">
        <v>43</v>
      </c>
      <c r="K3">
        <v>4.32</v>
      </c>
      <c r="L3">
        <v>24.86</v>
      </c>
      <c r="M3">
        <v>5</v>
      </c>
    </row>
    <row r="4" spans="1:15">
      <c r="A4" t="s">
        <v>48</v>
      </c>
      <c r="B4" t="s">
        <v>49</v>
      </c>
      <c r="C4" t="s">
        <v>50</v>
      </c>
      <c r="D4" t="str">
        <f t="shared" si="0"/>
        <v>Wednesday</v>
      </c>
      <c r="E4" t="s">
        <v>51</v>
      </c>
      <c r="F4" t="str">
        <f t="shared" si="1"/>
        <v>Afternoon</v>
      </c>
      <c r="G4">
        <v>9</v>
      </c>
      <c r="H4">
        <v>77</v>
      </c>
      <c r="I4" t="s">
        <v>42</v>
      </c>
      <c r="J4" t="s">
        <v>52</v>
      </c>
      <c r="K4">
        <v>2.29</v>
      </c>
      <c r="L4">
        <v>18.95</v>
      </c>
      <c r="M4">
        <v>3</v>
      </c>
      <c r="N4" s="12"/>
      <c r="O4" s="13"/>
    </row>
    <row r="5" spans="1:15">
      <c r="A5" t="s">
        <v>53</v>
      </c>
      <c r="B5" t="s">
        <v>49</v>
      </c>
      <c r="C5" t="s">
        <v>54</v>
      </c>
      <c r="D5" t="str">
        <f t="shared" si="0"/>
        <v>Friday</v>
      </c>
      <c r="E5" t="s">
        <v>55</v>
      </c>
      <c r="F5" t="str">
        <f t="shared" si="1"/>
        <v>Morning</v>
      </c>
      <c r="G5">
        <v>8</v>
      </c>
      <c r="H5">
        <v>127</v>
      </c>
      <c r="I5" t="s">
        <v>56</v>
      </c>
      <c r="J5" t="s">
        <v>52</v>
      </c>
      <c r="K5">
        <v>1.76</v>
      </c>
      <c r="L5">
        <v>17.7</v>
      </c>
      <c r="M5">
        <v>1</v>
      </c>
      <c r="N5" s="12"/>
      <c r="O5" s="13"/>
    </row>
    <row r="6" spans="1:15">
      <c r="A6" t="s">
        <v>57</v>
      </c>
      <c r="B6" t="s">
        <v>45</v>
      </c>
      <c r="C6" t="s">
        <v>58</v>
      </c>
      <c r="D6" t="str">
        <f t="shared" si="0"/>
        <v>Sunday</v>
      </c>
      <c r="E6" t="s">
        <v>59</v>
      </c>
      <c r="F6" t="str">
        <f t="shared" si="1"/>
        <v>Afternoon</v>
      </c>
      <c r="G6">
        <v>16</v>
      </c>
      <c r="H6">
        <v>121</v>
      </c>
      <c r="I6" t="s">
        <v>42</v>
      </c>
      <c r="J6" t="s">
        <v>52</v>
      </c>
      <c r="K6">
        <v>3.57</v>
      </c>
      <c r="L6">
        <v>14.06</v>
      </c>
      <c r="M6">
        <v>4</v>
      </c>
      <c r="O6" s="13"/>
    </row>
    <row r="7" spans="1:15">
      <c r="A7" t="s">
        <v>60</v>
      </c>
      <c r="B7" t="s">
        <v>61</v>
      </c>
      <c r="C7" t="s">
        <v>50</v>
      </c>
      <c r="D7" t="str">
        <f t="shared" si="0"/>
        <v>Wednesday</v>
      </c>
      <c r="E7" t="s">
        <v>62</v>
      </c>
      <c r="F7" t="str">
        <f t="shared" si="1"/>
        <v>Morning</v>
      </c>
      <c r="G7">
        <v>20</v>
      </c>
      <c r="H7">
        <v>138</v>
      </c>
      <c r="I7" t="s">
        <v>56</v>
      </c>
      <c r="J7" t="s">
        <v>43</v>
      </c>
      <c r="K7">
        <v>4.16</v>
      </c>
      <c r="L7">
        <v>21.93</v>
      </c>
      <c r="M7">
        <v>4</v>
      </c>
      <c r="O7" s="13"/>
    </row>
    <row r="8" spans="1:15">
      <c r="A8" t="s">
        <v>63</v>
      </c>
      <c r="B8" t="s">
        <v>45</v>
      </c>
      <c r="C8" t="s">
        <v>40</v>
      </c>
      <c r="D8" t="str">
        <f t="shared" si="0"/>
        <v>Monday</v>
      </c>
      <c r="E8" t="s">
        <v>64</v>
      </c>
      <c r="F8" t="str">
        <f t="shared" si="1"/>
        <v>Morning</v>
      </c>
      <c r="G8">
        <v>18</v>
      </c>
      <c r="H8">
        <v>42</v>
      </c>
      <c r="I8" t="s">
        <v>42</v>
      </c>
      <c r="J8" t="s">
        <v>43</v>
      </c>
      <c r="K8">
        <v>4.05</v>
      </c>
      <c r="L8">
        <v>21.38</v>
      </c>
      <c r="M8">
        <v>4</v>
      </c>
      <c r="N8" s="9"/>
      <c r="O8" s="13"/>
    </row>
    <row r="9" spans="1:15">
      <c r="A9" t="s">
        <v>65</v>
      </c>
      <c r="B9" t="s">
        <v>45</v>
      </c>
      <c r="C9" t="s">
        <v>54</v>
      </c>
      <c r="D9" t="str">
        <f t="shared" si="0"/>
        <v>Friday</v>
      </c>
      <c r="E9" t="s">
        <v>47</v>
      </c>
      <c r="F9" t="str">
        <f t="shared" si="1"/>
        <v>Afternoon</v>
      </c>
      <c r="G9">
        <v>14</v>
      </c>
      <c r="H9">
        <v>175</v>
      </c>
      <c r="I9" t="s">
        <v>42</v>
      </c>
      <c r="J9" t="s">
        <v>43</v>
      </c>
      <c r="K9">
        <v>2.99</v>
      </c>
      <c r="L9">
        <v>21.17</v>
      </c>
      <c r="M9">
        <v>3</v>
      </c>
      <c r="N9" s="10"/>
      <c r="O9" s="13"/>
    </row>
    <row r="10" spans="1:15">
      <c r="A10" t="s">
        <v>66</v>
      </c>
      <c r="B10" t="s">
        <v>39</v>
      </c>
      <c r="C10" t="s">
        <v>67</v>
      </c>
      <c r="D10" t="str">
        <f t="shared" si="0"/>
        <v>Thursday</v>
      </c>
      <c r="E10" t="s">
        <v>68</v>
      </c>
      <c r="F10" t="str">
        <f t="shared" si="1"/>
        <v>Evening</v>
      </c>
      <c r="G10">
        <v>8</v>
      </c>
      <c r="H10">
        <v>171</v>
      </c>
      <c r="I10" t="s">
        <v>56</v>
      </c>
      <c r="J10" t="s">
        <v>52</v>
      </c>
      <c r="K10">
        <v>1.91</v>
      </c>
      <c r="L10">
        <v>11.7</v>
      </c>
      <c r="M10">
        <v>4</v>
      </c>
      <c r="N10" s="10"/>
      <c r="O10" s="13"/>
    </row>
    <row r="11" spans="1:15">
      <c r="A11" t="s">
        <v>69</v>
      </c>
      <c r="B11" t="s">
        <v>61</v>
      </c>
      <c r="C11" t="s">
        <v>40</v>
      </c>
      <c r="D11" t="str">
        <f t="shared" si="0"/>
        <v>Monday</v>
      </c>
      <c r="E11" t="s">
        <v>70</v>
      </c>
      <c r="F11" t="str">
        <f t="shared" si="1"/>
        <v>Morning</v>
      </c>
      <c r="G11">
        <v>9</v>
      </c>
      <c r="H11">
        <v>117</v>
      </c>
      <c r="I11" t="s">
        <v>56</v>
      </c>
      <c r="J11" t="s">
        <v>52</v>
      </c>
      <c r="K11">
        <v>2.04</v>
      </c>
      <c r="L11">
        <v>17.690000000000001</v>
      </c>
      <c r="M11">
        <v>3</v>
      </c>
    </row>
    <row r="12" spans="1:15">
      <c r="A12" t="s">
        <v>71</v>
      </c>
      <c r="B12" t="s">
        <v>45</v>
      </c>
      <c r="C12" t="s">
        <v>67</v>
      </c>
      <c r="D12" t="str">
        <f t="shared" si="0"/>
        <v>Thursday</v>
      </c>
      <c r="E12" t="s">
        <v>72</v>
      </c>
      <c r="F12" t="str">
        <f t="shared" si="1"/>
        <v>Morning</v>
      </c>
      <c r="G12">
        <v>5</v>
      </c>
      <c r="H12">
        <v>47</v>
      </c>
      <c r="I12" t="s">
        <v>56</v>
      </c>
      <c r="J12" t="s">
        <v>43</v>
      </c>
      <c r="K12">
        <v>1.24</v>
      </c>
      <c r="L12">
        <v>10.55</v>
      </c>
      <c r="M12">
        <v>5</v>
      </c>
    </row>
    <row r="13" spans="1:15">
      <c r="A13" t="s">
        <v>73</v>
      </c>
      <c r="B13" t="s">
        <v>39</v>
      </c>
      <c r="C13" t="s">
        <v>54</v>
      </c>
      <c r="D13" t="str">
        <f t="shared" si="0"/>
        <v>Friday</v>
      </c>
      <c r="E13" t="s">
        <v>74</v>
      </c>
      <c r="F13" t="str">
        <f t="shared" si="1"/>
        <v>Evening</v>
      </c>
      <c r="G13">
        <v>6</v>
      </c>
      <c r="H13">
        <v>144</v>
      </c>
      <c r="I13" t="s">
        <v>56</v>
      </c>
      <c r="J13" t="s">
        <v>52</v>
      </c>
      <c r="K13">
        <v>1.49</v>
      </c>
      <c r="L13">
        <v>14.34</v>
      </c>
      <c r="M13">
        <v>4</v>
      </c>
    </row>
    <row r="14" spans="1:15">
      <c r="A14" t="s">
        <v>75</v>
      </c>
      <c r="B14" t="s">
        <v>45</v>
      </c>
      <c r="C14" t="s">
        <v>40</v>
      </c>
      <c r="D14" t="str">
        <f t="shared" si="0"/>
        <v>Monday</v>
      </c>
      <c r="E14" t="s">
        <v>76</v>
      </c>
      <c r="F14" t="str">
        <f t="shared" si="1"/>
        <v>Evening</v>
      </c>
      <c r="G14">
        <v>8</v>
      </c>
      <c r="H14">
        <v>47</v>
      </c>
      <c r="I14" t="s">
        <v>56</v>
      </c>
      <c r="J14" t="s">
        <v>52</v>
      </c>
      <c r="K14">
        <v>1.93</v>
      </c>
      <c r="L14">
        <v>15.22</v>
      </c>
      <c r="M14">
        <v>4</v>
      </c>
    </row>
    <row r="15" spans="1:15">
      <c r="A15" t="s">
        <v>77</v>
      </c>
      <c r="B15" t="s">
        <v>45</v>
      </c>
      <c r="C15" t="s">
        <v>50</v>
      </c>
      <c r="D15" t="str">
        <f t="shared" si="0"/>
        <v>Wednesday</v>
      </c>
      <c r="E15" t="s">
        <v>78</v>
      </c>
      <c r="F15" t="str">
        <f t="shared" si="1"/>
        <v>Afternoon</v>
      </c>
      <c r="G15">
        <v>21</v>
      </c>
      <c r="H15">
        <v>175</v>
      </c>
      <c r="I15" t="s">
        <v>42</v>
      </c>
      <c r="J15" t="s">
        <v>43</v>
      </c>
      <c r="K15">
        <v>4.68</v>
      </c>
      <c r="L15">
        <v>15.91</v>
      </c>
      <c r="M15">
        <v>2</v>
      </c>
    </row>
    <row r="16" spans="1:15">
      <c r="A16" t="s">
        <v>79</v>
      </c>
      <c r="B16" t="s">
        <v>49</v>
      </c>
      <c r="C16" t="s">
        <v>50</v>
      </c>
      <c r="D16" t="str">
        <f t="shared" si="0"/>
        <v>Wednesday</v>
      </c>
      <c r="E16" t="s">
        <v>70</v>
      </c>
      <c r="F16" t="str">
        <f t="shared" si="1"/>
        <v>Morning</v>
      </c>
      <c r="G16">
        <v>18</v>
      </c>
      <c r="H16">
        <v>122</v>
      </c>
      <c r="I16" t="s">
        <v>56</v>
      </c>
      <c r="J16" t="s">
        <v>43</v>
      </c>
      <c r="K16">
        <v>3.97</v>
      </c>
      <c r="L16">
        <v>20.86</v>
      </c>
      <c r="M16">
        <v>5</v>
      </c>
    </row>
    <row r="17" spans="1:13">
      <c r="A17" t="s">
        <v>80</v>
      </c>
      <c r="B17" t="s">
        <v>45</v>
      </c>
      <c r="C17" t="s">
        <v>81</v>
      </c>
      <c r="D17" t="str">
        <f t="shared" si="0"/>
        <v>Tuesday</v>
      </c>
      <c r="E17" t="s">
        <v>82</v>
      </c>
      <c r="F17" t="str">
        <f t="shared" si="1"/>
        <v>Evening</v>
      </c>
      <c r="G17">
        <v>11</v>
      </c>
      <c r="H17">
        <v>60</v>
      </c>
      <c r="I17" t="s">
        <v>42</v>
      </c>
      <c r="J17" t="s">
        <v>52</v>
      </c>
      <c r="K17">
        <v>2.62</v>
      </c>
      <c r="L17">
        <v>18.25</v>
      </c>
      <c r="M17">
        <v>5</v>
      </c>
    </row>
    <row r="18" spans="1:13">
      <c r="A18" t="s">
        <v>83</v>
      </c>
      <c r="B18" t="s">
        <v>39</v>
      </c>
      <c r="C18" t="s">
        <v>58</v>
      </c>
      <c r="D18" t="str">
        <f t="shared" si="0"/>
        <v>Sunday</v>
      </c>
      <c r="E18" t="s">
        <v>84</v>
      </c>
      <c r="F18" t="str">
        <f t="shared" si="1"/>
        <v>Afternoon</v>
      </c>
      <c r="G18">
        <v>12</v>
      </c>
      <c r="H18">
        <v>162</v>
      </c>
      <c r="I18" t="s">
        <v>42</v>
      </c>
      <c r="J18" t="s">
        <v>52</v>
      </c>
      <c r="K18">
        <v>2.71</v>
      </c>
      <c r="L18">
        <v>11.91</v>
      </c>
      <c r="M18">
        <v>1</v>
      </c>
    </row>
    <row r="19" spans="1:13">
      <c r="A19" t="s">
        <v>85</v>
      </c>
      <c r="B19" t="s">
        <v>39</v>
      </c>
      <c r="C19" t="s">
        <v>40</v>
      </c>
      <c r="D19" t="str">
        <f t="shared" si="0"/>
        <v>Monday</v>
      </c>
      <c r="E19" t="s">
        <v>86</v>
      </c>
      <c r="F19" t="str">
        <f t="shared" si="1"/>
        <v>Evening</v>
      </c>
      <c r="G19">
        <v>24</v>
      </c>
      <c r="H19">
        <v>130</v>
      </c>
      <c r="I19" t="s">
        <v>56</v>
      </c>
      <c r="J19" t="s">
        <v>52</v>
      </c>
      <c r="K19">
        <v>5.17</v>
      </c>
      <c r="L19">
        <v>26.82</v>
      </c>
      <c r="M19">
        <v>5</v>
      </c>
    </row>
    <row r="20" spans="1:13">
      <c r="A20" t="s">
        <v>87</v>
      </c>
      <c r="B20" t="s">
        <v>39</v>
      </c>
      <c r="C20" t="s">
        <v>40</v>
      </c>
      <c r="D20" t="str">
        <f t="shared" si="0"/>
        <v>Monday</v>
      </c>
      <c r="E20" t="s">
        <v>88</v>
      </c>
      <c r="F20" t="str">
        <f t="shared" si="1"/>
        <v>Afternoon</v>
      </c>
      <c r="G20">
        <v>17</v>
      </c>
      <c r="H20">
        <v>147</v>
      </c>
      <c r="I20" t="s">
        <v>42</v>
      </c>
      <c r="J20" t="s">
        <v>43</v>
      </c>
      <c r="K20">
        <v>3.75</v>
      </c>
      <c r="L20">
        <v>15.11</v>
      </c>
      <c r="M20">
        <v>5</v>
      </c>
    </row>
    <row r="21" spans="1:13">
      <c r="A21" t="s">
        <v>89</v>
      </c>
      <c r="B21" t="s">
        <v>61</v>
      </c>
      <c r="C21" t="s">
        <v>58</v>
      </c>
      <c r="D21" t="str">
        <f t="shared" si="0"/>
        <v>Sunday</v>
      </c>
      <c r="E21" t="s">
        <v>90</v>
      </c>
      <c r="F21" t="str">
        <f t="shared" si="1"/>
        <v>Morning</v>
      </c>
      <c r="G21">
        <v>5</v>
      </c>
      <c r="H21">
        <v>85</v>
      </c>
      <c r="I21" t="s">
        <v>42</v>
      </c>
      <c r="J21" t="s">
        <v>43</v>
      </c>
      <c r="K21">
        <v>1.37</v>
      </c>
      <c r="L21">
        <v>8.7100000000000009</v>
      </c>
      <c r="M21">
        <v>3</v>
      </c>
    </row>
    <row r="22" spans="1:13">
      <c r="A22" t="s">
        <v>91</v>
      </c>
      <c r="B22" t="s">
        <v>45</v>
      </c>
      <c r="C22" t="s">
        <v>58</v>
      </c>
      <c r="D22" t="str">
        <f t="shared" si="0"/>
        <v>Sunday</v>
      </c>
      <c r="E22" t="s">
        <v>92</v>
      </c>
      <c r="F22" t="str">
        <f t="shared" si="1"/>
        <v>Evening</v>
      </c>
      <c r="G22">
        <v>5</v>
      </c>
      <c r="H22">
        <v>99</v>
      </c>
      <c r="I22" t="s">
        <v>56</v>
      </c>
      <c r="J22" t="s">
        <v>52</v>
      </c>
      <c r="K22">
        <v>1.31</v>
      </c>
      <c r="L22">
        <v>16.32</v>
      </c>
      <c r="M22">
        <v>2</v>
      </c>
    </row>
    <row r="23" spans="1:13">
      <c r="A23" t="s">
        <v>93</v>
      </c>
      <c r="B23" t="s">
        <v>45</v>
      </c>
      <c r="C23" t="s">
        <v>67</v>
      </c>
      <c r="D23" t="str">
        <f t="shared" si="0"/>
        <v>Thursday</v>
      </c>
      <c r="E23" t="s">
        <v>94</v>
      </c>
      <c r="F23" t="str">
        <f t="shared" si="1"/>
        <v>Morning</v>
      </c>
      <c r="G23">
        <v>29</v>
      </c>
      <c r="H23">
        <v>148</v>
      </c>
      <c r="I23" t="s">
        <v>56</v>
      </c>
      <c r="J23" t="s">
        <v>43</v>
      </c>
      <c r="K23">
        <v>6.27</v>
      </c>
      <c r="L23">
        <v>19.55</v>
      </c>
      <c r="M23">
        <v>4</v>
      </c>
    </row>
    <row r="24" spans="1:13">
      <c r="A24" t="s">
        <v>95</v>
      </c>
      <c r="B24" t="s">
        <v>61</v>
      </c>
      <c r="C24" t="s">
        <v>50</v>
      </c>
      <c r="D24" t="str">
        <f t="shared" si="0"/>
        <v>Wednesday</v>
      </c>
      <c r="E24" t="s">
        <v>96</v>
      </c>
      <c r="F24" t="str">
        <f t="shared" si="1"/>
        <v>Evening</v>
      </c>
      <c r="G24">
        <v>25</v>
      </c>
      <c r="H24">
        <v>132</v>
      </c>
      <c r="I24" t="s">
        <v>56</v>
      </c>
      <c r="J24" t="s">
        <v>52</v>
      </c>
      <c r="K24">
        <v>5.33</v>
      </c>
      <c r="L24">
        <v>24.48</v>
      </c>
      <c r="M24">
        <v>2</v>
      </c>
    </row>
    <row r="25" spans="1:13">
      <c r="A25" t="s">
        <v>97</v>
      </c>
      <c r="B25" t="s">
        <v>49</v>
      </c>
      <c r="C25" t="s">
        <v>40</v>
      </c>
      <c r="D25" t="str">
        <f t="shared" si="0"/>
        <v>Monday</v>
      </c>
      <c r="E25" t="s">
        <v>98</v>
      </c>
      <c r="F25" t="str">
        <f t="shared" si="1"/>
        <v>Afternoon</v>
      </c>
      <c r="G25">
        <v>18</v>
      </c>
      <c r="H25">
        <v>40</v>
      </c>
      <c r="I25" t="s">
        <v>42</v>
      </c>
      <c r="J25" t="s">
        <v>43</v>
      </c>
      <c r="K25">
        <v>3.95</v>
      </c>
      <c r="L25">
        <v>14.79</v>
      </c>
      <c r="M25">
        <v>1</v>
      </c>
    </row>
    <row r="26" spans="1:13">
      <c r="A26" t="s">
        <v>99</v>
      </c>
      <c r="B26" t="s">
        <v>39</v>
      </c>
      <c r="C26" t="s">
        <v>40</v>
      </c>
      <c r="D26" t="str">
        <f t="shared" si="0"/>
        <v>Monday</v>
      </c>
      <c r="E26" t="s">
        <v>100</v>
      </c>
      <c r="F26" t="str">
        <f t="shared" si="1"/>
        <v>Afternoon</v>
      </c>
      <c r="G26">
        <v>23</v>
      </c>
      <c r="H26">
        <v>75</v>
      </c>
      <c r="I26" t="s">
        <v>42</v>
      </c>
      <c r="J26" t="s">
        <v>52</v>
      </c>
      <c r="K26">
        <v>5.07</v>
      </c>
      <c r="L26">
        <v>19.600000000000001</v>
      </c>
      <c r="M26">
        <v>4</v>
      </c>
    </row>
    <row r="27" spans="1:13">
      <c r="A27" t="s">
        <v>101</v>
      </c>
      <c r="B27" t="s">
        <v>39</v>
      </c>
      <c r="C27" t="s">
        <v>54</v>
      </c>
      <c r="D27" t="str">
        <f t="shared" si="0"/>
        <v>Friday</v>
      </c>
      <c r="E27" t="s">
        <v>102</v>
      </c>
      <c r="F27" t="str">
        <f t="shared" si="1"/>
        <v>Evening</v>
      </c>
      <c r="G27">
        <v>19</v>
      </c>
      <c r="H27">
        <v>105</v>
      </c>
      <c r="I27" t="s">
        <v>42</v>
      </c>
      <c r="J27" t="s">
        <v>52</v>
      </c>
      <c r="K27">
        <v>4.0999999999999996</v>
      </c>
      <c r="L27">
        <v>24.1</v>
      </c>
      <c r="M27">
        <v>3</v>
      </c>
    </row>
    <row r="28" spans="1:13">
      <c r="A28" t="s">
        <v>103</v>
      </c>
      <c r="B28" t="s">
        <v>49</v>
      </c>
      <c r="C28" t="s">
        <v>67</v>
      </c>
      <c r="D28" t="str">
        <f t="shared" si="0"/>
        <v>Thursday</v>
      </c>
      <c r="E28" t="s">
        <v>104</v>
      </c>
      <c r="F28" t="str">
        <f t="shared" si="1"/>
        <v>Morning</v>
      </c>
      <c r="G28">
        <v>12</v>
      </c>
      <c r="H28">
        <v>30</v>
      </c>
      <c r="I28" t="s">
        <v>42</v>
      </c>
      <c r="J28" t="s">
        <v>43</v>
      </c>
      <c r="K28">
        <v>2.82</v>
      </c>
      <c r="L28">
        <v>17.920000000000002</v>
      </c>
      <c r="M28">
        <v>1</v>
      </c>
    </row>
    <row r="29" spans="1:13">
      <c r="A29" t="s">
        <v>105</v>
      </c>
      <c r="B29" t="s">
        <v>61</v>
      </c>
      <c r="C29" t="s">
        <v>67</v>
      </c>
      <c r="D29" t="str">
        <f t="shared" si="0"/>
        <v>Thursday</v>
      </c>
      <c r="E29" t="s">
        <v>106</v>
      </c>
      <c r="F29" t="str">
        <f t="shared" si="1"/>
        <v>Afternoon</v>
      </c>
      <c r="G29">
        <v>10</v>
      </c>
      <c r="H29">
        <v>128</v>
      </c>
      <c r="I29" t="s">
        <v>42</v>
      </c>
      <c r="J29" t="s">
        <v>52</v>
      </c>
      <c r="K29">
        <v>2.29</v>
      </c>
      <c r="L29">
        <v>17.05</v>
      </c>
      <c r="M29">
        <v>3</v>
      </c>
    </row>
    <row r="30" spans="1:13">
      <c r="A30" t="s">
        <v>107</v>
      </c>
      <c r="B30" t="s">
        <v>61</v>
      </c>
      <c r="C30" t="s">
        <v>58</v>
      </c>
      <c r="D30" t="str">
        <f t="shared" si="0"/>
        <v>Sunday</v>
      </c>
      <c r="E30" t="s">
        <v>108</v>
      </c>
      <c r="F30" t="str">
        <f t="shared" si="1"/>
        <v>Afternoon</v>
      </c>
      <c r="G30">
        <v>20</v>
      </c>
      <c r="H30">
        <v>164</v>
      </c>
      <c r="I30" t="s">
        <v>42</v>
      </c>
      <c r="J30" t="s">
        <v>52</v>
      </c>
      <c r="K30">
        <v>4.4000000000000004</v>
      </c>
      <c r="L30">
        <v>17.43</v>
      </c>
      <c r="M30">
        <v>4</v>
      </c>
    </row>
    <row r="31" spans="1:13">
      <c r="A31" t="s">
        <v>109</v>
      </c>
      <c r="B31" t="s">
        <v>61</v>
      </c>
      <c r="C31" t="s">
        <v>50</v>
      </c>
      <c r="D31" t="str">
        <f t="shared" si="0"/>
        <v>Wednesday</v>
      </c>
      <c r="E31" t="s">
        <v>110</v>
      </c>
      <c r="F31" t="str">
        <f t="shared" si="1"/>
        <v>Morning</v>
      </c>
      <c r="G31">
        <v>22</v>
      </c>
      <c r="H31">
        <v>76</v>
      </c>
      <c r="I31" t="s">
        <v>42</v>
      </c>
      <c r="J31" t="s">
        <v>52</v>
      </c>
      <c r="K31">
        <v>4.66</v>
      </c>
      <c r="L31">
        <v>17.95</v>
      </c>
      <c r="M31">
        <v>4</v>
      </c>
    </row>
    <row r="32" spans="1:13">
      <c r="A32" t="s">
        <v>111</v>
      </c>
      <c r="B32" t="s">
        <v>45</v>
      </c>
      <c r="C32" t="s">
        <v>58</v>
      </c>
      <c r="D32" t="str">
        <f t="shared" si="0"/>
        <v>Sunday</v>
      </c>
      <c r="E32" t="s">
        <v>112</v>
      </c>
      <c r="F32" t="str">
        <f t="shared" si="1"/>
        <v>Evening</v>
      </c>
      <c r="G32">
        <v>29</v>
      </c>
      <c r="H32">
        <v>76</v>
      </c>
      <c r="I32" t="s">
        <v>56</v>
      </c>
      <c r="J32" t="s">
        <v>43</v>
      </c>
      <c r="K32">
        <v>5.93</v>
      </c>
      <c r="L32">
        <v>24.24</v>
      </c>
      <c r="M32">
        <v>4</v>
      </c>
    </row>
    <row r="33" spans="1:13">
      <c r="A33" t="s">
        <v>113</v>
      </c>
      <c r="B33" t="s">
        <v>49</v>
      </c>
      <c r="C33" t="s">
        <v>67</v>
      </c>
      <c r="D33" t="str">
        <f t="shared" si="0"/>
        <v>Thursday</v>
      </c>
      <c r="E33" t="s">
        <v>114</v>
      </c>
      <c r="F33" t="str">
        <f t="shared" si="1"/>
        <v>Morning</v>
      </c>
      <c r="G33">
        <v>24</v>
      </c>
      <c r="H33">
        <v>174</v>
      </c>
      <c r="I33" t="s">
        <v>56</v>
      </c>
      <c r="J33" t="s">
        <v>52</v>
      </c>
      <c r="K33">
        <v>4.93</v>
      </c>
      <c r="L33">
        <v>19.43</v>
      </c>
      <c r="M33">
        <v>1</v>
      </c>
    </row>
    <row r="34" spans="1:13">
      <c r="A34" t="s">
        <v>115</v>
      </c>
      <c r="B34" t="s">
        <v>39</v>
      </c>
      <c r="C34" t="s">
        <v>54</v>
      </c>
      <c r="D34" t="str">
        <f t="shared" si="0"/>
        <v>Friday</v>
      </c>
      <c r="E34" t="s">
        <v>116</v>
      </c>
      <c r="F34" t="str">
        <f t="shared" si="1"/>
        <v>Afternoon</v>
      </c>
      <c r="G34">
        <v>5</v>
      </c>
      <c r="H34">
        <v>127</v>
      </c>
      <c r="I34" t="s">
        <v>42</v>
      </c>
      <c r="J34" t="s">
        <v>52</v>
      </c>
      <c r="K34">
        <v>1.22</v>
      </c>
      <c r="L34">
        <v>16.12</v>
      </c>
      <c r="M34">
        <v>4</v>
      </c>
    </row>
    <row r="35" spans="1:13">
      <c r="A35" t="s">
        <v>117</v>
      </c>
      <c r="B35" t="s">
        <v>61</v>
      </c>
      <c r="C35" t="s">
        <v>50</v>
      </c>
      <c r="D35" t="str">
        <f t="shared" si="0"/>
        <v>Wednesday</v>
      </c>
      <c r="E35" t="s">
        <v>118</v>
      </c>
      <c r="F35" t="str">
        <f t="shared" si="1"/>
        <v>Morning</v>
      </c>
      <c r="G35">
        <v>9</v>
      </c>
      <c r="H35">
        <v>161</v>
      </c>
      <c r="I35" t="s">
        <v>42</v>
      </c>
      <c r="J35" t="s">
        <v>52</v>
      </c>
      <c r="K35">
        <v>2.21</v>
      </c>
      <c r="L35">
        <v>12.88</v>
      </c>
      <c r="M35">
        <v>1</v>
      </c>
    </row>
    <row r="36" spans="1:13">
      <c r="A36" t="s">
        <v>119</v>
      </c>
      <c r="B36" t="s">
        <v>61</v>
      </c>
      <c r="C36" t="s">
        <v>81</v>
      </c>
      <c r="D36" t="str">
        <f t="shared" si="0"/>
        <v>Tuesday</v>
      </c>
      <c r="E36" t="s">
        <v>120</v>
      </c>
      <c r="F36" t="str">
        <f t="shared" si="1"/>
        <v>Evening</v>
      </c>
      <c r="G36">
        <v>16</v>
      </c>
      <c r="H36">
        <v>168</v>
      </c>
      <c r="I36" t="s">
        <v>42</v>
      </c>
      <c r="J36" t="s">
        <v>43</v>
      </c>
      <c r="K36">
        <v>3.63</v>
      </c>
      <c r="L36">
        <v>13.84</v>
      </c>
      <c r="M36">
        <v>2</v>
      </c>
    </row>
    <row r="37" spans="1:13">
      <c r="A37" t="s">
        <v>121</v>
      </c>
      <c r="B37" t="s">
        <v>49</v>
      </c>
      <c r="C37" t="s">
        <v>40</v>
      </c>
      <c r="D37" t="str">
        <f t="shared" si="0"/>
        <v>Monday</v>
      </c>
      <c r="E37" t="s">
        <v>122</v>
      </c>
      <c r="F37" t="str">
        <f t="shared" si="1"/>
        <v>Morning</v>
      </c>
      <c r="G37">
        <v>4</v>
      </c>
      <c r="H37">
        <v>114</v>
      </c>
      <c r="I37" t="s">
        <v>42</v>
      </c>
      <c r="J37" t="s">
        <v>43</v>
      </c>
      <c r="K37">
        <v>1.0900000000000001</v>
      </c>
      <c r="L37">
        <v>15.93</v>
      </c>
      <c r="M37">
        <v>1</v>
      </c>
    </row>
    <row r="38" spans="1:13">
      <c r="A38" t="s">
        <v>123</v>
      </c>
      <c r="B38" t="s">
        <v>61</v>
      </c>
      <c r="C38" t="s">
        <v>46</v>
      </c>
      <c r="D38" t="str">
        <f t="shared" si="0"/>
        <v>Saturday</v>
      </c>
      <c r="E38" t="s">
        <v>124</v>
      </c>
      <c r="F38" t="str">
        <f t="shared" si="1"/>
        <v>Afternoon</v>
      </c>
      <c r="G38">
        <v>30</v>
      </c>
      <c r="H38">
        <v>174</v>
      </c>
      <c r="I38" t="s">
        <v>42</v>
      </c>
      <c r="J38" t="s">
        <v>43</v>
      </c>
      <c r="K38">
        <v>6.28</v>
      </c>
      <c r="L38">
        <v>27.61</v>
      </c>
      <c r="M38">
        <v>1</v>
      </c>
    </row>
    <row r="39" spans="1:13">
      <c r="A39" t="s">
        <v>125</v>
      </c>
      <c r="B39" t="s">
        <v>61</v>
      </c>
      <c r="C39" t="s">
        <v>46</v>
      </c>
      <c r="D39" t="str">
        <f t="shared" si="0"/>
        <v>Saturday</v>
      </c>
      <c r="E39" t="s">
        <v>126</v>
      </c>
      <c r="F39" t="str">
        <f t="shared" si="1"/>
        <v>Morning</v>
      </c>
      <c r="G39">
        <v>18</v>
      </c>
      <c r="H39">
        <v>117</v>
      </c>
      <c r="I39" t="s">
        <v>56</v>
      </c>
      <c r="J39" t="s">
        <v>52</v>
      </c>
      <c r="K39">
        <v>3.88</v>
      </c>
      <c r="L39">
        <v>20.76</v>
      </c>
      <c r="M39">
        <v>2</v>
      </c>
    </row>
    <row r="40" spans="1:13">
      <c r="A40" t="s">
        <v>127</v>
      </c>
      <c r="B40" t="s">
        <v>45</v>
      </c>
      <c r="C40" t="s">
        <v>67</v>
      </c>
      <c r="D40" t="str">
        <f t="shared" si="0"/>
        <v>Thursday</v>
      </c>
      <c r="E40" t="s">
        <v>128</v>
      </c>
      <c r="F40" t="str">
        <f t="shared" si="1"/>
        <v>Evening</v>
      </c>
      <c r="G40">
        <v>19</v>
      </c>
      <c r="H40">
        <v>67</v>
      </c>
      <c r="I40" t="s">
        <v>56</v>
      </c>
      <c r="J40" t="s">
        <v>52</v>
      </c>
      <c r="K40">
        <v>4.12</v>
      </c>
      <c r="L40">
        <v>22.09</v>
      </c>
      <c r="M40">
        <v>5</v>
      </c>
    </row>
    <row r="41" spans="1:13">
      <c r="A41" t="s">
        <v>129</v>
      </c>
      <c r="B41" t="s">
        <v>49</v>
      </c>
      <c r="C41" t="s">
        <v>50</v>
      </c>
      <c r="D41" t="str">
        <f t="shared" si="0"/>
        <v>Wednesday</v>
      </c>
      <c r="E41" t="s">
        <v>130</v>
      </c>
      <c r="F41" t="str">
        <f t="shared" si="1"/>
        <v>Morning</v>
      </c>
      <c r="G41">
        <v>17</v>
      </c>
      <c r="H41">
        <v>81</v>
      </c>
      <c r="I41" t="s">
        <v>42</v>
      </c>
      <c r="J41" t="s">
        <v>43</v>
      </c>
      <c r="K41">
        <v>3.7</v>
      </c>
      <c r="L41">
        <v>18.420000000000002</v>
      </c>
      <c r="M41">
        <v>4</v>
      </c>
    </row>
    <row r="42" spans="1:13">
      <c r="A42" t="s">
        <v>131</v>
      </c>
      <c r="B42" t="s">
        <v>45</v>
      </c>
      <c r="C42" t="s">
        <v>54</v>
      </c>
      <c r="D42" t="str">
        <f t="shared" si="0"/>
        <v>Friday</v>
      </c>
      <c r="E42" t="s">
        <v>132</v>
      </c>
      <c r="F42" t="str">
        <f t="shared" si="1"/>
        <v>Evening</v>
      </c>
      <c r="G42">
        <v>10</v>
      </c>
      <c r="H42">
        <v>47</v>
      </c>
      <c r="I42" t="s">
        <v>42</v>
      </c>
      <c r="J42" t="s">
        <v>43</v>
      </c>
      <c r="K42">
        <v>2.21</v>
      </c>
      <c r="L42">
        <v>11.3</v>
      </c>
      <c r="M42">
        <v>1</v>
      </c>
    </row>
    <row r="43" spans="1:13">
      <c r="A43" t="s">
        <v>133</v>
      </c>
      <c r="B43" t="s">
        <v>39</v>
      </c>
      <c r="C43" t="s">
        <v>40</v>
      </c>
      <c r="D43" t="str">
        <f t="shared" si="0"/>
        <v>Monday</v>
      </c>
      <c r="E43" t="s">
        <v>134</v>
      </c>
      <c r="F43" t="str">
        <f t="shared" si="1"/>
        <v>Evening</v>
      </c>
      <c r="G43">
        <v>16</v>
      </c>
      <c r="H43">
        <v>98</v>
      </c>
      <c r="I43" t="s">
        <v>56</v>
      </c>
      <c r="J43" t="s">
        <v>52</v>
      </c>
      <c r="K43">
        <v>3.45</v>
      </c>
      <c r="L43">
        <v>17.649999999999999</v>
      </c>
      <c r="M43">
        <v>4</v>
      </c>
    </row>
    <row r="44" spans="1:13">
      <c r="A44" t="s">
        <v>135</v>
      </c>
      <c r="B44" t="s">
        <v>39</v>
      </c>
      <c r="C44" t="s">
        <v>81</v>
      </c>
      <c r="D44" t="str">
        <f t="shared" si="0"/>
        <v>Tuesday</v>
      </c>
      <c r="E44" t="s">
        <v>136</v>
      </c>
      <c r="F44" t="str">
        <f t="shared" si="1"/>
        <v>Morning</v>
      </c>
      <c r="G44">
        <v>11</v>
      </c>
      <c r="H44">
        <v>69</v>
      </c>
      <c r="I44" t="s">
        <v>56</v>
      </c>
      <c r="J44" t="s">
        <v>52</v>
      </c>
      <c r="K44">
        <v>2.54</v>
      </c>
      <c r="L44">
        <v>16.670000000000002</v>
      </c>
      <c r="M44">
        <v>3</v>
      </c>
    </row>
    <row r="45" spans="1:13">
      <c r="A45" t="s">
        <v>137</v>
      </c>
      <c r="B45" t="s">
        <v>61</v>
      </c>
      <c r="C45" t="s">
        <v>67</v>
      </c>
      <c r="D45" t="str">
        <f t="shared" si="0"/>
        <v>Thursday</v>
      </c>
      <c r="E45" t="s">
        <v>138</v>
      </c>
      <c r="F45" t="str">
        <f t="shared" si="1"/>
        <v>Morning</v>
      </c>
      <c r="G45">
        <v>20</v>
      </c>
      <c r="H45">
        <v>81</v>
      </c>
      <c r="I45" t="s">
        <v>42</v>
      </c>
      <c r="J45" t="s">
        <v>43</v>
      </c>
      <c r="K45">
        <v>4.18</v>
      </c>
      <c r="L45">
        <v>24.56</v>
      </c>
      <c r="M45">
        <v>3</v>
      </c>
    </row>
    <row r="46" spans="1:13">
      <c r="A46" t="s">
        <v>139</v>
      </c>
      <c r="B46" t="s">
        <v>45</v>
      </c>
      <c r="C46" t="s">
        <v>54</v>
      </c>
      <c r="D46" t="str">
        <f t="shared" si="0"/>
        <v>Friday</v>
      </c>
      <c r="E46" t="s">
        <v>140</v>
      </c>
      <c r="F46" t="str">
        <f t="shared" si="1"/>
        <v>Afternoon</v>
      </c>
      <c r="G46">
        <v>14</v>
      </c>
      <c r="H46">
        <v>31</v>
      </c>
      <c r="I46" t="s">
        <v>42</v>
      </c>
      <c r="J46" t="s">
        <v>52</v>
      </c>
      <c r="K46">
        <v>2.99</v>
      </c>
      <c r="L46">
        <v>14.68</v>
      </c>
      <c r="M46">
        <v>2</v>
      </c>
    </row>
    <row r="47" spans="1:13">
      <c r="A47" t="s">
        <v>141</v>
      </c>
      <c r="B47" t="s">
        <v>45</v>
      </c>
      <c r="C47" t="s">
        <v>81</v>
      </c>
      <c r="D47" t="str">
        <f t="shared" si="0"/>
        <v>Tuesday</v>
      </c>
      <c r="E47" t="s">
        <v>142</v>
      </c>
      <c r="F47" t="str">
        <f t="shared" si="1"/>
        <v>Morning</v>
      </c>
      <c r="G47">
        <v>20</v>
      </c>
      <c r="H47">
        <v>165</v>
      </c>
      <c r="I47" t="s">
        <v>42</v>
      </c>
      <c r="J47" t="s">
        <v>52</v>
      </c>
      <c r="K47">
        <v>4.21</v>
      </c>
      <c r="L47">
        <v>16.75</v>
      </c>
      <c r="M47">
        <v>3</v>
      </c>
    </row>
    <row r="48" spans="1:13">
      <c r="A48" t="s">
        <v>143</v>
      </c>
      <c r="B48" t="s">
        <v>39</v>
      </c>
      <c r="C48" t="s">
        <v>46</v>
      </c>
      <c r="D48" t="str">
        <f t="shared" si="0"/>
        <v>Saturday</v>
      </c>
      <c r="E48" t="s">
        <v>144</v>
      </c>
      <c r="F48" t="str">
        <f t="shared" si="1"/>
        <v>Afternoon</v>
      </c>
      <c r="G48">
        <v>16</v>
      </c>
      <c r="H48">
        <v>147</v>
      </c>
      <c r="I48" t="s">
        <v>56</v>
      </c>
      <c r="J48" t="s">
        <v>43</v>
      </c>
      <c r="K48">
        <v>3.68</v>
      </c>
      <c r="L48">
        <v>19.41</v>
      </c>
      <c r="M48">
        <v>4</v>
      </c>
    </row>
    <row r="49" spans="1:13">
      <c r="A49" t="s">
        <v>145</v>
      </c>
      <c r="B49" t="s">
        <v>61</v>
      </c>
      <c r="C49" t="s">
        <v>54</v>
      </c>
      <c r="D49" t="str">
        <f t="shared" si="0"/>
        <v>Friday</v>
      </c>
      <c r="E49" t="s">
        <v>126</v>
      </c>
      <c r="F49" t="str">
        <f t="shared" si="1"/>
        <v>Morning</v>
      </c>
      <c r="G49">
        <v>13</v>
      </c>
      <c r="H49">
        <v>31</v>
      </c>
      <c r="I49" t="s">
        <v>56</v>
      </c>
      <c r="J49" t="s">
        <v>43</v>
      </c>
      <c r="K49">
        <v>2.73</v>
      </c>
      <c r="L49">
        <v>16.39</v>
      </c>
      <c r="M49">
        <v>4</v>
      </c>
    </row>
    <row r="50" spans="1:13">
      <c r="A50" t="s">
        <v>146</v>
      </c>
      <c r="B50" t="s">
        <v>45</v>
      </c>
      <c r="C50" t="s">
        <v>54</v>
      </c>
      <c r="D50" t="str">
        <f t="shared" si="0"/>
        <v>Friday</v>
      </c>
      <c r="E50" t="s">
        <v>147</v>
      </c>
      <c r="F50" t="str">
        <f t="shared" si="1"/>
        <v>Morning</v>
      </c>
      <c r="G50">
        <v>13</v>
      </c>
      <c r="H50">
        <v>42</v>
      </c>
      <c r="I50" t="s">
        <v>56</v>
      </c>
      <c r="J50" t="s">
        <v>52</v>
      </c>
      <c r="K50">
        <v>2.87</v>
      </c>
      <c r="L50">
        <v>17.989999999999998</v>
      </c>
      <c r="M50">
        <v>3</v>
      </c>
    </row>
    <row r="51" spans="1:13">
      <c r="A51" t="s">
        <v>148</v>
      </c>
      <c r="B51" t="s">
        <v>39</v>
      </c>
      <c r="C51" t="s">
        <v>50</v>
      </c>
      <c r="D51" t="str">
        <f t="shared" si="0"/>
        <v>Wednesday</v>
      </c>
      <c r="E51" t="s">
        <v>149</v>
      </c>
      <c r="F51" t="str">
        <f t="shared" si="1"/>
        <v>Afternoon</v>
      </c>
      <c r="G51">
        <v>20</v>
      </c>
      <c r="H51">
        <v>149</v>
      </c>
      <c r="I51" t="s">
        <v>42</v>
      </c>
      <c r="J51" t="s">
        <v>52</v>
      </c>
      <c r="K51">
        <v>4.1500000000000004</v>
      </c>
      <c r="L51">
        <v>17.59</v>
      </c>
      <c r="M51">
        <v>1</v>
      </c>
    </row>
    <row r="52" spans="1:13">
      <c r="A52" t="s">
        <v>150</v>
      </c>
      <c r="B52" t="s">
        <v>61</v>
      </c>
      <c r="C52" t="s">
        <v>40</v>
      </c>
      <c r="D52" t="str">
        <f t="shared" si="0"/>
        <v>Monday</v>
      </c>
      <c r="E52" t="s">
        <v>151</v>
      </c>
      <c r="F52" t="str">
        <f t="shared" si="1"/>
        <v>Morning</v>
      </c>
      <c r="G52">
        <v>17</v>
      </c>
      <c r="H52">
        <v>109</v>
      </c>
      <c r="I52" t="s">
        <v>42</v>
      </c>
      <c r="J52" t="s">
        <v>52</v>
      </c>
      <c r="K52">
        <v>3.73</v>
      </c>
      <c r="L52">
        <v>22.41</v>
      </c>
      <c r="M52">
        <v>1</v>
      </c>
    </row>
    <row r="53" spans="1:13">
      <c r="A53" t="s">
        <v>152</v>
      </c>
      <c r="B53" t="s">
        <v>49</v>
      </c>
      <c r="C53" t="s">
        <v>54</v>
      </c>
      <c r="D53" t="str">
        <f t="shared" si="0"/>
        <v>Friday</v>
      </c>
      <c r="E53" t="s">
        <v>96</v>
      </c>
      <c r="F53" t="str">
        <f t="shared" si="1"/>
        <v>Evening</v>
      </c>
      <c r="G53">
        <v>15</v>
      </c>
      <c r="H53">
        <v>147</v>
      </c>
      <c r="I53" t="s">
        <v>56</v>
      </c>
      <c r="J53" t="s">
        <v>43</v>
      </c>
      <c r="K53">
        <v>3.33</v>
      </c>
      <c r="L53">
        <v>16.170000000000002</v>
      </c>
      <c r="M53">
        <v>2</v>
      </c>
    </row>
    <row r="54" spans="1:13">
      <c r="A54" t="s">
        <v>153</v>
      </c>
      <c r="B54" t="s">
        <v>39</v>
      </c>
      <c r="C54" t="s">
        <v>46</v>
      </c>
      <c r="D54" t="str">
        <f t="shared" si="0"/>
        <v>Saturday</v>
      </c>
      <c r="E54" t="s">
        <v>154</v>
      </c>
      <c r="F54" t="str">
        <f t="shared" si="1"/>
        <v>Evening</v>
      </c>
      <c r="G54">
        <v>30</v>
      </c>
      <c r="H54">
        <v>130</v>
      </c>
      <c r="I54" t="s">
        <v>56</v>
      </c>
      <c r="J54" t="s">
        <v>52</v>
      </c>
      <c r="K54">
        <v>6.22</v>
      </c>
      <c r="L54">
        <v>20.23</v>
      </c>
      <c r="M54">
        <v>2</v>
      </c>
    </row>
    <row r="55" spans="1:13">
      <c r="A55" t="s">
        <v>155</v>
      </c>
      <c r="B55" t="s">
        <v>61</v>
      </c>
      <c r="C55" t="s">
        <v>54</v>
      </c>
      <c r="D55" t="str">
        <f t="shared" si="0"/>
        <v>Friday</v>
      </c>
      <c r="E55" t="s">
        <v>156</v>
      </c>
      <c r="F55" t="str">
        <f t="shared" si="1"/>
        <v>Afternoon</v>
      </c>
      <c r="G55">
        <v>7</v>
      </c>
      <c r="H55">
        <v>41</v>
      </c>
      <c r="I55" t="s">
        <v>42</v>
      </c>
      <c r="J55" t="s">
        <v>43</v>
      </c>
      <c r="K55">
        <v>1.68</v>
      </c>
      <c r="L55">
        <v>8.91</v>
      </c>
      <c r="M55">
        <v>3</v>
      </c>
    </row>
    <row r="56" spans="1:13">
      <c r="A56" t="s">
        <v>157</v>
      </c>
      <c r="B56" t="s">
        <v>45</v>
      </c>
      <c r="C56" t="s">
        <v>40</v>
      </c>
      <c r="D56" t="str">
        <f t="shared" si="0"/>
        <v>Monday</v>
      </c>
      <c r="E56" t="s">
        <v>158</v>
      </c>
      <c r="F56" t="str">
        <f t="shared" si="1"/>
        <v>Morning</v>
      </c>
      <c r="G56">
        <v>14</v>
      </c>
      <c r="H56">
        <v>62</v>
      </c>
      <c r="I56" t="s">
        <v>56</v>
      </c>
      <c r="J56" t="s">
        <v>43</v>
      </c>
      <c r="K56">
        <v>3.07</v>
      </c>
      <c r="L56">
        <v>12.25</v>
      </c>
      <c r="M56">
        <v>1</v>
      </c>
    </row>
    <row r="57" spans="1:13">
      <c r="A57" t="s">
        <v>159</v>
      </c>
      <c r="B57" t="s">
        <v>39</v>
      </c>
      <c r="C57" t="s">
        <v>46</v>
      </c>
      <c r="D57" t="str">
        <f t="shared" si="0"/>
        <v>Saturday</v>
      </c>
      <c r="E57" t="s">
        <v>160</v>
      </c>
      <c r="F57" t="str">
        <f t="shared" si="1"/>
        <v>Afternoon</v>
      </c>
      <c r="G57">
        <v>28</v>
      </c>
      <c r="H57">
        <v>80</v>
      </c>
      <c r="I57" t="s">
        <v>42</v>
      </c>
      <c r="J57" t="s">
        <v>43</v>
      </c>
      <c r="K57">
        <v>6.1</v>
      </c>
      <c r="L57">
        <v>19.57</v>
      </c>
      <c r="M57">
        <v>5</v>
      </c>
    </row>
    <row r="58" spans="1:13">
      <c r="A58" t="s">
        <v>161</v>
      </c>
      <c r="B58" t="s">
        <v>61</v>
      </c>
      <c r="C58" t="s">
        <v>67</v>
      </c>
      <c r="D58" t="str">
        <f t="shared" si="0"/>
        <v>Thursday</v>
      </c>
      <c r="E58" t="s">
        <v>162</v>
      </c>
      <c r="F58" t="str">
        <f t="shared" si="1"/>
        <v>Evening</v>
      </c>
      <c r="G58">
        <v>28</v>
      </c>
      <c r="H58">
        <v>32</v>
      </c>
      <c r="I58" t="s">
        <v>42</v>
      </c>
      <c r="J58" t="s">
        <v>43</v>
      </c>
      <c r="K58">
        <v>5.72</v>
      </c>
      <c r="L58">
        <v>21.73</v>
      </c>
      <c r="M58">
        <v>3</v>
      </c>
    </row>
    <row r="59" spans="1:13">
      <c r="A59" t="s">
        <v>163</v>
      </c>
      <c r="B59" t="s">
        <v>39</v>
      </c>
      <c r="C59" t="s">
        <v>46</v>
      </c>
      <c r="D59" t="str">
        <f t="shared" si="0"/>
        <v>Saturday</v>
      </c>
      <c r="E59" t="s">
        <v>164</v>
      </c>
      <c r="F59" t="str">
        <f t="shared" si="1"/>
        <v>Afternoon</v>
      </c>
      <c r="G59">
        <v>10</v>
      </c>
      <c r="H59">
        <v>105</v>
      </c>
      <c r="I59" t="s">
        <v>56</v>
      </c>
      <c r="J59" t="s">
        <v>43</v>
      </c>
      <c r="K59">
        <v>2.13</v>
      </c>
      <c r="L59">
        <v>18.239999999999998</v>
      </c>
      <c r="M59">
        <v>4</v>
      </c>
    </row>
    <row r="60" spans="1:13">
      <c r="A60" t="s">
        <v>165</v>
      </c>
      <c r="B60" t="s">
        <v>61</v>
      </c>
      <c r="C60" t="s">
        <v>67</v>
      </c>
      <c r="D60" t="str">
        <f t="shared" si="0"/>
        <v>Thursday</v>
      </c>
      <c r="E60" t="s">
        <v>166</v>
      </c>
      <c r="F60" t="str">
        <f t="shared" si="1"/>
        <v>Afternoon</v>
      </c>
      <c r="G60">
        <v>28</v>
      </c>
      <c r="H60">
        <v>31</v>
      </c>
      <c r="I60" t="s">
        <v>42</v>
      </c>
      <c r="J60" t="s">
        <v>43</v>
      </c>
      <c r="K60">
        <v>5.96</v>
      </c>
      <c r="L60">
        <v>22.87</v>
      </c>
      <c r="M60">
        <v>4</v>
      </c>
    </row>
    <row r="61" spans="1:13">
      <c r="A61" t="s">
        <v>167</v>
      </c>
      <c r="B61" t="s">
        <v>45</v>
      </c>
      <c r="C61" t="s">
        <v>46</v>
      </c>
      <c r="D61" t="str">
        <f t="shared" si="0"/>
        <v>Saturday</v>
      </c>
      <c r="E61" t="s">
        <v>168</v>
      </c>
      <c r="F61" t="str">
        <f t="shared" si="1"/>
        <v>Afternoon</v>
      </c>
      <c r="G61">
        <v>14</v>
      </c>
      <c r="H61">
        <v>137</v>
      </c>
      <c r="I61" t="s">
        <v>42</v>
      </c>
      <c r="J61" t="s">
        <v>52</v>
      </c>
      <c r="K61">
        <v>2.92</v>
      </c>
      <c r="L61">
        <v>21.06</v>
      </c>
      <c r="M61">
        <v>3</v>
      </c>
    </row>
    <row r="62" spans="1:13">
      <c r="A62" t="s">
        <v>169</v>
      </c>
      <c r="B62" t="s">
        <v>45</v>
      </c>
      <c r="C62" t="s">
        <v>58</v>
      </c>
      <c r="D62" t="str">
        <f t="shared" si="0"/>
        <v>Sunday</v>
      </c>
      <c r="E62" t="s">
        <v>170</v>
      </c>
      <c r="F62" t="str">
        <f t="shared" si="1"/>
        <v>Afternoon</v>
      </c>
      <c r="G62">
        <v>4</v>
      </c>
      <c r="H62">
        <v>119</v>
      </c>
      <c r="I62" t="s">
        <v>42</v>
      </c>
      <c r="J62" t="s">
        <v>52</v>
      </c>
      <c r="K62">
        <v>1.25</v>
      </c>
      <c r="L62">
        <v>16.61</v>
      </c>
      <c r="M62">
        <v>1</v>
      </c>
    </row>
    <row r="63" spans="1:13">
      <c r="A63" t="s">
        <v>171</v>
      </c>
      <c r="B63" t="s">
        <v>45</v>
      </c>
      <c r="C63" t="s">
        <v>67</v>
      </c>
      <c r="D63" t="str">
        <f t="shared" si="0"/>
        <v>Thursday</v>
      </c>
      <c r="E63" t="s">
        <v>172</v>
      </c>
      <c r="F63" t="str">
        <f t="shared" si="1"/>
        <v>Evening</v>
      </c>
      <c r="G63">
        <v>12</v>
      </c>
      <c r="H63">
        <v>86</v>
      </c>
      <c r="I63" t="s">
        <v>42</v>
      </c>
      <c r="J63" t="s">
        <v>43</v>
      </c>
      <c r="K63">
        <v>2.5299999999999998</v>
      </c>
      <c r="L63">
        <v>15.09</v>
      </c>
      <c r="M63">
        <v>1</v>
      </c>
    </row>
    <row r="64" spans="1:13">
      <c r="A64" t="s">
        <v>173</v>
      </c>
      <c r="B64" t="s">
        <v>61</v>
      </c>
      <c r="C64" t="s">
        <v>81</v>
      </c>
      <c r="D64" t="str">
        <f t="shared" si="0"/>
        <v>Tuesday</v>
      </c>
      <c r="E64" t="s">
        <v>174</v>
      </c>
      <c r="F64" t="str">
        <f t="shared" si="1"/>
        <v>Evening</v>
      </c>
      <c r="G64">
        <v>19</v>
      </c>
      <c r="H64">
        <v>85</v>
      </c>
      <c r="I64" t="s">
        <v>42</v>
      </c>
      <c r="J64" t="s">
        <v>52</v>
      </c>
      <c r="K64">
        <v>4.0199999999999996</v>
      </c>
      <c r="L64">
        <v>21.55</v>
      </c>
      <c r="M64">
        <v>2</v>
      </c>
    </row>
    <row r="65" spans="1:13">
      <c r="A65" t="s">
        <v>175</v>
      </c>
      <c r="B65" t="s">
        <v>49</v>
      </c>
      <c r="C65" t="s">
        <v>40</v>
      </c>
      <c r="D65" t="str">
        <f t="shared" si="0"/>
        <v>Monday</v>
      </c>
      <c r="E65" t="s">
        <v>176</v>
      </c>
      <c r="F65" t="str">
        <f t="shared" si="1"/>
        <v>Afternoon</v>
      </c>
      <c r="G65">
        <v>21</v>
      </c>
      <c r="H65">
        <v>106</v>
      </c>
      <c r="I65" t="s">
        <v>42</v>
      </c>
      <c r="J65" t="s">
        <v>43</v>
      </c>
      <c r="K65">
        <v>4.5</v>
      </c>
      <c r="L65">
        <v>15.78</v>
      </c>
      <c r="M65">
        <v>3</v>
      </c>
    </row>
    <row r="66" spans="1:13">
      <c r="A66" t="s">
        <v>177</v>
      </c>
      <c r="B66" t="s">
        <v>45</v>
      </c>
      <c r="C66" t="s">
        <v>40</v>
      </c>
      <c r="D66" t="str">
        <f t="shared" si="0"/>
        <v>Monday</v>
      </c>
      <c r="E66" t="s">
        <v>178</v>
      </c>
      <c r="F66" t="str">
        <f t="shared" si="1"/>
        <v>Morning</v>
      </c>
      <c r="G66">
        <v>19</v>
      </c>
      <c r="H66">
        <v>153</v>
      </c>
      <c r="I66" t="s">
        <v>56</v>
      </c>
      <c r="J66" t="s">
        <v>43</v>
      </c>
      <c r="K66">
        <v>3.91</v>
      </c>
      <c r="L66">
        <v>19.71</v>
      </c>
      <c r="M66">
        <v>1</v>
      </c>
    </row>
    <row r="67" spans="1:13">
      <c r="A67" t="s">
        <v>179</v>
      </c>
      <c r="B67" t="s">
        <v>39</v>
      </c>
      <c r="C67" t="s">
        <v>40</v>
      </c>
      <c r="D67" t="str">
        <f t="shared" ref="D67:D101" si="2">TEXT(C67, "dddd")</f>
        <v>Monday</v>
      </c>
      <c r="E67" t="s">
        <v>180</v>
      </c>
      <c r="F67" t="str">
        <f t="shared" ref="F67:F101" si="3">IF(AND(HOUR(E67)&gt;=6, HOUR(E67)&lt;12),"Morning", IF(AND(HOUR(E67)&gt;=12, HOUR(E67)&lt;18),"Afternoon", IF(AND(HOUR(E67)&gt;=18, HOUR(E67)&lt;24),"Evening","Night")))</f>
        <v>Morning</v>
      </c>
      <c r="G67">
        <v>3</v>
      </c>
      <c r="H67">
        <v>73</v>
      </c>
      <c r="I67" t="s">
        <v>56</v>
      </c>
      <c r="J67" t="s">
        <v>52</v>
      </c>
      <c r="K67">
        <v>1.1000000000000001</v>
      </c>
      <c r="L67">
        <v>15.55</v>
      </c>
      <c r="M67">
        <v>3</v>
      </c>
    </row>
    <row r="68" spans="1:13">
      <c r="A68" t="s">
        <v>181</v>
      </c>
      <c r="B68" t="s">
        <v>49</v>
      </c>
      <c r="C68" t="s">
        <v>81</v>
      </c>
      <c r="D68" t="str">
        <f t="shared" si="2"/>
        <v>Tuesday</v>
      </c>
      <c r="E68" t="s">
        <v>182</v>
      </c>
      <c r="F68" t="str">
        <f t="shared" si="3"/>
        <v>Evening</v>
      </c>
      <c r="G68">
        <v>30</v>
      </c>
      <c r="H68">
        <v>72</v>
      </c>
      <c r="I68" t="s">
        <v>56</v>
      </c>
      <c r="J68" t="s">
        <v>43</v>
      </c>
      <c r="K68">
        <v>6.18</v>
      </c>
      <c r="L68">
        <v>26.24</v>
      </c>
      <c r="M68">
        <v>3</v>
      </c>
    </row>
    <row r="69" spans="1:13">
      <c r="A69" t="s">
        <v>183</v>
      </c>
      <c r="B69" t="s">
        <v>61</v>
      </c>
      <c r="C69" t="s">
        <v>46</v>
      </c>
      <c r="D69" t="str">
        <f t="shared" si="2"/>
        <v>Saturday</v>
      </c>
      <c r="E69" t="s">
        <v>184</v>
      </c>
      <c r="F69" t="str">
        <f t="shared" si="3"/>
        <v>Morning</v>
      </c>
      <c r="G69">
        <v>14</v>
      </c>
      <c r="H69">
        <v>165</v>
      </c>
      <c r="I69" t="s">
        <v>42</v>
      </c>
      <c r="J69" t="s">
        <v>43</v>
      </c>
      <c r="K69">
        <v>2.93</v>
      </c>
      <c r="L69">
        <v>14.53</v>
      </c>
      <c r="M69">
        <v>5</v>
      </c>
    </row>
    <row r="70" spans="1:13">
      <c r="A70" t="s">
        <v>185</v>
      </c>
      <c r="B70" t="s">
        <v>49</v>
      </c>
      <c r="C70" t="s">
        <v>54</v>
      </c>
      <c r="D70" t="str">
        <f t="shared" si="2"/>
        <v>Friday</v>
      </c>
      <c r="E70" t="s">
        <v>186</v>
      </c>
      <c r="F70" t="str">
        <f t="shared" si="3"/>
        <v>Morning</v>
      </c>
      <c r="G70">
        <v>28</v>
      </c>
      <c r="H70">
        <v>32</v>
      </c>
      <c r="I70" t="s">
        <v>56</v>
      </c>
      <c r="J70" t="s">
        <v>43</v>
      </c>
      <c r="K70">
        <v>5.96</v>
      </c>
      <c r="L70">
        <v>22.51</v>
      </c>
      <c r="M70">
        <v>4</v>
      </c>
    </row>
    <row r="71" spans="1:13">
      <c r="A71" t="s">
        <v>187</v>
      </c>
      <c r="B71" t="s">
        <v>45</v>
      </c>
      <c r="C71" t="s">
        <v>40</v>
      </c>
      <c r="D71" t="str">
        <f t="shared" si="2"/>
        <v>Monday</v>
      </c>
      <c r="E71" t="s">
        <v>188</v>
      </c>
      <c r="F71" t="str">
        <f t="shared" si="3"/>
        <v>Afternoon</v>
      </c>
      <c r="G71">
        <v>30</v>
      </c>
      <c r="H71">
        <v>82</v>
      </c>
      <c r="I71" t="s">
        <v>42</v>
      </c>
      <c r="J71" t="s">
        <v>52</v>
      </c>
      <c r="K71">
        <v>6.17</v>
      </c>
      <c r="L71">
        <v>20.45</v>
      </c>
      <c r="M71">
        <v>2</v>
      </c>
    </row>
    <row r="72" spans="1:13">
      <c r="A72" t="s">
        <v>189</v>
      </c>
      <c r="B72" t="s">
        <v>49</v>
      </c>
      <c r="C72" t="s">
        <v>67</v>
      </c>
      <c r="D72" t="str">
        <f t="shared" si="2"/>
        <v>Thursday</v>
      </c>
      <c r="E72" t="s">
        <v>190</v>
      </c>
      <c r="F72" t="str">
        <f t="shared" si="3"/>
        <v>Afternoon</v>
      </c>
      <c r="G72">
        <v>9</v>
      </c>
      <c r="H72">
        <v>175</v>
      </c>
      <c r="I72" t="s">
        <v>56</v>
      </c>
      <c r="J72" t="s">
        <v>52</v>
      </c>
      <c r="K72">
        <v>2.16</v>
      </c>
      <c r="L72">
        <v>10.94</v>
      </c>
      <c r="M72">
        <v>1</v>
      </c>
    </row>
    <row r="73" spans="1:13">
      <c r="A73" t="s">
        <v>191</v>
      </c>
      <c r="B73" t="s">
        <v>45</v>
      </c>
      <c r="C73" t="s">
        <v>81</v>
      </c>
      <c r="D73" t="str">
        <f t="shared" si="2"/>
        <v>Tuesday</v>
      </c>
      <c r="E73" t="s">
        <v>192</v>
      </c>
      <c r="F73" t="str">
        <f t="shared" si="3"/>
        <v>Afternoon</v>
      </c>
      <c r="G73">
        <v>15</v>
      </c>
      <c r="H73">
        <v>122</v>
      </c>
      <c r="I73" t="s">
        <v>42</v>
      </c>
      <c r="J73" t="s">
        <v>52</v>
      </c>
      <c r="K73">
        <v>3.22</v>
      </c>
      <c r="L73">
        <v>14.35</v>
      </c>
      <c r="M73">
        <v>5</v>
      </c>
    </row>
    <row r="74" spans="1:13">
      <c r="A74" t="s">
        <v>193</v>
      </c>
      <c r="B74" t="s">
        <v>39</v>
      </c>
      <c r="C74" t="s">
        <v>50</v>
      </c>
      <c r="D74" t="str">
        <f t="shared" si="2"/>
        <v>Wednesday</v>
      </c>
      <c r="E74" t="s">
        <v>194</v>
      </c>
      <c r="F74" t="str">
        <f t="shared" si="3"/>
        <v>Morning</v>
      </c>
      <c r="G74">
        <v>14</v>
      </c>
      <c r="H74">
        <v>158</v>
      </c>
      <c r="I74" t="s">
        <v>42</v>
      </c>
      <c r="J74" t="s">
        <v>43</v>
      </c>
      <c r="K74">
        <v>3.19</v>
      </c>
      <c r="L74">
        <v>18.89</v>
      </c>
      <c r="M74">
        <v>2</v>
      </c>
    </row>
    <row r="75" spans="1:13">
      <c r="A75" t="s">
        <v>195</v>
      </c>
      <c r="B75" t="s">
        <v>39</v>
      </c>
      <c r="C75" t="s">
        <v>58</v>
      </c>
      <c r="D75" t="str">
        <f t="shared" si="2"/>
        <v>Sunday</v>
      </c>
      <c r="E75" t="s">
        <v>196</v>
      </c>
      <c r="F75" t="str">
        <f t="shared" si="3"/>
        <v>Afternoon</v>
      </c>
      <c r="G75">
        <v>5</v>
      </c>
      <c r="H75">
        <v>74</v>
      </c>
      <c r="I75" t="s">
        <v>56</v>
      </c>
      <c r="J75" t="s">
        <v>43</v>
      </c>
      <c r="K75">
        <v>1.44</v>
      </c>
      <c r="L75">
        <v>11.33</v>
      </c>
      <c r="M75">
        <v>5</v>
      </c>
    </row>
    <row r="76" spans="1:13">
      <c r="A76" t="s">
        <v>197</v>
      </c>
      <c r="B76" t="s">
        <v>45</v>
      </c>
      <c r="C76" t="s">
        <v>46</v>
      </c>
      <c r="D76" t="str">
        <f t="shared" si="2"/>
        <v>Saturday</v>
      </c>
      <c r="E76" t="s">
        <v>198</v>
      </c>
      <c r="F76" t="str">
        <f t="shared" si="3"/>
        <v>Morning</v>
      </c>
      <c r="G76">
        <v>13</v>
      </c>
      <c r="H76">
        <v>69</v>
      </c>
      <c r="I76" t="s">
        <v>42</v>
      </c>
      <c r="J76" t="s">
        <v>43</v>
      </c>
      <c r="K76">
        <v>2.79</v>
      </c>
      <c r="L76">
        <v>18.260000000000002</v>
      </c>
      <c r="M76">
        <v>1</v>
      </c>
    </row>
    <row r="77" spans="1:13">
      <c r="A77" t="s">
        <v>199</v>
      </c>
      <c r="B77" t="s">
        <v>39</v>
      </c>
      <c r="C77" t="s">
        <v>46</v>
      </c>
      <c r="D77" t="str">
        <f t="shared" si="2"/>
        <v>Saturday</v>
      </c>
      <c r="E77" t="s">
        <v>200</v>
      </c>
      <c r="F77" t="str">
        <f t="shared" si="3"/>
        <v>Evening</v>
      </c>
      <c r="G77">
        <v>3</v>
      </c>
      <c r="H77">
        <v>124</v>
      </c>
      <c r="I77" t="s">
        <v>42</v>
      </c>
      <c r="J77" t="s">
        <v>52</v>
      </c>
      <c r="K77">
        <v>0.93</v>
      </c>
      <c r="L77">
        <v>13.74</v>
      </c>
      <c r="M77">
        <v>3</v>
      </c>
    </row>
    <row r="78" spans="1:13">
      <c r="A78" t="s">
        <v>201</v>
      </c>
      <c r="B78" t="s">
        <v>61</v>
      </c>
      <c r="C78" t="s">
        <v>40</v>
      </c>
      <c r="D78" t="str">
        <f t="shared" si="2"/>
        <v>Monday</v>
      </c>
      <c r="E78" t="s">
        <v>202</v>
      </c>
      <c r="F78" t="str">
        <f t="shared" si="3"/>
        <v>Afternoon</v>
      </c>
      <c r="G78">
        <v>21</v>
      </c>
      <c r="H78">
        <v>146</v>
      </c>
      <c r="I78" t="s">
        <v>42</v>
      </c>
      <c r="J78" t="s">
        <v>43</v>
      </c>
      <c r="K78">
        <v>4.6399999999999997</v>
      </c>
      <c r="L78">
        <v>22.51</v>
      </c>
      <c r="M78">
        <v>2</v>
      </c>
    </row>
    <row r="79" spans="1:13">
      <c r="A79" t="s">
        <v>203</v>
      </c>
      <c r="B79" t="s">
        <v>49</v>
      </c>
      <c r="C79" t="s">
        <v>54</v>
      </c>
      <c r="D79" t="str">
        <f t="shared" si="2"/>
        <v>Friday</v>
      </c>
      <c r="E79" t="s">
        <v>204</v>
      </c>
      <c r="F79" t="str">
        <f t="shared" si="3"/>
        <v>Afternoon</v>
      </c>
      <c r="G79">
        <v>12</v>
      </c>
      <c r="H79">
        <v>80</v>
      </c>
      <c r="I79" t="s">
        <v>42</v>
      </c>
      <c r="J79" t="s">
        <v>43</v>
      </c>
      <c r="K79">
        <v>2.9</v>
      </c>
      <c r="L79">
        <v>17.13</v>
      </c>
      <c r="M79">
        <v>3</v>
      </c>
    </row>
    <row r="80" spans="1:13">
      <c r="A80" t="s">
        <v>205</v>
      </c>
      <c r="B80" t="s">
        <v>45</v>
      </c>
      <c r="C80" t="s">
        <v>81</v>
      </c>
      <c r="D80" t="str">
        <f t="shared" si="2"/>
        <v>Tuesday</v>
      </c>
      <c r="E80" t="s">
        <v>206</v>
      </c>
      <c r="F80" t="str">
        <f t="shared" si="3"/>
        <v>Afternoon</v>
      </c>
      <c r="G80">
        <v>21</v>
      </c>
      <c r="H80">
        <v>106</v>
      </c>
      <c r="I80" t="s">
        <v>42</v>
      </c>
      <c r="J80" t="s">
        <v>43</v>
      </c>
      <c r="K80">
        <v>4.33</v>
      </c>
      <c r="L80">
        <v>21.71</v>
      </c>
      <c r="M80">
        <v>2</v>
      </c>
    </row>
    <row r="81" spans="1:13">
      <c r="A81" t="s">
        <v>207</v>
      </c>
      <c r="B81" t="s">
        <v>39</v>
      </c>
      <c r="C81" t="s">
        <v>81</v>
      </c>
      <c r="D81" t="str">
        <f t="shared" si="2"/>
        <v>Tuesday</v>
      </c>
      <c r="E81" t="s">
        <v>208</v>
      </c>
      <c r="F81" t="str">
        <f t="shared" si="3"/>
        <v>Morning</v>
      </c>
      <c r="G81">
        <v>13</v>
      </c>
      <c r="H81">
        <v>44</v>
      </c>
      <c r="I81" t="s">
        <v>56</v>
      </c>
      <c r="J81" t="s">
        <v>43</v>
      </c>
      <c r="K81">
        <v>2.92</v>
      </c>
      <c r="L81">
        <v>14.34</v>
      </c>
      <c r="M81">
        <v>4</v>
      </c>
    </row>
    <row r="82" spans="1:13">
      <c r="A82" t="s">
        <v>209</v>
      </c>
      <c r="B82" t="s">
        <v>45</v>
      </c>
      <c r="C82" t="s">
        <v>81</v>
      </c>
      <c r="D82" t="str">
        <f t="shared" si="2"/>
        <v>Tuesday</v>
      </c>
      <c r="E82" t="s">
        <v>210</v>
      </c>
      <c r="F82" t="str">
        <f t="shared" si="3"/>
        <v>Evening</v>
      </c>
      <c r="G82">
        <v>10</v>
      </c>
      <c r="H82">
        <v>104</v>
      </c>
      <c r="I82" t="s">
        <v>56</v>
      </c>
      <c r="J82" t="s">
        <v>52</v>
      </c>
      <c r="K82">
        <v>2.39</v>
      </c>
      <c r="L82">
        <v>18.93</v>
      </c>
      <c r="M82">
        <v>5</v>
      </c>
    </row>
    <row r="83" spans="1:13">
      <c r="A83" t="s">
        <v>211</v>
      </c>
      <c r="B83" t="s">
        <v>45</v>
      </c>
      <c r="C83" t="s">
        <v>58</v>
      </c>
      <c r="D83" t="str">
        <f t="shared" si="2"/>
        <v>Sunday</v>
      </c>
      <c r="E83" t="s">
        <v>212</v>
      </c>
      <c r="F83" t="str">
        <f t="shared" si="3"/>
        <v>Afternoon</v>
      </c>
      <c r="G83">
        <v>27</v>
      </c>
      <c r="H83">
        <v>31</v>
      </c>
      <c r="I83" t="s">
        <v>42</v>
      </c>
      <c r="J83" t="s">
        <v>43</v>
      </c>
      <c r="K83">
        <v>5.83</v>
      </c>
      <c r="L83">
        <v>21.17</v>
      </c>
      <c r="M83">
        <v>2</v>
      </c>
    </row>
    <row r="84" spans="1:13">
      <c r="A84" t="s">
        <v>213</v>
      </c>
      <c r="B84" t="s">
        <v>49</v>
      </c>
      <c r="C84" t="s">
        <v>58</v>
      </c>
      <c r="D84" t="str">
        <f t="shared" si="2"/>
        <v>Sunday</v>
      </c>
      <c r="E84" t="s">
        <v>214</v>
      </c>
      <c r="F84" t="str">
        <f t="shared" si="3"/>
        <v>Morning</v>
      </c>
      <c r="G84">
        <v>5</v>
      </c>
      <c r="H84">
        <v>180</v>
      </c>
      <c r="I84" t="s">
        <v>56</v>
      </c>
      <c r="J84" t="s">
        <v>43</v>
      </c>
      <c r="K84">
        <v>1.17</v>
      </c>
      <c r="L84">
        <v>16.72</v>
      </c>
      <c r="M84">
        <v>5</v>
      </c>
    </row>
    <row r="85" spans="1:13">
      <c r="A85" t="s">
        <v>215</v>
      </c>
      <c r="B85" t="s">
        <v>49</v>
      </c>
      <c r="C85" t="s">
        <v>46</v>
      </c>
      <c r="D85" t="str">
        <f t="shared" si="2"/>
        <v>Saturday</v>
      </c>
      <c r="E85" t="s">
        <v>172</v>
      </c>
      <c r="F85" t="str">
        <f t="shared" si="3"/>
        <v>Evening</v>
      </c>
      <c r="G85">
        <v>4</v>
      </c>
      <c r="H85">
        <v>100</v>
      </c>
      <c r="I85" t="s">
        <v>42</v>
      </c>
      <c r="J85" t="s">
        <v>43</v>
      </c>
      <c r="K85">
        <v>1.25</v>
      </c>
      <c r="L85">
        <v>16.73</v>
      </c>
      <c r="M85">
        <v>5</v>
      </c>
    </row>
    <row r="86" spans="1:13">
      <c r="A86" t="s">
        <v>216</v>
      </c>
      <c r="B86" t="s">
        <v>45</v>
      </c>
      <c r="C86" t="s">
        <v>54</v>
      </c>
      <c r="D86" t="str">
        <f t="shared" si="2"/>
        <v>Friday</v>
      </c>
      <c r="E86" t="s">
        <v>138</v>
      </c>
      <c r="F86" t="str">
        <f t="shared" si="3"/>
        <v>Morning</v>
      </c>
      <c r="G86">
        <v>11</v>
      </c>
      <c r="H86">
        <v>85</v>
      </c>
      <c r="I86" t="s">
        <v>42</v>
      </c>
      <c r="J86" t="s">
        <v>43</v>
      </c>
      <c r="K86">
        <v>2.64</v>
      </c>
      <c r="L86">
        <v>10.98</v>
      </c>
      <c r="M86">
        <v>2</v>
      </c>
    </row>
    <row r="87" spans="1:13">
      <c r="A87" t="s">
        <v>217</v>
      </c>
      <c r="B87" t="s">
        <v>39</v>
      </c>
      <c r="C87" t="s">
        <v>46</v>
      </c>
      <c r="D87" t="str">
        <f t="shared" si="2"/>
        <v>Saturday</v>
      </c>
      <c r="E87" t="s">
        <v>218</v>
      </c>
      <c r="F87" t="str">
        <f t="shared" si="3"/>
        <v>Afternoon</v>
      </c>
      <c r="G87">
        <v>25</v>
      </c>
      <c r="H87">
        <v>86</v>
      </c>
      <c r="I87" t="s">
        <v>56</v>
      </c>
      <c r="J87" t="s">
        <v>43</v>
      </c>
      <c r="K87">
        <v>5.24</v>
      </c>
      <c r="L87">
        <v>23.73</v>
      </c>
      <c r="M87">
        <v>3</v>
      </c>
    </row>
    <row r="88" spans="1:13">
      <c r="A88" t="s">
        <v>219</v>
      </c>
      <c r="B88" t="s">
        <v>49</v>
      </c>
      <c r="C88" t="s">
        <v>54</v>
      </c>
      <c r="D88" t="str">
        <f t="shared" si="2"/>
        <v>Friday</v>
      </c>
      <c r="E88" t="s">
        <v>220</v>
      </c>
      <c r="F88" t="str">
        <f t="shared" si="3"/>
        <v>Afternoon</v>
      </c>
      <c r="G88">
        <v>18</v>
      </c>
      <c r="H88">
        <v>97</v>
      </c>
      <c r="I88" t="s">
        <v>42</v>
      </c>
      <c r="J88" t="s">
        <v>43</v>
      </c>
      <c r="K88">
        <v>4.05</v>
      </c>
      <c r="L88">
        <v>20.05</v>
      </c>
      <c r="M88">
        <v>2</v>
      </c>
    </row>
    <row r="89" spans="1:13">
      <c r="A89" t="s">
        <v>221</v>
      </c>
      <c r="B89" t="s">
        <v>61</v>
      </c>
      <c r="C89" t="s">
        <v>46</v>
      </c>
      <c r="D89" t="str">
        <f t="shared" si="2"/>
        <v>Saturday</v>
      </c>
      <c r="E89" t="s">
        <v>222</v>
      </c>
      <c r="F89" t="str">
        <f t="shared" si="3"/>
        <v>Morning</v>
      </c>
      <c r="G89">
        <v>4</v>
      </c>
      <c r="H89">
        <v>160</v>
      </c>
      <c r="I89" t="s">
        <v>42</v>
      </c>
      <c r="J89" t="s">
        <v>52</v>
      </c>
      <c r="K89">
        <v>0.96</v>
      </c>
      <c r="L89">
        <v>8.3800000000000008</v>
      </c>
      <c r="M89">
        <v>1</v>
      </c>
    </row>
    <row r="90" spans="1:13">
      <c r="A90" t="s">
        <v>223</v>
      </c>
      <c r="B90" t="s">
        <v>61</v>
      </c>
      <c r="C90" t="s">
        <v>54</v>
      </c>
      <c r="D90" t="str">
        <f t="shared" si="2"/>
        <v>Friday</v>
      </c>
      <c r="E90" t="s">
        <v>224</v>
      </c>
      <c r="F90" t="str">
        <f t="shared" si="3"/>
        <v>Afternoon</v>
      </c>
      <c r="G90">
        <v>14</v>
      </c>
      <c r="H90">
        <v>111</v>
      </c>
      <c r="I90" t="s">
        <v>42</v>
      </c>
      <c r="J90" t="s">
        <v>43</v>
      </c>
      <c r="K90">
        <v>3.29</v>
      </c>
      <c r="L90">
        <v>21.36</v>
      </c>
      <c r="M90">
        <v>3</v>
      </c>
    </row>
    <row r="91" spans="1:13">
      <c r="A91" t="s">
        <v>225</v>
      </c>
      <c r="B91" t="s">
        <v>45</v>
      </c>
      <c r="C91" t="s">
        <v>50</v>
      </c>
      <c r="D91" t="str">
        <f t="shared" si="2"/>
        <v>Wednesday</v>
      </c>
      <c r="E91" t="s">
        <v>226</v>
      </c>
      <c r="F91" t="str">
        <f t="shared" si="3"/>
        <v>Afternoon</v>
      </c>
      <c r="G91">
        <v>11</v>
      </c>
      <c r="H91">
        <v>127</v>
      </c>
      <c r="I91" t="s">
        <v>42</v>
      </c>
      <c r="J91" t="s">
        <v>52</v>
      </c>
      <c r="K91">
        <v>2.66</v>
      </c>
      <c r="L91">
        <v>10.71</v>
      </c>
      <c r="M91">
        <v>5</v>
      </c>
    </row>
    <row r="92" spans="1:13">
      <c r="A92" t="s">
        <v>227</v>
      </c>
      <c r="B92" t="s">
        <v>39</v>
      </c>
      <c r="C92" t="s">
        <v>81</v>
      </c>
      <c r="D92" t="str">
        <f t="shared" si="2"/>
        <v>Tuesday</v>
      </c>
      <c r="E92" t="s">
        <v>228</v>
      </c>
      <c r="F92" t="str">
        <f t="shared" si="3"/>
        <v>Morning</v>
      </c>
      <c r="G92">
        <v>20</v>
      </c>
      <c r="H92">
        <v>98</v>
      </c>
      <c r="I92" t="s">
        <v>42</v>
      </c>
      <c r="J92" t="s">
        <v>52</v>
      </c>
      <c r="K92">
        <v>4.4400000000000004</v>
      </c>
      <c r="L92">
        <v>16.89</v>
      </c>
      <c r="M92">
        <v>5</v>
      </c>
    </row>
    <row r="93" spans="1:13">
      <c r="A93" t="s">
        <v>229</v>
      </c>
      <c r="B93" t="s">
        <v>49</v>
      </c>
      <c r="C93" t="s">
        <v>67</v>
      </c>
      <c r="D93" t="str">
        <f t="shared" si="2"/>
        <v>Thursday</v>
      </c>
      <c r="E93" t="s">
        <v>230</v>
      </c>
      <c r="F93" t="str">
        <f t="shared" si="3"/>
        <v>Morning</v>
      </c>
      <c r="G93">
        <v>6</v>
      </c>
      <c r="H93">
        <v>44</v>
      </c>
      <c r="I93" t="s">
        <v>42</v>
      </c>
      <c r="J93" t="s">
        <v>52</v>
      </c>
      <c r="K93">
        <v>1.49</v>
      </c>
      <c r="L93">
        <v>15.5</v>
      </c>
      <c r="M93">
        <v>1</v>
      </c>
    </row>
    <row r="94" spans="1:13">
      <c r="A94" t="s">
        <v>231</v>
      </c>
      <c r="B94" t="s">
        <v>45</v>
      </c>
      <c r="C94" t="s">
        <v>58</v>
      </c>
      <c r="D94" t="str">
        <f t="shared" si="2"/>
        <v>Sunday</v>
      </c>
      <c r="E94" t="s">
        <v>232</v>
      </c>
      <c r="F94" t="str">
        <f t="shared" si="3"/>
        <v>Afternoon</v>
      </c>
      <c r="G94">
        <v>9</v>
      </c>
      <c r="H94">
        <v>58</v>
      </c>
      <c r="I94" t="s">
        <v>42</v>
      </c>
      <c r="J94" t="s">
        <v>43</v>
      </c>
      <c r="K94">
        <v>2.15</v>
      </c>
      <c r="L94">
        <v>19.34</v>
      </c>
      <c r="M94">
        <v>2</v>
      </c>
    </row>
    <row r="95" spans="1:13">
      <c r="A95" t="s">
        <v>233</v>
      </c>
      <c r="B95" t="s">
        <v>39</v>
      </c>
      <c r="C95" t="s">
        <v>40</v>
      </c>
      <c r="D95" t="str">
        <f t="shared" si="2"/>
        <v>Monday</v>
      </c>
      <c r="E95" t="s">
        <v>234</v>
      </c>
      <c r="F95" t="str">
        <f t="shared" si="3"/>
        <v>Afternoon</v>
      </c>
      <c r="G95">
        <v>16</v>
      </c>
      <c r="H95">
        <v>62</v>
      </c>
      <c r="I95" t="s">
        <v>42</v>
      </c>
      <c r="J95" t="s">
        <v>43</v>
      </c>
      <c r="K95">
        <v>3.5</v>
      </c>
      <c r="L95">
        <v>15.58</v>
      </c>
      <c r="M95">
        <v>3</v>
      </c>
    </row>
    <row r="96" spans="1:13">
      <c r="A96" t="s">
        <v>235</v>
      </c>
      <c r="B96" t="s">
        <v>49</v>
      </c>
      <c r="C96" t="s">
        <v>58</v>
      </c>
      <c r="D96" t="str">
        <f t="shared" si="2"/>
        <v>Sunday</v>
      </c>
      <c r="E96" t="s">
        <v>236</v>
      </c>
      <c r="F96" t="str">
        <f t="shared" si="3"/>
        <v>Morning</v>
      </c>
      <c r="G96">
        <v>26</v>
      </c>
      <c r="H96">
        <v>149</v>
      </c>
      <c r="I96" t="s">
        <v>56</v>
      </c>
      <c r="J96" t="s">
        <v>52</v>
      </c>
      <c r="K96">
        <v>5.68</v>
      </c>
      <c r="L96">
        <v>24.24</v>
      </c>
      <c r="M96">
        <v>4</v>
      </c>
    </row>
    <row r="97" spans="1:13">
      <c r="A97" t="s">
        <v>237</v>
      </c>
      <c r="B97" t="s">
        <v>39</v>
      </c>
      <c r="C97" t="s">
        <v>46</v>
      </c>
      <c r="D97" t="str">
        <f t="shared" si="2"/>
        <v>Saturday</v>
      </c>
      <c r="E97" t="s">
        <v>55</v>
      </c>
      <c r="F97" t="str">
        <f t="shared" si="3"/>
        <v>Morning</v>
      </c>
      <c r="G97">
        <v>28</v>
      </c>
      <c r="H97">
        <v>30</v>
      </c>
      <c r="I97" t="s">
        <v>56</v>
      </c>
      <c r="J97" t="s">
        <v>52</v>
      </c>
      <c r="K97">
        <v>5.79</v>
      </c>
      <c r="L97">
        <v>25.37</v>
      </c>
      <c r="M97">
        <v>2</v>
      </c>
    </row>
    <row r="98" spans="1:13">
      <c r="A98" t="s">
        <v>238</v>
      </c>
      <c r="B98" t="s">
        <v>49</v>
      </c>
      <c r="C98" t="s">
        <v>67</v>
      </c>
      <c r="D98" t="str">
        <f t="shared" si="2"/>
        <v>Thursday</v>
      </c>
      <c r="E98" t="s">
        <v>239</v>
      </c>
      <c r="F98" t="str">
        <f t="shared" si="3"/>
        <v>Morning</v>
      </c>
      <c r="G98">
        <v>24</v>
      </c>
      <c r="H98">
        <v>107</v>
      </c>
      <c r="I98" t="s">
        <v>42</v>
      </c>
      <c r="J98" t="s">
        <v>43</v>
      </c>
      <c r="K98">
        <v>4.96</v>
      </c>
      <c r="L98">
        <v>19.45</v>
      </c>
      <c r="M98">
        <v>1</v>
      </c>
    </row>
    <row r="99" spans="1:13">
      <c r="A99" t="s">
        <v>240</v>
      </c>
      <c r="B99" t="s">
        <v>49</v>
      </c>
      <c r="C99" t="s">
        <v>67</v>
      </c>
      <c r="D99" t="str">
        <f t="shared" si="2"/>
        <v>Thursday</v>
      </c>
      <c r="E99" t="s">
        <v>241</v>
      </c>
      <c r="F99" t="str">
        <f t="shared" si="3"/>
        <v>Morning</v>
      </c>
      <c r="G99">
        <v>25</v>
      </c>
      <c r="H99">
        <v>171</v>
      </c>
      <c r="I99" t="s">
        <v>42</v>
      </c>
      <c r="J99" t="s">
        <v>52</v>
      </c>
      <c r="K99">
        <v>5.39</v>
      </c>
      <c r="L99">
        <v>23.42</v>
      </c>
      <c r="M99">
        <v>5</v>
      </c>
    </row>
    <row r="100" spans="1:13">
      <c r="A100" t="s">
        <v>242</v>
      </c>
      <c r="B100" t="s">
        <v>49</v>
      </c>
      <c r="C100" t="s">
        <v>50</v>
      </c>
      <c r="D100" t="str">
        <f t="shared" si="2"/>
        <v>Wednesday</v>
      </c>
      <c r="E100" t="s">
        <v>243</v>
      </c>
      <c r="F100" t="str">
        <f t="shared" si="3"/>
        <v>Morning</v>
      </c>
      <c r="G100">
        <v>5</v>
      </c>
      <c r="H100">
        <v>59</v>
      </c>
      <c r="I100" t="s">
        <v>56</v>
      </c>
      <c r="J100" t="s">
        <v>52</v>
      </c>
      <c r="K100">
        <v>1.1499999999999999</v>
      </c>
      <c r="L100">
        <v>14.7</v>
      </c>
      <c r="M100">
        <v>2</v>
      </c>
    </row>
    <row r="101" spans="1:13">
      <c r="A101" t="s">
        <v>244</v>
      </c>
      <c r="B101" t="s">
        <v>39</v>
      </c>
      <c r="C101" t="s">
        <v>81</v>
      </c>
      <c r="D101" t="str">
        <f t="shared" si="2"/>
        <v>Tuesday</v>
      </c>
      <c r="E101" t="s">
        <v>245</v>
      </c>
      <c r="F101" t="str">
        <f t="shared" si="3"/>
        <v>Morning</v>
      </c>
      <c r="G101">
        <v>8</v>
      </c>
      <c r="H101">
        <v>149</v>
      </c>
      <c r="I101" t="s">
        <v>56</v>
      </c>
      <c r="J101" t="s">
        <v>43</v>
      </c>
      <c r="K101">
        <v>1.86</v>
      </c>
      <c r="L101">
        <v>11.32</v>
      </c>
      <c r="M101">
        <v>3</v>
      </c>
    </row>
  </sheetData>
  <autoFilter ref="A1:M101" xr:uid="{00000000-0001-0000-01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351BA-B923-4459-A7DD-CFE881AA992C}">
  <dimension ref="A3:S24"/>
  <sheetViews>
    <sheetView topLeftCell="F1" workbookViewId="0">
      <selection activeCell="Q11" sqref="Q11"/>
    </sheetView>
  </sheetViews>
  <sheetFormatPr defaultRowHeight="14.4"/>
  <cols>
    <col min="1" max="1" width="18" bestFit="1" customWidth="1"/>
    <col min="2" max="2" width="15.5546875" bestFit="1" customWidth="1"/>
    <col min="3" max="3" width="8.21875" bestFit="1" customWidth="1"/>
    <col min="4" max="4" width="10.77734375" bestFit="1" customWidth="1"/>
    <col min="5" max="5" width="23" bestFit="1" customWidth="1"/>
    <col min="17" max="17" width="12.5546875" bestFit="1" customWidth="1"/>
    <col min="18" max="18" width="19.77734375" bestFit="1" customWidth="1"/>
    <col min="19" max="19" width="17.6640625" bestFit="1" customWidth="1"/>
  </cols>
  <sheetData>
    <row r="3" spans="1:19">
      <c r="A3" s="5" t="s">
        <v>249</v>
      </c>
      <c r="B3" s="5" t="s">
        <v>248</v>
      </c>
      <c r="Q3" s="5" t="s">
        <v>246</v>
      </c>
      <c r="R3" t="s">
        <v>279</v>
      </c>
      <c r="S3" t="s">
        <v>267</v>
      </c>
    </row>
    <row r="4" spans="1:19">
      <c r="A4" s="5" t="s">
        <v>28</v>
      </c>
      <c r="B4" t="s">
        <v>43</v>
      </c>
      <c r="C4" t="s">
        <v>52</v>
      </c>
      <c r="D4" t="s">
        <v>247</v>
      </c>
      <c r="E4" s="3" t="s">
        <v>253</v>
      </c>
      <c r="F4" s="10" t="s">
        <v>265</v>
      </c>
      <c r="Q4" s="6" t="s">
        <v>45</v>
      </c>
      <c r="R4" s="18">
        <v>0.46666666666666667</v>
      </c>
      <c r="S4" s="18">
        <v>0.53333333333333333</v>
      </c>
    </row>
    <row r="5" spans="1:19">
      <c r="A5" s="6" t="s">
        <v>45</v>
      </c>
      <c r="B5">
        <v>16</v>
      </c>
      <c r="C5">
        <v>14</v>
      </c>
      <c r="D5">
        <v>30</v>
      </c>
      <c r="E5" s="8">
        <f>GETPIVOTDATA("Delivery ID",$A$3,"Zone","East","Delivery Status (On-Time/Delayed)","On-Time")/GETPIVOTDATA("Delivery ID",$A$3,"Zone","East")</f>
        <v>0.46666666666666667</v>
      </c>
      <c r="F5" s="8">
        <f>GETPIVOTDATA("Delivery ID",$A$3,"Zone","East","Delivery Status (On-Time/Delayed)","Delayed")/GETPIVOTDATA("Delivery ID",$A$3,"Zone","East")</f>
        <v>0.53333333333333333</v>
      </c>
      <c r="Q5" s="6" t="s">
        <v>49</v>
      </c>
      <c r="R5" s="18">
        <v>0.36363636363636365</v>
      </c>
      <c r="S5" s="18">
        <v>0.63636363636363635</v>
      </c>
    </row>
    <row r="6" spans="1:19">
      <c r="A6" s="6" t="s">
        <v>49</v>
      </c>
      <c r="B6">
        <v>14</v>
      </c>
      <c r="C6">
        <v>8</v>
      </c>
      <c r="D6">
        <v>22</v>
      </c>
      <c r="E6" s="8">
        <f>GETPIVOTDATA("Delivery ID",$A$3,"Zone","North","Delivery Status (On-Time/Delayed)","On-Time")/GETPIVOTDATA("Delivery ID",$A$3,"Zone","North")</f>
        <v>0.36363636363636365</v>
      </c>
      <c r="F6" s="8">
        <f>GETPIVOTDATA("Delivery ID",$A$3,"Zone","North","Delivery Status (On-Time/Delayed)","Delayed")/GETPIVOTDATA("Delivery ID",$A$3,"Zone","North")</f>
        <v>0.63636363636363635</v>
      </c>
      <c r="Q6" s="6" t="s">
        <v>61</v>
      </c>
      <c r="R6" s="18">
        <v>0.45454545454545453</v>
      </c>
      <c r="S6" s="18">
        <v>0.54545454545454541</v>
      </c>
    </row>
    <row r="7" spans="1:19">
      <c r="A7" s="6" t="s">
        <v>61</v>
      </c>
      <c r="B7">
        <v>12</v>
      </c>
      <c r="C7">
        <v>10</v>
      </c>
      <c r="D7">
        <v>22</v>
      </c>
      <c r="E7" s="8">
        <f>GETPIVOTDATA("Delivery ID",$A$3,"Zone","South","Delivery Status (On-Time/Delayed)","On-Time")/GETPIVOTDATA("Delivery ID",$A$3,"Zone","South")</f>
        <v>0.45454545454545453</v>
      </c>
      <c r="F7" s="8">
        <f>GETPIVOTDATA("Delivery ID",$A$3,"Zone","South","Delivery Status (On-Time/Delayed)","Delayed")/GETPIVOTDATA("Delivery ID",$A$3,"Zone","South")</f>
        <v>0.54545454545454541</v>
      </c>
      <c r="Q7" s="6" t="s">
        <v>39</v>
      </c>
      <c r="R7" s="18">
        <v>0.57692307692307687</v>
      </c>
      <c r="S7" s="18">
        <v>0.42307692307692307</v>
      </c>
    </row>
    <row r="8" spans="1:19">
      <c r="A8" s="6" t="s">
        <v>39</v>
      </c>
      <c r="B8">
        <v>11</v>
      </c>
      <c r="C8">
        <v>15</v>
      </c>
      <c r="D8">
        <v>26</v>
      </c>
      <c r="E8" s="8">
        <f>GETPIVOTDATA("Delivery ID",$A$3,"Zone","West","Delivery Status (On-Time/Delayed)","On-Time")/GETPIVOTDATA("Delivery ID",$A$3,"Zone","West")</f>
        <v>0.57692307692307687</v>
      </c>
      <c r="F8" s="8">
        <f>GETPIVOTDATA("Delivery ID",$A$3,"Zone","West","Delivery Status (On-Time/Delayed)","Delayed")/GETPIVOTDATA("Delivery ID",$A$3,"Zone","West")</f>
        <v>0.42307692307692307</v>
      </c>
      <c r="Q8" s="6" t="s">
        <v>247</v>
      </c>
      <c r="R8" s="18">
        <v>1.8617715617715618</v>
      </c>
      <c r="S8" s="18">
        <v>2.1382284382284382</v>
      </c>
    </row>
    <row r="9" spans="1:19">
      <c r="A9" s="6" t="s">
        <v>247</v>
      </c>
      <c r="B9">
        <v>53</v>
      </c>
      <c r="C9">
        <v>47</v>
      </c>
      <c r="D9">
        <v>100</v>
      </c>
      <c r="E9" s="14">
        <f>GETPIVOTDATA("Delivery ID",$A$3,"Delivery Status (On-Time/Delayed)","On-Time")/GETPIVOTDATA("Delivery ID",$A$3)</f>
        <v>0.47</v>
      </c>
    </row>
    <row r="10" spans="1:19">
      <c r="A10" s="6"/>
      <c r="E10" s="8"/>
    </row>
    <row r="11" spans="1:19">
      <c r="A11" t="s">
        <v>28</v>
      </c>
      <c r="B11" t="s">
        <v>43</v>
      </c>
      <c r="C11" t="s">
        <v>52</v>
      </c>
      <c r="D11" s="3" t="s">
        <v>253</v>
      </c>
      <c r="E11" s="3"/>
    </row>
    <row r="12" spans="1:19">
      <c r="A12" s="6" t="s">
        <v>45</v>
      </c>
      <c r="B12">
        <v>16</v>
      </c>
      <c r="C12">
        <v>14</v>
      </c>
      <c r="D12" s="8">
        <f>GETPIVOTDATA("Delivery ID",$A$3,"Zone","East","Delivery Status (On-Time/Delayed)","On-Time")/GETPIVOTDATA("Delivery ID",$A$3,"Zone","East")</f>
        <v>0.46666666666666667</v>
      </c>
      <c r="E12" s="8"/>
    </row>
    <row r="13" spans="1:19">
      <c r="A13" s="6" t="s">
        <v>49</v>
      </c>
      <c r="B13">
        <v>14</v>
      </c>
      <c r="C13">
        <v>8</v>
      </c>
      <c r="D13" s="8">
        <f>GETPIVOTDATA("Delivery ID",$A$3,"Zone","North","Delivery Status (On-Time/Delayed)","On-Time")/GETPIVOTDATA("Delivery ID",$A$3,"Zone","North")</f>
        <v>0.36363636363636365</v>
      </c>
      <c r="E13" s="8"/>
    </row>
    <row r="14" spans="1:19">
      <c r="A14" s="6" t="s">
        <v>61</v>
      </c>
      <c r="B14">
        <v>12</v>
      </c>
      <c r="C14">
        <v>10</v>
      </c>
      <c r="D14" s="8">
        <f>GETPIVOTDATA("Delivery ID",$A$3,"Zone","South","Delivery Status (On-Time/Delayed)","On-Time")/GETPIVOTDATA("Delivery ID",$A$3,"Zone","South")</f>
        <v>0.45454545454545453</v>
      </c>
      <c r="E14" s="8"/>
    </row>
    <row r="15" spans="1:19">
      <c r="A15" s="6" t="s">
        <v>39</v>
      </c>
      <c r="B15">
        <v>11</v>
      </c>
      <c r="C15">
        <v>15</v>
      </c>
      <c r="D15" s="8">
        <f>GETPIVOTDATA("Delivery ID",$A$3,"Zone","West","Delivery Status (On-Time/Delayed)","On-Time")/GETPIVOTDATA("Delivery ID",$A$3,"Zone","West")</f>
        <v>0.57692307692307687</v>
      </c>
      <c r="E15" s="8"/>
    </row>
    <row r="16" spans="1:19">
      <c r="A16" s="6"/>
      <c r="D16" s="14"/>
      <c r="E16" s="14"/>
    </row>
    <row r="17" spans="1:3">
      <c r="A17" t="s">
        <v>28</v>
      </c>
      <c r="B17" s="8" t="s">
        <v>264</v>
      </c>
      <c r="C17" s="16" t="s">
        <v>278</v>
      </c>
    </row>
    <row r="18" spans="1:3">
      <c r="A18" s="6" t="s">
        <v>45</v>
      </c>
      <c r="B18" s="8">
        <v>0.46666666666666667</v>
      </c>
      <c r="C18" s="8">
        <f>GETPIVOTDATA("Delivery ID",$A$3,"Zone","East","Delivery Status (On-Time/Delayed)","Delayed")/GETPIVOTDATA("Delivery ID",$A$3,"Zone","East")</f>
        <v>0.53333333333333333</v>
      </c>
    </row>
    <row r="19" spans="1:3">
      <c r="A19" s="6" t="s">
        <v>49</v>
      </c>
      <c r="B19" s="8">
        <v>0.36363636363636365</v>
      </c>
      <c r="C19" s="8">
        <f>GETPIVOTDATA("Delivery ID",$A$3,"Zone","North","Delivery Status (On-Time/Delayed)","Delayed")/GETPIVOTDATA("Delivery ID",$A$3,"Zone","North")</f>
        <v>0.63636363636363635</v>
      </c>
    </row>
    <row r="20" spans="1:3">
      <c r="A20" s="6" t="s">
        <v>61</v>
      </c>
      <c r="B20" s="8">
        <v>0.45454545454545453</v>
      </c>
      <c r="C20" s="8">
        <f>GETPIVOTDATA("Delivery ID",$A$3,"Zone","South","Delivery Status (On-Time/Delayed)","Delayed")/GETPIVOTDATA("Delivery ID",$A$3,"Zone","South")</f>
        <v>0.54545454545454541</v>
      </c>
    </row>
    <row r="21" spans="1:3">
      <c r="A21" s="6" t="s">
        <v>39</v>
      </c>
      <c r="B21" s="8">
        <v>0.57692307692307687</v>
      </c>
      <c r="C21" s="8">
        <f>GETPIVOTDATA("Delivery ID",$A$3,"Zone","West","Delivery Status (On-Time/Delayed)","Delayed")/GETPIVOTDATA("Delivery ID",$A$3,"Zone","West")</f>
        <v>0.42307692307692307</v>
      </c>
    </row>
    <row r="22" spans="1:3">
      <c r="A22" s="6"/>
    </row>
    <row r="23" spans="1:3">
      <c r="A23" s="6"/>
    </row>
    <row r="24" spans="1:3">
      <c r="A24" s="6"/>
    </row>
  </sheetData>
  <sortState xmlns:xlrd2="http://schemas.microsoft.com/office/spreadsheetml/2017/richdata2" ref="A22:B24">
    <sortCondition descending="1" ref="A22:A24"/>
  </sortState>
  <pageMargins left="0.7" right="0.7" top="0.75" bottom="0.75" header="0.3" footer="0.3"/>
  <pageSetup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95B87-EA53-4640-804F-FC68D01E56EC}">
  <dimension ref="A1:H17"/>
  <sheetViews>
    <sheetView workbookViewId="0">
      <selection activeCell="B27" sqref="B27"/>
    </sheetView>
  </sheetViews>
  <sheetFormatPr defaultRowHeight="14.4"/>
  <cols>
    <col min="1" max="1" width="29.33203125" bestFit="1" customWidth="1"/>
    <col min="2" max="2" width="28.109375" bestFit="1" customWidth="1"/>
    <col min="3" max="3" width="22.44140625" bestFit="1" customWidth="1"/>
    <col min="4" max="4" width="29.33203125" bestFit="1" customWidth="1"/>
    <col min="5" max="5" width="18" bestFit="1" customWidth="1"/>
    <col min="6" max="6" width="24.5546875" bestFit="1" customWidth="1"/>
    <col min="7" max="7" width="7" bestFit="1" customWidth="1"/>
    <col min="8" max="8" width="18" bestFit="1" customWidth="1"/>
    <col min="9" max="9" width="8.21875" bestFit="1" customWidth="1"/>
    <col min="10" max="10" width="7" bestFit="1" customWidth="1"/>
    <col min="11" max="11" width="24.5546875" bestFit="1" customWidth="1"/>
    <col min="12" max="12" width="8.21875" bestFit="1" customWidth="1"/>
    <col min="13" max="13" width="7" bestFit="1" customWidth="1"/>
    <col min="14" max="14" width="32.88671875" bestFit="1" customWidth="1"/>
    <col min="15" max="15" width="34.21875" bestFit="1" customWidth="1"/>
    <col min="16" max="16" width="22.77734375" bestFit="1" customWidth="1"/>
    <col min="17" max="17" width="29.33203125" bestFit="1" customWidth="1"/>
  </cols>
  <sheetData>
    <row r="1" spans="1:8">
      <c r="A1" s="5" t="s">
        <v>33</v>
      </c>
      <c r="B1" t="s">
        <v>56</v>
      </c>
    </row>
    <row r="2" spans="1:8">
      <c r="A2" s="5" t="s">
        <v>34</v>
      </c>
      <c r="B2" t="s">
        <v>52</v>
      </c>
    </row>
    <row r="4" spans="1:8">
      <c r="A4" s="5" t="s">
        <v>246</v>
      </c>
      <c r="B4" t="s">
        <v>266</v>
      </c>
      <c r="C4" t="s">
        <v>282</v>
      </c>
      <c r="D4" t="s">
        <v>252</v>
      </c>
      <c r="E4" t="s">
        <v>249</v>
      </c>
      <c r="F4" t="s">
        <v>251</v>
      </c>
    </row>
    <row r="5" spans="1:8">
      <c r="A5" s="6" t="s">
        <v>45</v>
      </c>
      <c r="B5" s="13">
        <v>71.8</v>
      </c>
      <c r="C5" s="13">
        <v>11</v>
      </c>
      <c r="D5" s="13">
        <v>3.8</v>
      </c>
      <c r="E5" s="13">
        <v>5</v>
      </c>
      <c r="F5" s="13">
        <v>18.110000000000003</v>
      </c>
    </row>
    <row r="6" spans="1:8">
      <c r="A6" s="6" t="s">
        <v>49</v>
      </c>
      <c r="B6" s="13">
        <v>136.80000000000001</v>
      </c>
      <c r="C6" s="13">
        <v>14.4</v>
      </c>
      <c r="D6" s="13">
        <v>1.8</v>
      </c>
      <c r="E6" s="13">
        <v>5</v>
      </c>
      <c r="F6" s="13">
        <v>17.401999999999997</v>
      </c>
    </row>
    <row r="7" spans="1:8">
      <c r="A7" s="6" t="s">
        <v>61</v>
      </c>
      <c r="B7" s="13">
        <v>122</v>
      </c>
      <c r="C7" s="13">
        <v>17.333333333333332</v>
      </c>
      <c r="D7" s="13">
        <v>2.3333333333333335</v>
      </c>
      <c r="E7" s="13">
        <v>3</v>
      </c>
      <c r="F7" s="13">
        <v>20.97666666666667</v>
      </c>
    </row>
    <row r="8" spans="1:8">
      <c r="A8" s="6" t="s">
        <v>39</v>
      </c>
      <c r="B8" s="13">
        <v>105.625</v>
      </c>
      <c r="C8" s="13">
        <v>15.75</v>
      </c>
      <c r="D8" s="13">
        <v>3.375</v>
      </c>
      <c r="E8" s="13">
        <v>8</v>
      </c>
      <c r="F8" s="13">
        <v>18.541250000000002</v>
      </c>
    </row>
    <row r="9" spans="1:8">
      <c r="A9" s="6" t="s">
        <v>247</v>
      </c>
      <c r="B9" s="13">
        <v>107.33333333333333</v>
      </c>
      <c r="C9" s="13">
        <v>14.523809523809524</v>
      </c>
      <c r="D9" s="13">
        <v>2.9523809523809526</v>
      </c>
      <c r="E9" s="13">
        <v>21</v>
      </c>
      <c r="F9" s="13">
        <v>18.515238095238093</v>
      </c>
    </row>
    <row r="13" spans="1:8">
      <c r="A13" s="7" t="s">
        <v>246</v>
      </c>
      <c r="B13" s="7" t="s">
        <v>281</v>
      </c>
      <c r="C13" s="11" t="s">
        <v>266</v>
      </c>
      <c r="D13" s="11" t="s">
        <v>252</v>
      </c>
      <c r="E13" s="11" t="s">
        <v>251</v>
      </c>
      <c r="F13" s="11" t="s">
        <v>280</v>
      </c>
      <c r="G13" s="11" t="s">
        <v>282</v>
      </c>
      <c r="H13" s="9"/>
    </row>
    <row r="14" spans="1:8">
      <c r="A14" s="6" t="s">
        <v>45</v>
      </c>
      <c r="B14" s="13">
        <v>5</v>
      </c>
      <c r="C14" s="13">
        <v>71.8</v>
      </c>
      <c r="D14" s="13">
        <v>3.8</v>
      </c>
      <c r="E14" s="13">
        <v>18.110000000000003</v>
      </c>
      <c r="F14">
        <v>103.07</v>
      </c>
      <c r="G14" s="13">
        <v>11</v>
      </c>
      <c r="H14" s="13"/>
    </row>
    <row r="15" spans="1:8">
      <c r="A15" s="6" t="s">
        <v>49</v>
      </c>
      <c r="B15" s="13">
        <v>5</v>
      </c>
      <c r="C15" s="13">
        <v>136.80000000000001</v>
      </c>
      <c r="D15" s="13">
        <v>1.8</v>
      </c>
      <c r="E15" s="13">
        <v>17.401999999999997</v>
      </c>
      <c r="F15">
        <v>103.07</v>
      </c>
      <c r="G15" s="13">
        <v>14.4</v>
      </c>
      <c r="H15" s="13"/>
    </row>
    <row r="16" spans="1:8">
      <c r="A16" s="6" t="s">
        <v>61</v>
      </c>
      <c r="B16" s="13">
        <v>3</v>
      </c>
      <c r="C16" s="13">
        <v>122</v>
      </c>
      <c r="D16" s="13">
        <v>2.3333333333333335</v>
      </c>
      <c r="E16" s="13">
        <v>20.97666666666667</v>
      </c>
      <c r="F16">
        <v>103.07</v>
      </c>
      <c r="G16" s="13">
        <v>17.333333333333332</v>
      </c>
      <c r="H16" s="13"/>
    </row>
    <row r="17" spans="1:8">
      <c r="A17" s="6" t="s">
        <v>39</v>
      </c>
      <c r="B17" s="13">
        <v>8</v>
      </c>
      <c r="C17" s="13">
        <v>105.625</v>
      </c>
      <c r="D17" s="13">
        <v>3.375</v>
      </c>
      <c r="E17" s="13">
        <v>18.541250000000002</v>
      </c>
      <c r="F17">
        <v>103.07</v>
      </c>
      <c r="G17" s="13">
        <v>15.75</v>
      </c>
      <c r="H17" s="13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CB954-D9BB-43C5-85C1-51C80AA327A1}">
  <dimension ref="A3:J15"/>
  <sheetViews>
    <sheetView topLeftCell="D2" workbookViewId="0">
      <selection activeCell="G20" sqref="G20"/>
    </sheetView>
  </sheetViews>
  <sheetFormatPr defaultRowHeight="14.4"/>
  <cols>
    <col min="1" max="1" width="24.77734375" bestFit="1" customWidth="1"/>
    <col min="2" max="2" width="15.5546875" bestFit="1" customWidth="1"/>
    <col min="3" max="3" width="12" bestFit="1" customWidth="1"/>
    <col min="4" max="4" width="10.77734375" bestFit="1" customWidth="1"/>
    <col min="5" max="5" width="29.33203125" bestFit="1" customWidth="1"/>
    <col min="6" max="6" width="24.77734375" bestFit="1" customWidth="1"/>
    <col min="7" max="7" width="24.5546875" bestFit="1" customWidth="1"/>
    <col min="8" max="8" width="12.5546875" bestFit="1" customWidth="1"/>
    <col min="9" max="9" width="18" bestFit="1" customWidth="1"/>
    <col min="10" max="10" width="17.5546875" bestFit="1" customWidth="1"/>
    <col min="11" max="11" width="14.88671875" bestFit="1" customWidth="1"/>
  </cols>
  <sheetData>
    <row r="3" spans="1:10">
      <c r="A3" s="5" t="s">
        <v>250</v>
      </c>
      <c r="B3" s="5" t="s">
        <v>248</v>
      </c>
      <c r="H3" s="5" t="s">
        <v>246</v>
      </c>
      <c r="I3" t="s">
        <v>272</v>
      </c>
      <c r="J3" t="s">
        <v>271</v>
      </c>
    </row>
    <row r="4" spans="1:10">
      <c r="A4" s="5" t="s">
        <v>28</v>
      </c>
      <c r="B4" t="s">
        <v>43</v>
      </c>
      <c r="C4" t="s">
        <v>52</v>
      </c>
      <c r="D4" t="s">
        <v>247</v>
      </c>
      <c r="H4" s="6" t="s">
        <v>45</v>
      </c>
      <c r="I4" s="13">
        <v>3.0164285714285719</v>
      </c>
      <c r="J4" s="13">
        <v>3.6837499999999999</v>
      </c>
    </row>
    <row r="5" spans="1:10">
      <c r="A5" s="6" t="s">
        <v>45</v>
      </c>
      <c r="B5" s="13">
        <v>3.6837499999999999</v>
      </c>
      <c r="C5" s="13">
        <v>3.0164285714285719</v>
      </c>
      <c r="D5" s="13">
        <v>3.3723333333333332</v>
      </c>
      <c r="H5" s="6" t="s">
        <v>49</v>
      </c>
      <c r="I5" s="13">
        <v>3.1062500000000002</v>
      </c>
      <c r="J5" s="13">
        <v>3.5592857142857142</v>
      </c>
    </row>
    <row r="6" spans="1:10">
      <c r="A6" s="6" t="s">
        <v>49</v>
      </c>
      <c r="B6" s="13">
        <v>3.5592857142857142</v>
      </c>
      <c r="C6" s="13">
        <v>3.1062500000000002</v>
      </c>
      <c r="D6" s="13">
        <v>3.394545454545455</v>
      </c>
      <c r="H6" s="6" t="s">
        <v>61</v>
      </c>
      <c r="I6" s="13">
        <v>3.3520000000000003</v>
      </c>
      <c r="J6" s="13">
        <v>3.8808333333333334</v>
      </c>
    </row>
    <row r="7" spans="1:10">
      <c r="A7" s="6" t="s">
        <v>61</v>
      </c>
      <c r="B7" s="13">
        <v>3.8808333333333334</v>
      </c>
      <c r="C7" s="13">
        <v>3.3520000000000003</v>
      </c>
      <c r="D7" s="13">
        <v>3.6404545454545443</v>
      </c>
      <c r="H7" s="6" t="s">
        <v>39</v>
      </c>
      <c r="I7" s="13">
        <v>3.3526666666666665</v>
      </c>
      <c r="J7" s="13">
        <v>3.5345454545454547</v>
      </c>
    </row>
    <row r="8" spans="1:10">
      <c r="A8" s="6" t="s">
        <v>39</v>
      </c>
      <c r="B8" s="13">
        <v>3.5345454545454547</v>
      </c>
      <c r="C8" s="13">
        <v>3.3526666666666665</v>
      </c>
      <c r="D8" s="13">
        <v>3.4296153846153854</v>
      </c>
      <c r="H8" s="6" t="s">
        <v>247</v>
      </c>
      <c r="I8" s="13">
        <v>3.2068363095238097</v>
      </c>
      <c r="J8" s="13">
        <v>3.6646036255411256</v>
      </c>
    </row>
    <row r="9" spans="1:10">
      <c r="A9" s="6" t="s">
        <v>247</v>
      </c>
      <c r="B9">
        <v>3.6645283018867918</v>
      </c>
      <c r="C9">
        <v>3.2104255319148933</v>
      </c>
      <c r="D9">
        <v>3.4511000000000003</v>
      </c>
    </row>
    <row r="11" spans="1:10">
      <c r="A11" t="s">
        <v>28</v>
      </c>
      <c r="B11" t="s">
        <v>43</v>
      </c>
      <c r="C11" t="s">
        <v>52</v>
      </c>
      <c r="D11" s="16" t="s">
        <v>273</v>
      </c>
    </row>
    <row r="12" spans="1:10">
      <c r="A12" t="s">
        <v>45</v>
      </c>
      <c r="B12" s="13">
        <v>3.6837499999999999</v>
      </c>
      <c r="C12" s="13">
        <v>3.0164285714285719</v>
      </c>
      <c r="D12" s="13">
        <v>3.3723333333333332</v>
      </c>
    </row>
    <row r="13" spans="1:10">
      <c r="A13" t="s">
        <v>49</v>
      </c>
      <c r="B13" s="13">
        <v>3.5592857142857142</v>
      </c>
      <c r="C13" s="13">
        <v>3.1062500000000002</v>
      </c>
      <c r="D13" s="13">
        <v>3.394545454545455</v>
      </c>
    </row>
    <row r="14" spans="1:10">
      <c r="A14" t="s">
        <v>61</v>
      </c>
      <c r="B14" s="13">
        <v>3.8808333333333334</v>
      </c>
      <c r="C14" s="13">
        <v>3.3520000000000003</v>
      </c>
      <c r="D14" s="13">
        <v>3.6404545454545443</v>
      </c>
    </row>
    <row r="15" spans="1:10">
      <c r="A15" t="s">
        <v>39</v>
      </c>
      <c r="B15" s="13">
        <v>3.5345454545454547</v>
      </c>
      <c r="C15" s="13">
        <v>3.3526666666666665</v>
      </c>
      <c r="D15" s="13">
        <v>3.4296153846153854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5FF29-09F2-40D2-9946-67024AA10A9B}">
  <dimension ref="A3:C20"/>
  <sheetViews>
    <sheetView workbookViewId="0">
      <selection activeCell="D26" sqref="D26"/>
    </sheetView>
  </sheetViews>
  <sheetFormatPr defaultRowHeight="14.4"/>
  <cols>
    <col min="1" max="1" width="13.33203125" bestFit="1" customWidth="1"/>
    <col min="2" max="2" width="24.5546875" bestFit="1" customWidth="1"/>
    <col min="3" max="3" width="22.44140625" bestFit="1" customWidth="1"/>
    <col min="4" max="4" width="24.5546875" bestFit="1" customWidth="1"/>
    <col min="5" max="5" width="22.44140625" bestFit="1" customWidth="1"/>
    <col min="6" max="6" width="24.5546875" bestFit="1" customWidth="1"/>
    <col min="7" max="7" width="22.44140625" bestFit="1" customWidth="1"/>
    <col min="8" max="8" width="29.33203125" bestFit="1" customWidth="1"/>
    <col min="9" max="9" width="27.21875" bestFit="1" customWidth="1"/>
    <col min="10" max="16" width="24.5546875" bestFit="1" customWidth="1"/>
    <col min="17" max="17" width="29.33203125" bestFit="1" customWidth="1"/>
    <col min="18" max="19" width="27.21875" bestFit="1" customWidth="1"/>
    <col min="20" max="20" width="24.5546875" bestFit="1" customWidth="1"/>
    <col min="21" max="21" width="22.44140625" bestFit="1" customWidth="1"/>
    <col min="22" max="22" width="24.5546875" bestFit="1" customWidth="1"/>
    <col min="23" max="23" width="22.44140625" bestFit="1" customWidth="1"/>
    <col min="24" max="24" width="24.5546875" bestFit="1" customWidth="1"/>
    <col min="25" max="25" width="22.44140625" bestFit="1" customWidth="1"/>
    <col min="26" max="26" width="24.5546875" bestFit="1" customWidth="1"/>
    <col min="27" max="27" width="22.44140625" bestFit="1" customWidth="1"/>
    <col min="28" max="28" width="24.5546875" bestFit="1" customWidth="1"/>
    <col min="29" max="29" width="22.44140625" bestFit="1" customWidth="1"/>
    <col min="30" max="30" width="24.5546875" bestFit="1" customWidth="1"/>
    <col min="31" max="31" width="22.44140625" bestFit="1" customWidth="1"/>
    <col min="32" max="32" width="24.5546875" bestFit="1" customWidth="1"/>
    <col min="33" max="33" width="22.44140625" bestFit="1" customWidth="1"/>
    <col min="34" max="34" width="24.5546875" bestFit="1" customWidth="1"/>
    <col min="35" max="35" width="22.44140625" bestFit="1" customWidth="1"/>
    <col min="36" max="36" width="24.5546875" bestFit="1" customWidth="1"/>
    <col min="37" max="37" width="22.44140625" bestFit="1" customWidth="1"/>
    <col min="38" max="38" width="24.5546875" bestFit="1" customWidth="1"/>
    <col min="39" max="39" width="22.44140625" bestFit="1" customWidth="1"/>
    <col min="40" max="40" width="24.5546875" bestFit="1" customWidth="1"/>
    <col min="41" max="41" width="22.44140625" bestFit="1" customWidth="1"/>
    <col min="42" max="42" width="24.5546875" bestFit="1" customWidth="1"/>
    <col min="43" max="43" width="22.44140625" bestFit="1" customWidth="1"/>
    <col min="44" max="44" width="24.5546875" bestFit="1" customWidth="1"/>
    <col min="45" max="45" width="22.44140625" bestFit="1" customWidth="1"/>
    <col min="46" max="46" width="24.5546875" bestFit="1" customWidth="1"/>
    <col min="47" max="47" width="22.44140625" bestFit="1" customWidth="1"/>
    <col min="48" max="48" width="24.5546875" bestFit="1" customWidth="1"/>
    <col min="49" max="49" width="22.44140625" bestFit="1" customWidth="1"/>
    <col min="50" max="50" width="24.5546875" bestFit="1" customWidth="1"/>
    <col min="51" max="51" width="22.44140625" bestFit="1" customWidth="1"/>
    <col min="52" max="52" width="24.5546875" bestFit="1" customWidth="1"/>
    <col min="53" max="53" width="22.44140625" bestFit="1" customWidth="1"/>
    <col min="54" max="54" width="24.5546875" bestFit="1" customWidth="1"/>
    <col min="55" max="55" width="22.44140625" bestFit="1" customWidth="1"/>
    <col min="56" max="56" width="24.5546875" bestFit="1" customWidth="1"/>
    <col min="57" max="57" width="22.44140625" bestFit="1" customWidth="1"/>
    <col min="58" max="58" width="24.5546875" bestFit="1" customWidth="1"/>
    <col min="59" max="59" width="22.44140625" bestFit="1" customWidth="1"/>
    <col min="60" max="60" width="24.5546875" bestFit="1" customWidth="1"/>
    <col min="61" max="61" width="22.44140625" bestFit="1" customWidth="1"/>
    <col min="62" max="62" width="24.5546875" bestFit="1" customWidth="1"/>
    <col min="63" max="63" width="22.44140625" bestFit="1" customWidth="1"/>
    <col min="64" max="64" width="24.5546875" bestFit="1" customWidth="1"/>
    <col min="65" max="65" width="22.44140625" bestFit="1" customWidth="1"/>
    <col min="66" max="66" width="24.5546875" bestFit="1" customWidth="1"/>
    <col min="67" max="67" width="22.44140625" bestFit="1" customWidth="1"/>
    <col min="68" max="68" width="24.5546875" bestFit="1" customWidth="1"/>
    <col min="69" max="69" width="22.44140625" bestFit="1" customWidth="1"/>
    <col min="70" max="70" width="24.5546875" bestFit="1" customWidth="1"/>
    <col min="71" max="71" width="22.44140625" bestFit="1" customWidth="1"/>
    <col min="72" max="72" width="24.5546875" bestFit="1" customWidth="1"/>
    <col min="73" max="73" width="22.44140625" bestFit="1" customWidth="1"/>
    <col min="74" max="74" width="24.5546875" bestFit="1" customWidth="1"/>
    <col min="75" max="75" width="22.44140625" bestFit="1" customWidth="1"/>
    <col min="76" max="76" width="24.5546875" bestFit="1" customWidth="1"/>
    <col min="77" max="77" width="22.44140625" bestFit="1" customWidth="1"/>
    <col min="78" max="78" width="24.5546875" bestFit="1" customWidth="1"/>
    <col min="79" max="79" width="22.44140625" bestFit="1" customWidth="1"/>
    <col min="80" max="80" width="24.5546875" bestFit="1" customWidth="1"/>
    <col min="81" max="81" width="22.44140625" bestFit="1" customWidth="1"/>
    <col min="82" max="82" width="24.5546875" bestFit="1" customWidth="1"/>
    <col min="83" max="83" width="22.44140625" bestFit="1" customWidth="1"/>
    <col min="84" max="84" width="24.5546875" bestFit="1" customWidth="1"/>
    <col min="85" max="85" width="22.44140625" bestFit="1" customWidth="1"/>
    <col min="86" max="86" width="24.5546875" bestFit="1" customWidth="1"/>
    <col min="87" max="87" width="22.44140625" bestFit="1" customWidth="1"/>
    <col min="88" max="88" width="24.5546875" bestFit="1" customWidth="1"/>
    <col min="89" max="89" width="22.44140625" bestFit="1" customWidth="1"/>
    <col min="90" max="90" width="24.5546875" bestFit="1" customWidth="1"/>
    <col min="91" max="91" width="22.44140625" bestFit="1" customWidth="1"/>
    <col min="92" max="92" width="24.5546875" bestFit="1" customWidth="1"/>
    <col min="93" max="93" width="22.44140625" bestFit="1" customWidth="1"/>
    <col min="94" max="94" width="24.5546875" bestFit="1" customWidth="1"/>
    <col min="95" max="95" width="22.44140625" bestFit="1" customWidth="1"/>
    <col min="96" max="96" width="24.5546875" bestFit="1" customWidth="1"/>
    <col min="97" max="97" width="22.44140625" bestFit="1" customWidth="1"/>
    <col min="98" max="98" width="24.5546875" bestFit="1" customWidth="1"/>
    <col min="99" max="99" width="22.44140625" bestFit="1" customWidth="1"/>
    <col min="100" max="100" width="24.5546875" bestFit="1" customWidth="1"/>
    <col min="101" max="101" width="22.44140625" bestFit="1" customWidth="1"/>
    <col min="102" max="102" width="24.5546875" bestFit="1" customWidth="1"/>
    <col min="103" max="103" width="22.44140625" bestFit="1" customWidth="1"/>
    <col min="104" max="104" width="24.5546875" bestFit="1" customWidth="1"/>
    <col min="105" max="105" width="22.44140625" bestFit="1" customWidth="1"/>
    <col min="106" max="106" width="24.5546875" bestFit="1" customWidth="1"/>
    <col min="107" max="107" width="22.44140625" bestFit="1" customWidth="1"/>
    <col min="108" max="108" width="24.5546875" bestFit="1" customWidth="1"/>
    <col min="109" max="109" width="22.44140625" bestFit="1" customWidth="1"/>
    <col min="110" max="110" width="24.5546875" bestFit="1" customWidth="1"/>
    <col min="111" max="111" width="22.44140625" bestFit="1" customWidth="1"/>
    <col min="112" max="112" width="24.5546875" bestFit="1" customWidth="1"/>
    <col min="113" max="113" width="22.44140625" bestFit="1" customWidth="1"/>
    <col min="114" max="114" width="24.5546875" bestFit="1" customWidth="1"/>
    <col min="115" max="115" width="22.44140625" bestFit="1" customWidth="1"/>
    <col min="116" max="116" width="24.5546875" bestFit="1" customWidth="1"/>
    <col min="117" max="117" width="22.44140625" bestFit="1" customWidth="1"/>
    <col min="118" max="118" width="24.5546875" bestFit="1" customWidth="1"/>
    <col min="119" max="119" width="22.44140625" bestFit="1" customWidth="1"/>
    <col min="120" max="120" width="24.5546875" bestFit="1" customWidth="1"/>
    <col min="121" max="121" width="22.44140625" bestFit="1" customWidth="1"/>
    <col min="122" max="122" width="24.5546875" bestFit="1" customWidth="1"/>
    <col min="123" max="123" width="22.44140625" bestFit="1" customWidth="1"/>
    <col min="124" max="124" width="24.5546875" bestFit="1" customWidth="1"/>
    <col min="125" max="125" width="22.44140625" bestFit="1" customWidth="1"/>
    <col min="126" max="126" width="24.5546875" bestFit="1" customWidth="1"/>
    <col min="127" max="127" width="22.44140625" bestFit="1" customWidth="1"/>
    <col min="128" max="128" width="24.5546875" bestFit="1" customWidth="1"/>
    <col min="129" max="129" width="22.44140625" bestFit="1" customWidth="1"/>
    <col min="130" max="130" width="24.5546875" bestFit="1" customWidth="1"/>
    <col min="131" max="131" width="22.44140625" bestFit="1" customWidth="1"/>
    <col min="132" max="132" width="24.5546875" bestFit="1" customWidth="1"/>
    <col min="133" max="133" width="22.44140625" bestFit="1" customWidth="1"/>
    <col min="134" max="134" width="24.5546875" bestFit="1" customWidth="1"/>
    <col min="135" max="135" width="22.44140625" bestFit="1" customWidth="1"/>
    <col min="136" max="136" width="24.5546875" bestFit="1" customWidth="1"/>
    <col min="137" max="137" width="22.44140625" bestFit="1" customWidth="1"/>
    <col min="138" max="138" width="24.5546875" bestFit="1" customWidth="1"/>
    <col min="139" max="139" width="22.44140625" bestFit="1" customWidth="1"/>
    <col min="140" max="140" width="24.5546875" bestFit="1" customWidth="1"/>
    <col min="141" max="141" width="22.44140625" bestFit="1" customWidth="1"/>
    <col min="142" max="142" width="24.5546875" bestFit="1" customWidth="1"/>
    <col min="143" max="143" width="22.44140625" bestFit="1" customWidth="1"/>
    <col min="144" max="144" width="24.5546875" bestFit="1" customWidth="1"/>
    <col min="145" max="145" width="22.44140625" bestFit="1" customWidth="1"/>
    <col min="146" max="146" width="24.5546875" bestFit="1" customWidth="1"/>
    <col min="147" max="147" width="22.44140625" bestFit="1" customWidth="1"/>
    <col min="148" max="148" width="24.5546875" bestFit="1" customWidth="1"/>
    <col min="149" max="149" width="22.44140625" bestFit="1" customWidth="1"/>
    <col min="150" max="150" width="24.5546875" bestFit="1" customWidth="1"/>
    <col min="151" max="151" width="22.44140625" bestFit="1" customWidth="1"/>
    <col min="152" max="152" width="24.5546875" bestFit="1" customWidth="1"/>
    <col min="153" max="153" width="22.44140625" bestFit="1" customWidth="1"/>
    <col min="154" max="154" width="24.5546875" bestFit="1" customWidth="1"/>
    <col min="155" max="155" width="22.44140625" bestFit="1" customWidth="1"/>
    <col min="156" max="156" width="24.5546875" bestFit="1" customWidth="1"/>
    <col min="157" max="157" width="22.44140625" bestFit="1" customWidth="1"/>
    <col min="158" max="158" width="24.5546875" bestFit="1" customWidth="1"/>
    <col min="159" max="159" width="22.44140625" bestFit="1" customWidth="1"/>
    <col min="160" max="160" width="24.5546875" bestFit="1" customWidth="1"/>
    <col min="161" max="161" width="22.44140625" bestFit="1" customWidth="1"/>
    <col min="162" max="162" width="24.5546875" bestFit="1" customWidth="1"/>
    <col min="163" max="163" width="22.44140625" bestFit="1" customWidth="1"/>
    <col min="164" max="164" width="24.5546875" bestFit="1" customWidth="1"/>
    <col min="165" max="165" width="22.44140625" bestFit="1" customWidth="1"/>
    <col min="166" max="166" width="24.5546875" bestFit="1" customWidth="1"/>
    <col min="167" max="167" width="22.44140625" bestFit="1" customWidth="1"/>
    <col min="168" max="168" width="24.5546875" bestFit="1" customWidth="1"/>
    <col min="169" max="169" width="22.44140625" bestFit="1" customWidth="1"/>
    <col min="170" max="170" width="24.5546875" bestFit="1" customWidth="1"/>
    <col min="171" max="171" width="22.44140625" bestFit="1" customWidth="1"/>
    <col min="172" max="172" width="24.5546875" bestFit="1" customWidth="1"/>
    <col min="173" max="173" width="22.44140625" bestFit="1" customWidth="1"/>
    <col min="174" max="174" width="24.5546875" bestFit="1" customWidth="1"/>
    <col min="175" max="175" width="22.44140625" bestFit="1" customWidth="1"/>
    <col min="176" max="176" width="24.5546875" bestFit="1" customWidth="1"/>
    <col min="177" max="177" width="22.44140625" bestFit="1" customWidth="1"/>
    <col min="178" max="178" width="24.5546875" bestFit="1" customWidth="1"/>
    <col min="179" max="179" width="22.44140625" bestFit="1" customWidth="1"/>
    <col min="180" max="180" width="24.5546875" bestFit="1" customWidth="1"/>
    <col min="181" max="181" width="22.44140625" bestFit="1" customWidth="1"/>
    <col min="182" max="182" width="24.5546875" bestFit="1" customWidth="1"/>
    <col min="183" max="183" width="22.44140625" bestFit="1" customWidth="1"/>
    <col min="184" max="184" width="24.5546875" bestFit="1" customWidth="1"/>
    <col min="185" max="185" width="22.44140625" bestFit="1" customWidth="1"/>
    <col min="186" max="186" width="24.5546875" bestFit="1" customWidth="1"/>
    <col min="187" max="187" width="22.44140625" bestFit="1" customWidth="1"/>
    <col min="188" max="188" width="24.5546875" bestFit="1" customWidth="1"/>
    <col min="189" max="189" width="22.44140625" bestFit="1" customWidth="1"/>
    <col min="190" max="190" width="29.33203125" bestFit="1" customWidth="1"/>
    <col min="191" max="191" width="27.21875" bestFit="1" customWidth="1"/>
  </cols>
  <sheetData>
    <row r="3" spans="1:3">
      <c r="A3" s="5" t="s">
        <v>246</v>
      </c>
      <c r="B3" t="s">
        <v>251</v>
      </c>
      <c r="C3" t="s">
        <v>282</v>
      </c>
    </row>
    <row r="4" spans="1:3">
      <c r="A4" s="6" t="s">
        <v>45</v>
      </c>
      <c r="B4" s="13">
        <v>17.498000000000001</v>
      </c>
      <c r="C4" s="13">
        <v>15.433333333333334</v>
      </c>
    </row>
    <row r="5" spans="1:3">
      <c r="A5" s="4" t="s">
        <v>284</v>
      </c>
      <c r="B5" s="13">
        <v>18.160000000000004</v>
      </c>
      <c r="C5" s="13">
        <v>16.692307692307693</v>
      </c>
    </row>
    <row r="6" spans="1:3">
      <c r="A6" s="4" t="s">
        <v>285</v>
      </c>
      <c r="B6" s="13">
        <v>17.68</v>
      </c>
      <c r="C6" s="13">
        <v>13</v>
      </c>
    </row>
    <row r="7" spans="1:3">
      <c r="A7" s="4" t="s">
        <v>286</v>
      </c>
      <c r="B7" s="13">
        <v>16.38</v>
      </c>
      <c r="C7" s="13">
        <v>15.777777777777779</v>
      </c>
    </row>
    <row r="8" spans="1:3">
      <c r="A8" s="6" t="s">
        <v>49</v>
      </c>
      <c r="B8" s="13">
        <v>18.344545454545454</v>
      </c>
      <c r="C8" s="13">
        <v>15.363636363636363</v>
      </c>
    </row>
    <row r="9" spans="1:3">
      <c r="A9" s="4" t="s">
        <v>284</v>
      </c>
      <c r="B9" s="13">
        <v>16.27333333333333</v>
      </c>
      <c r="C9" s="13">
        <v>14.5</v>
      </c>
    </row>
    <row r="10" spans="1:3">
      <c r="A10" s="4" t="s">
        <v>285</v>
      </c>
      <c r="B10" s="13">
        <v>19.713333333333335</v>
      </c>
      <c r="C10" s="13">
        <v>16.333333333333332</v>
      </c>
    </row>
    <row r="11" spans="1:3">
      <c r="A11" s="4" t="s">
        <v>286</v>
      </c>
      <c r="B11" s="13">
        <v>18.984615384615385</v>
      </c>
      <c r="C11" s="13">
        <v>15.538461538461538</v>
      </c>
    </row>
    <row r="12" spans="1:3">
      <c r="A12" s="6" t="s">
        <v>61</v>
      </c>
      <c r="B12" s="13">
        <v>18.433181818181819</v>
      </c>
      <c r="C12" s="13">
        <v>16.772727272727273</v>
      </c>
    </row>
    <row r="13" spans="1:3">
      <c r="A13" s="4" t="s">
        <v>284</v>
      </c>
      <c r="B13" s="13">
        <v>19.677142857142858</v>
      </c>
      <c r="C13" s="13">
        <v>18.571428571428573</v>
      </c>
    </row>
    <row r="14" spans="1:3">
      <c r="A14" s="4" t="s">
        <v>285</v>
      </c>
      <c r="B14" s="13">
        <v>20.399999999999999</v>
      </c>
      <c r="C14" s="13">
        <v>22</v>
      </c>
    </row>
    <row r="15" spans="1:3">
      <c r="A15" s="4" t="s">
        <v>286</v>
      </c>
      <c r="B15" s="13">
        <v>16.926363636363636</v>
      </c>
      <c r="C15" s="13">
        <v>13.727272727272727</v>
      </c>
    </row>
    <row r="16" spans="1:3">
      <c r="A16" s="6" t="s">
        <v>39</v>
      </c>
      <c r="B16" s="13">
        <v>17.719230769230769</v>
      </c>
      <c r="C16" s="13">
        <v>15.538461538461538</v>
      </c>
    </row>
    <row r="17" spans="1:3">
      <c r="A17" s="4" t="s">
        <v>284</v>
      </c>
      <c r="B17" s="13">
        <v>17.108181818181819</v>
      </c>
      <c r="C17" s="13">
        <v>16.09090909090909</v>
      </c>
    </row>
    <row r="18" spans="1:3">
      <c r="A18" s="4" t="s">
        <v>285</v>
      </c>
      <c r="B18" s="13">
        <v>18.368571428571432</v>
      </c>
      <c r="C18" s="13">
        <v>15.142857142857142</v>
      </c>
    </row>
    <row r="19" spans="1:3">
      <c r="A19" s="4" t="s">
        <v>286</v>
      </c>
      <c r="B19" s="13">
        <v>17.991250000000001</v>
      </c>
      <c r="C19" s="13">
        <v>15.125</v>
      </c>
    </row>
    <row r="20" spans="1:3">
      <c r="A20" s="6" t="s">
        <v>247</v>
      </c>
      <c r="B20">
        <v>17.947499999999998</v>
      </c>
      <c r="C20">
        <v>15.74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64B2D-9248-4E4B-A4E1-11023BF00BB8}">
  <dimension ref="A3:F13"/>
  <sheetViews>
    <sheetView workbookViewId="0">
      <selection activeCell="M14" sqref="M14"/>
    </sheetView>
  </sheetViews>
  <sheetFormatPr defaultRowHeight="14.4"/>
  <cols>
    <col min="1" max="1" width="10.77734375" bestFit="1" customWidth="1"/>
    <col min="2" max="2" width="29.33203125" bestFit="1" customWidth="1"/>
    <col min="3" max="4" width="12" bestFit="1" customWidth="1"/>
    <col min="5" max="5" width="15.44140625" customWidth="1"/>
  </cols>
  <sheetData>
    <row r="3" spans="1:6">
      <c r="A3" s="5" t="s">
        <v>28</v>
      </c>
      <c r="B3" t="s">
        <v>252</v>
      </c>
    </row>
    <row r="4" spans="1:6">
      <c r="A4" s="6" t="s">
        <v>39</v>
      </c>
      <c r="B4" s="13">
        <v>3.5</v>
      </c>
      <c r="E4" s="13"/>
    </row>
    <row r="5" spans="1:6">
      <c r="A5" s="6" t="s">
        <v>45</v>
      </c>
      <c r="B5" s="13">
        <v>2.9666666666666668</v>
      </c>
      <c r="E5" s="13"/>
    </row>
    <row r="6" spans="1:6">
      <c r="A6" s="6" t="s">
        <v>61</v>
      </c>
      <c r="B6" s="13">
        <v>2.7272727272727271</v>
      </c>
      <c r="E6" s="13"/>
    </row>
    <row r="7" spans="1:6">
      <c r="A7" s="6" t="s">
        <v>49</v>
      </c>
      <c r="B7" s="13">
        <v>2.6363636363636362</v>
      </c>
      <c r="E7" s="13"/>
    </row>
    <row r="8" spans="1:6">
      <c r="A8" s="6" t="s">
        <v>247</v>
      </c>
      <c r="B8">
        <v>2.98</v>
      </c>
    </row>
    <row r="10" spans="1:6">
      <c r="E10" s="4"/>
      <c r="F10" s="13"/>
    </row>
    <row r="11" spans="1:6">
      <c r="E11" s="4"/>
      <c r="F11" s="13"/>
    </row>
    <row r="12" spans="1:6">
      <c r="E12" s="4"/>
      <c r="F12" s="13"/>
    </row>
    <row r="13" spans="1:6">
      <c r="E13" s="4"/>
      <c r="F13" s="13"/>
    </row>
  </sheetData>
  <sortState xmlns:xlrd2="http://schemas.microsoft.com/office/spreadsheetml/2017/richdata2" ref="E10:F13">
    <sortCondition descending="1" ref="E10:E13"/>
  </sortState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08F6F-1801-4E63-8727-A42464319242}">
  <dimension ref="A3:D14"/>
  <sheetViews>
    <sheetView workbookViewId="0">
      <selection activeCell="F23" sqref="F23"/>
    </sheetView>
  </sheetViews>
  <sheetFormatPr defaultRowHeight="14.4"/>
  <cols>
    <col min="1" max="1" width="29.33203125" bestFit="1" customWidth="1"/>
    <col min="2" max="2" width="15.5546875" bestFit="1" customWidth="1"/>
    <col min="3" max="5" width="12" bestFit="1" customWidth="1"/>
  </cols>
  <sheetData>
    <row r="3" spans="1:4">
      <c r="A3" s="5" t="s">
        <v>252</v>
      </c>
      <c r="B3" s="5" t="s">
        <v>248</v>
      </c>
    </row>
    <row r="4" spans="1:4">
      <c r="A4" s="5" t="s">
        <v>246</v>
      </c>
      <c r="B4" t="s">
        <v>43</v>
      </c>
      <c r="C4" t="s">
        <v>52</v>
      </c>
      <c r="D4" t="s">
        <v>247</v>
      </c>
    </row>
    <row r="5" spans="1:4">
      <c r="A5" s="6" t="s">
        <v>45</v>
      </c>
      <c r="B5" s="13">
        <v>2.5</v>
      </c>
      <c r="C5" s="13">
        <v>3.5</v>
      </c>
      <c r="D5">
        <v>2.9666666666666668</v>
      </c>
    </row>
    <row r="6" spans="1:4">
      <c r="A6" s="6" t="s">
        <v>49</v>
      </c>
      <c r="B6" s="13">
        <v>2.8571428571428572</v>
      </c>
      <c r="C6" s="13">
        <v>2.25</v>
      </c>
      <c r="D6">
        <v>2.6363636363636362</v>
      </c>
    </row>
    <row r="7" spans="1:4">
      <c r="A7" s="6" t="s">
        <v>61</v>
      </c>
      <c r="B7" s="13">
        <v>3.0833333333333335</v>
      </c>
      <c r="C7" s="13">
        <v>2.2999999999999998</v>
      </c>
      <c r="D7">
        <v>2.7272727272727271</v>
      </c>
    </row>
    <row r="8" spans="1:4">
      <c r="A8" s="6" t="s">
        <v>39</v>
      </c>
      <c r="B8" s="13">
        <v>3.9090909090909092</v>
      </c>
      <c r="C8" s="13">
        <v>3.2</v>
      </c>
      <c r="D8">
        <v>3.5</v>
      </c>
    </row>
    <row r="9" spans="1:4">
      <c r="A9" s="6" t="s">
        <v>247</v>
      </c>
      <c r="B9">
        <v>3.0188679245283021</v>
      </c>
      <c r="C9">
        <v>2.9361702127659575</v>
      </c>
      <c r="D9">
        <v>2.98</v>
      </c>
    </row>
    <row r="11" spans="1:4">
      <c r="A11" t="s">
        <v>268</v>
      </c>
    </row>
    <row r="12" spans="1:4">
      <c r="A12" t="s">
        <v>269</v>
      </c>
    </row>
    <row r="14" spans="1:4">
      <c r="A14" t="s">
        <v>270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Case Study</vt:lpstr>
      <vt:lpstr>Dashboard</vt:lpstr>
      <vt:lpstr>Data</vt:lpstr>
      <vt:lpstr>Delivery Performance</vt:lpstr>
      <vt:lpstr>Operational Efficiency</vt:lpstr>
      <vt:lpstr>Average Fuel consumption</vt:lpstr>
      <vt:lpstr>Average delivery cost by zone</vt:lpstr>
      <vt:lpstr>Customer Feedback</vt:lpstr>
      <vt:lpstr>Customer Ratings  Delayed </vt:lpstr>
      <vt:lpstr>Delivery Delays and Costs by Da</vt:lpstr>
      <vt:lpstr>Fuel Usage Trends by Zone and P</vt:lpstr>
      <vt:lpstr>Fuel Consumption Patterns Over </vt:lpstr>
      <vt:lpstr>Delivery Delay Hotspots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resma swain</cp:lastModifiedBy>
  <dcterms:created xsi:type="dcterms:W3CDTF">2024-11-19T11:21:00Z</dcterms:created>
  <dcterms:modified xsi:type="dcterms:W3CDTF">2024-11-24T18:42:37Z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401D661AD973457698BA4799C0619143_12</vt:lpwstr>
  </property>
  <property fmtid="{D5CDD505-2E9C-101B-9397-08002B2CF9AE}" pid="3" name="KSOProductBuildVer">
    <vt:lpwstr>1033-12.2.0.18607</vt:lpwstr>
  </property>
</Properties>
</file>