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ren\Desktop\"/>
    </mc:Choice>
  </mc:AlternateContent>
  <xr:revisionPtr revIDLastSave="0" documentId="13_ncr:1_{FC4CC075-DD2C-4D0B-AA9E-673CD6F0A6AB}" xr6:coauthVersionLast="47" xr6:coauthVersionMax="47" xr10:uidLastSave="{00000000-0000-0000-0000-000000000000}"/>
  <bookViews>
    <workbookView xWindow="-96" yWindow="0" windowWidth="11712" windowHeight="12336" firstSheet="2" activeTab="2" xr2:uid="{E43E4839-3415-4F1E-9839-5560D6B890BA}"/>
  </bookViews>
  <sheets>
    <sheet name="Data Wali Mahasiswa (Soal 1)" sheetId="1" r:id="rId1"/>
    <sheet name="Data Wali Mahasiswa (Soal 2)" sheetId="4" r:id="rId2"/>
    <sheet name="Data Wali Mahasiswa (Soal 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4" l="1"/>
  <c r="P33" i="4"/>
  <c r="P34" i="4"/>
  <c r="O33" i="4"/>
  <c r="P32" i="4"/>
  <c r="O68" i="4"/>
  <c r="O67" i="4"/>
  <c r="P31" i="4"/>
  <c r="P30" i="4"/>
  <c r="O30" i="4"/>
  <c r="O31" i="4"/>
  <c r="O32" i="4"/>
  <c r="O34" i="4"/>
  <c r="O6" i="4"/>
  <c r="O7" i="4"/>
  <c r="O8" i="4"/>
  <c r="O9" i="4"/>
  <c r="O10" i="4"/>
  <c r="D69" i="1" l="1"/>
  <c r="D68" i="1"/>
  <c r="L7" i="1"/>
  <c r="D67" i="1"/>
  <c r="D66" i="1"/>
  <c r="D44" i="1"/>
  <c r="D43" i="1"/>
  <c r="L8" i="1"/>
  <c r="D41" i="1"/>
  <c r="D42" i="1"/>
  <c r="D45" i="1" l="1"/>
  <c r="E43" i="1" s="1"/>
  <c r="L9" i="1"/>
  <c r="E44" i="1" l="1"/>
  <c r="E42" i="1"/>
  <c r="E41" i="1"/>
  <c r="M8" i="1"/>
  <c r="E67" i="1"/>
  <c r="E68" i="1"/>
  <c r="E66" i="1"/>
  <c r="M7" i="1"/>
  <c r="M9" i="1" s="1"/>
  <c r="E69" i="1" l="1"/>
  <c r="E45" i="1"/>
</calcChain>
</file>

<file path=xl/sharedStrings.xml><?xml version="1.0" encoding="utf-8"?>
<sst xmlns="http://schemas.openxmlformats.org/spreadsheetml/2006/main" count="507" uniqueCount="78">
  <si>
    <t xml:space="preserve">No. </t>
  </si>
  <si>
    <t xml:space="preserve">Nama </t>
  </si>
  <si>
    <t xml:space="preserve">Gender </t>
  </si>
  <si>
    <t xml:space="preserve">Pekerjaan </t>
  </si>
  <si>
    <t xml:space="preserve">Penghasilan </t>
  </si>
  <si>
    <t xml:space="preserve">Pendidikan </t>
  </si>
  <si>
    <t>Hilman</t>
  </si>
  <si>
    <t>Pria</t>
  </si>
  <si>
    <t>Pegawai</t>
  </si>
  <si>
    <t>SMA</t>
  </si>
  <si>
    <t>Andri</t>
  </si>
  <si>
    <t>Wanita</t>
  </si>
  <si>
    <t>PNS</t>
  </si>
  <si>
    <t>S1</t>
  </si>
  <si>
    <t>Agus</t>
  </si>
  <si>
    <t>Swasta</t>
  </si>
  <si>
    <t>D3</t>
  </si>
  <si>
    <t>Febrian</t>
  </si>
  <si>
    <t>Pedagang</t>
  </si>
  <si>
    <t>Dewi</t>
  </si>
  <si>
    <t>Maredi</t>
  </si>
  <si>
    <t>Rosari</t>
  </si>
  <si>
    <t>Gorga</t>
  </si>
  <si>
    <t>Putra</t>
  </si>
  <si>
    <t>Irwan</t>
  </si>
  <si>
    <t>Andi</t>
  </si>
  <si>
    <t>Tommy</t>
  </si>
  <si>
    <t>Riado</t>
  </si>
  <si>
    <t>Paian</t>
  </si>
  <si>
    <t>Tunggul</t>
  </si>
  <si>
    <t>Rory</t>
  </si>
  <si>
    <t>Mia</t>
  </si>
  <si>
    <t>Rikki</t>
  </si>
  <si>
    <t>Tahan</t>
  </si>
  <si>
    <t>Jefri</t>
  </si>
  <si>
    <t>Jhonni</t>
  </si>
  <si>
    <t>Noel</t>
  </si>
  <si>
    <t>Johan</t>
  </si>
  <si>
    <t>Tiorida</t>
  </si>
  <si>
    <t>Raja</t>
  </si>
  <si>
    <t>Daniel</t>
  </si>
  <si>
    <t>Parida</t>
  </si>
  <si>
    <t>Nikolas</t>
  </si>
  <si>
    <t>Jomen</t>
  </si>
  <si>
    <t>Christine</t>
  </si>
  <si>
    <t>Praktikum Menyajikan dan Mengolah Data</t>
  </si>
  <si>
    <t>Gender</t>
  </si>
  <si>
    <t>Jumlah</t>
  </si>
  <si>
    <t>Persentase</t>
  </si>
  <si>
    <t>Total</t>
  </si>
  <si>
    <t>No</t>
  </si>
  <si>
    <t>Pekerjaan</t>
  </si>
  <si>
    <t>Pendidikan Wali Mahasiswa</t>
  </si>
  <si>
    <t>1a) Buatlah diagram lingkaran untuk pekerjaan wali mahasiswa dan interpretasikan</t>
  </si>
  <si>
    <t xml:space="preserve">1b) Buatlah diagram batang untuk pendidikan wali mahasiswa dan interpretasikan </t>
  </si>
  <si>
    <t xml:space="preserve">2a) Tentukan statistik deskriptif penghasilan wali mahasiswa dan interpretasikan </t>
  </si>
  <si>
    <t>Minimum</t>
  </si>
  <si>
    <t>Maksimum</t>
  </si>
  <si>
    <t>Rata - Rata</t>
  </si>
  <si>
    <t>Standar Deviasi</t>
  </si>
  <si>
    <t>Banyak Data</t>
  </si>
  <si>
    <t xml:space="preserve"> </t>
  </si>
  <si>
    <t xml:space="preserve">2b) Bandingkan nilai statistik yang didapat, jika anda menggunakan rumus manual  (dengan bantuan excel) untuk mendapatkan nilai-nilai tersebut. </t>
  </si>
  <si>
    <t xml:space="preserve">Statistik Deskriptif Penghasilan </t>
  </si>
  <si>
    <t>Perbandingan</t>
  </si>
  <si>
    <t>Rata - Rata = Total /Banyak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</si>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</sst>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3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9" fontId="3" fillId="0" borderId="5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8" fontId="1" fillId="0" borderId="4" xfId="0" applyNumberFormat="1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8" fontId="3" fillId="0" borderId="5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8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5" xfId="0" applyBorder="1"/>
    <xf numFmtId="8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Continuous"/>
    </xf>
    <xf numFmtId="0" fontId="1" fillId="0" borderId="9" xfId="0" applyFont="1" applyBorder="1" applyAlignment="1">
      <alignment horizontal="center" vertical="center" wrapText="1"/>
    </xf>
    <xf numFmtId="8" fontId="1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Persentase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Wali Mahasiswa (Soal 1)'!$M$6</c:f>
              <c:strCache>
                <c:ptCount val="1"/>
                <c:pt idx="0">
                  <c:v>Persentase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59-4210-B77F-11540F9BBC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59-4210-B77F-11540F9BBCC0}"/>
              </c:ext>
            </c:extLst>
          </c:dPt>
          <c:cat>
            <c:strRef>
              <c:f>'Data Wali Mahasiswa (Soal 1)'!$K$7:$K$8</c:f>
              <c:strCache>
                <c:ptCount val="2"/>
                <c:pt idx="0">
                  <c:v>Pria</c:v>
                </c:pt>
                <c:pt idx="1">
                  <c:v>Wanita</c:v>
                </c:pt>
              </c:strCache>
            </c:strRef>
          </c:cat>
          <c:val>
            <c:numRef>
              <c:f>'Data Wali Mahasiswa (Soal 1)'!$M$7:$M$8</c:f>
              <c:numCache>
                <c:formatCode>0%</c:formatCode>
                <c:ptCount val="2"/>
                <c:pt idx="0">
                  <c:v>0.46666666666666667</c:v>
                </c:pt>
                <c:pt idx="1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A-45F1-BEEB-5F9DB5F1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Persentase Pekerjaan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Wali Mahasiswa (Soal 1)'!$E$40</c:f>
              <c:strCache>
                <c:ptCount val="1"/>
                <c:pt idx="0">
                  <c:v>Persentase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7-4B9E-A0D5-B71B1597C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B7-4B9E-A0D5-B71B1597C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B7-4B9E-A0D5-B71B1597C0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B7-4B9E-A0D5-B71B1597C0B0}"/>
              </c:ext>
            </c:extLst>
          </c:dPt>
          <c:cat>
            <c:strRef>
              <c:f>'Data Wali Mahasiswa (Soal 1)'!$C$41:$C$44</c:f>
              <c:strCache>
                <c:ptCount val="4"/>
                <c:pt idx="0">
                  <c:v>Pegawai</c:v>
                </c:pt>
                <c:pt idx="1">
                  <c:v>PNS</c:v>
                </c:pt>
                <c:pt idx="2">
                  <c:v>Swasta</c:v>
                </c:pt>
                <c:pt idx="3">
                  <c:v>Pedagang</c:v>
                </c:pt>
              </c:strCache>
            </c:strRef>
          </c:cat>
          <c:val>
            <c:numRef>
              <c:f>'Data Wali Mahasiswa (Soal 1)'!$E$41:$E$44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0.23333333333333334</c:v>
                </c:pt>
                <c:pt idx="2">
                  <c:v>0.33333333333333331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CB5-BA8F-26CEDFA4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Persentase Pendidika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 Wali Mahasiswa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Wali Mahasiswa (Soal 1)'!$E$65</c:f>
              <c:strCache>
                <c:ptCount val="1"/>
                <c:pt idx="0">
                  <c:v>Persentase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Wali Mahasiswa (Soal 1)'!$C$66:$C$68</c:f>
              <c:strCache>
                <c:ptCount val="3"/>
                <c:pt idx="0">
                  <c:v>SMA</c:v>
                </c:pt>
                <c:pt idx="1">
                  <c:v>S1</c:v>
                </c:pt>
                <c:pt idx="2">
                  <c:v>D3</c:v>
                </c:pt>
              </c:strCache>
            </c:strRef>
          </c:cat>
          <c:val>
            <c:numRef>
              <c:f>'Data Wali Mahasiswa (Soal 1)'!$E$66:$E$68</c:f>
              <c:numCache>
                <c:formatCode>0%</c:formatCode>
                <c:ptCount val="3"/>
                <c:pt idx="0">
                  <c:v>0.30769230769230771</c:v>
                </c:pt>
                <c:pt idx="1">
                  <c:v>0.42307692307692307</c:v>
                </c:pt>
                <c:pt idx="2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0-41B0-9309-0551C78A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2832"/>
        <c:axId val="11725232"/>
      </c:barChart>
      <c:catAx>
        <c:axId val="117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232"/>
        <c:crosses val="autoZero"/>
        <c:auto val="1"/>
        <c:lblAlgn val="ctr"/>
        <c:lblOffset val="100"/>
        <c:noMultiLvlLbl val="0"/>
      </c:catAx>
      <c:valAx>
        <c:axId val="117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Statistik Deskriptif Penghasilan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Wali Mahasiswa (Soal 2)'!$O$5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Wali Mahasiswa (Soal 2)'!$N$6:$N$9</c:f>
              <c:strCache>
                <c:ptCount val="4"/>
                <c:pt idx="0">
                  <c:v>Minimum</c:v>
                </c:pt>
                <c:pt idx="1">
                  <c:v>Maksimum</c:v>
                </c:pt>
                <c:pt idx="2">
                  <c:v>Rata - Rata</c:v>
                </c:pt>
                <c:pt idx="3">
                  <c:v>Standar Deviasi</c:v>
                </c:pt>
              </c:strCache>
            </c:strRef>
          </c:cat>
          <c:val>
            <c:numRef>
              <c:f>'Data Wali Mahasiswa (Soal 2)'!$O$6:$O$9</c:f>
              <c:numCache>
                <c:formatCode>"Rp"#,##0.00_);[Red]\("Rp"#,##0.00\)</c:formatCode>
                <c:ptCount val="4"/>
                <c:pt idx="0">
                  <c:v>500000</c:v>
                </c:pt>
                <c:pt idx="1">
                  <c:v>2869379</c:v>
                </c:pt>
                <c:pt idx="2">
                  <c:v>1626079.4333333333</c:v>
                </c:pt>
                <c:pt idx="3">
                  <c:v>708627.47800133296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4-461D-8C3D-51A198C7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93856"/>
        <c:axId val="1838760464"/>
      </c:barChart>
      <c:catAx>
        <c:axId val="20077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60464"/>
        <c:crosses val="autoZero"/>
        <c:auto val="1"/>
        <c:lblAlgn val="ctr"/>
        <c:lblOffset val="100"/>
        <c:noMultiLvlLbl val="0"/>
      </c:catAx>
      <c:valAx>
        <c:axId val="18387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.00_);[Red]\(&quot;Rp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6003</xdr:colOff>
      <xdr:row>10</xdr:row>
      <xdr:rowOff>207240</xdr:rowOff>
    </xdr:from>
    <xdr:to>
      <xdr:col>14</xdr:col>
      <xdr:colOff>564572</xdr:colOff>
      <xdr:row>24</xdr:row>
      <xdr:rowOff>68002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2B38-D9B2-3D32-587C-7634B40D4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604630</xdr:colOff>
      <xdr:row>46</xdr:row>
      <xdr:rowOff>3314</xdr:rowOff>
    </xdr:from>
    <xdr:to>
      <xdr:col>5</xdr:col>
      <xdr:colOff>1449456</xdr:colOff>
      <xdr:row>61</xdr:row>
      <xdr:rowOff>13253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3F283-EC86-26F4-ED68-CC533B62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11595</xdr:rowOff>
    </xdr:from>
    <xdr:to>
      <xdr:col>5</xdr:col>
      <xdr:colOff>364435</xdr:colOff>
      <xdr:row>87</xdr:row>
      <xdr:rowOff>145774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7C31-F1AB-9F9C-428F-2D282172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19437</xdr:colOff>
      <xdr:row>11</xdr:row>
      <xdr:rowOff>59027</xdr:rowOff>
    </xdr:from>
    <xdr:to>
      <xdr:col>14</xdr:col>
      <xdr:colOff>293757</xdr:colOff>
      <xdr:row>24</xdr:row>
      <xdr:rowOff>127608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A1DE6-FA23-44B3-A42F-78ED70175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58C0-6FFC-42DB-8932-9309D1D134D6}">
  <dimension ref="B2:M93"/>
  <sheetViews>
    <sheetView topLeftCell="E37" zoomScale="43" workbookViewId="0">
      <selection activeCell="D41" sqref="D41"/>
    </sheetView>
  </sheetViews>
  <sheetFormatPr defaultRowHeight="13.8" x14ac:dyDescent="0.25"/>
  <cols>
    <col min="1" max="1" width="8.88671875" style="3"/>
    <col min="2" max="2" width="4.6640625" style="3" customWidth="1"/>
    <col min="3" max="3" width="31.6640625" style="3" customWidth="1"/>
    <col min="4" max="4" width="12.6640625" style="3" customWidth="1"/>
    <col min="5" max="5" width="15.109375" style="3" customWidth="1"/>
    <col min="6" max="6" width="21.21875" style="3" customWidth="1"/>
    <col min="7" max="7" width="14.6640625" style="3" customWidth="1"/>
    <col min="8" max="8" width="8.88671875" style="3"/>
    <col min="9" max="9" width="3.88671875" style="3" customWidth="1"/>
    <col min="10" max="10" width="6.88671875" style="3" customWidth="1"/>
    <col min="11" max="11" width="10.77734375" style="3" customWidth="1"/>
    <col min="12" max="12" width="22.21875" style="3" customWidth="1"/>
    <col min="13" max="13" width="16.77734375" style="3" customWidth="1"/>
    <col min="14" max="16384" width="8.88671875" style="3"/>
  </cols>
  <sheetData>
    <row r="2" spans="2:13" ht="14.4" customHeight="1" x14ac:dyDescent="0.25">
      <c r="B2" s="26" t="s">
        <v>45</v>
      </c>
      <c r="C2" s="26"/>
      <c r="D2" s="26"/>
      <c r="E2" s="26"/>
      <c r="F2" s="26"/>
      <c r="G2" s="26"/>
    </row>
    <row r="3" spans="2:13" ht="14.4" customHeight="1" x14ac:dyDescent="0.25">
      <c r="B3" s="26"/>
      <c r="C3" s="26"/>
      <c r="D3" s="26"/>
      <c r="E3" s="26"/>
      <c r="F3" s="26"/>
      <c r="G3" s="26"/>
    </row>
    <row r="4" spans="2:13" ht="14.4" thickBot="1" x14ac:dyDescent="0.3"/>
    <row r="5" spans="2:13" ht="16.2" thickBot="1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2:13" ht="16.2" thickBot="1" x14ac:dyDescent="0.3">
      <c r="B6" s="10">
        <v>1</v>
      </c>
      <c r="C6" s="11" t="s">
        <v>6</v>
      </c>
      <c r="D6" s="11" t="s">
        <v>7</v>
      </c>
      <c r="E6" s="11" t="s">
        <v>8</v>
      </c>
      <c r="F6" s="12">
        <v>500000</v>
      </c>
      <c r="G6" s="11" t="s">
        <v>9</v>
      </c>
      <c r="J6" s="5" t="s">
        <v>0</v>
      </c>
      <c r="K6" s="5" t="s">
        <v>46</v>
      </c>
      <c r="L6" s="5" t="s">
        <v>47</v>
      </c>
      <c r="M6" s="5" t="s">
        <v>48</v>
      </c>
    </row>
    <row r="7" spans="2:13" ht="16.2" thickBot="1" x14ac:dyDescent="0.3">
      <c r="B7" s="10">
        <v>2</v>
      </c>
      <c r="C7" s="11" t="s">
        <v>10</v>
      </c>
      <c r="D7" s="11" t="s">
        <v>11</v>
      </c>
      <c r="E7" s="11" t="s">
        <v>12</v>
      </c>
      <c r="F7" s="12">
        <v>843602</v>
      </c>
      <c r="G7" s="11" t="s">
        <v>13</v>
      </c>
      <c r="J7" s="7">
        <v>1</v>
      </c>
      <c r="K7" s="7" t="s">
        <v>7</v>
      </c>
      <c r="L7" s="7">
        <f>COUNTIF(D6:D35, "Pria")</f>
        <v>14</v>
      </c>
      <c r="M7" s="13">
        <f>L7/L9</f>
        <v>0.46666666666666667</v>
      </c>
    </row>
    <row r="8" spans="2:13" ht="16.2" thickBot="1" x14ac:dyDescent="0.3">
      <c r="B8" s="10">
        <v>3</v>
      </c>
      <c r="C8" s="11" t="s">
        <v>14</v>
      </c>
      <c r="D8" s="11" t="s">
        <v>7</v>
      </c>
      <c r="E8" s="11" t="s">
        <v>15</v>
      </c>
      <c r="F8" s="12">
        <v>2661763</v>
      </c>
      <c r="G8" s="11" t="s">
        <v>16</v>
      </c>
      <c r="J8" s="7">
        <v>2</v>
      </c>
      <c r="K8" s="7" t="s">
        <v>11</v>
      </c>
      <c r="L8" s="7">
        <f>COUNTIF(D7:D36, "Wanita")</f>
        <v>16</v>
      </c>
      <c r="M8" s="13">
        <f>L8/L9</f>
        <v>0.53333333333333333</v>
      </c>
    </row>
    <row r="9" spans="2:13" ht="16.2" thickBot="1" x14ac:dyDescent="0.3">
      <c r="B9" s="10">
        <v>4</v>
      </c>
      <c r="C9" s="11" t="s">
        <v>17</v>
      </c>
      <c r="D9" s="11" t="s">
        <v>11</v>
      </c>
      <c r="E9" s="11" t="s">
        <v>18</v>
      </c>
      <c r="F9" s="12">
        <v>1826712</v>
      </c>
      <c r="G9" s="11" t="s">
        <v>9</v>
      </c>
      <c r="J9" s="27" t="s">
        <v>49</v>
      </c>
      <c r="K9" s="28"/>
      <c r="L9" s="7">
        <f>L7+L8</f>
        <v>30</v>
      </c>
      <c r="M9" s="13">
        <f>M7+M8</f>
        <v>1</v>
      </c>
    </row>
    <row r="10" spans="2:13" ht="16.2" thickBot="1" x14ac:dyDescent="0.3">
      <c r="B10" s="10">
        <v>5</v>
      </c>
      <c r="C10" s="11" t="s">
        <v>19</v>
      </c>
      <c r="D10" s="11" t="s">
        <v>7</v>
      </c>
      <c r="E10" s="11" t="s">
        <v>12</v>
      </c>
      <c r="F10" s="12">
        <v>2787795</v>
      </c>
      <c r="G10" s="11" t="s">
        <v>13</v>
      </c>
    </row>
    <row r="11" spans="2:13" ht="16.2" thickBot="1" x14ac:dyDescent="0.3">
      <c r="B11" s="10">
        <v>6</v>
      </c>
      <c r="C11" s="11" t="s">
        <v>20</v>
      </c>
      <c r="D11" s="11" t="s">
        <v>11</v>
      </c>
      <c r="E11" s="11" t="s">
        <v>15</v>
      </c>
      <c r="F11" s="12">
        <v>1694001</v>
      </c>
      <c r="G11" s="11" t="s">
        <v>16</v>
      </c>
    </row>
    <row r="12" spans="2:13" ht="16.2" thickBot="1" x14ac:dyDescent="0.3">
      <c r="B12" s="10">
        <v>7</v>
      </c>
      <c r="C12" s="11" t="s">
        <v>21</v>
      </c>
      <c r="D12" s="11" t="s">
        <v>7</v>
      </c>
      <c r="E12" s="11" t="s">
        <v>18</v>
      </c>
      <c r="F12" s="12">
        <v>1399326</v>
      </c>
      <c r="G12" s="11" t="s">
        <v>16</v>
      </c>
    </row>
    <row r="13" spans="2:13" ht="16.2" thickBot="1" x14ac:dyDescent="0.3">
      <c r="B13" s="10">
        <v>8</v>
      </c>
      <c r="C13" s="11" t="s">
        <v>22</v>
      </c>
      <c r="D13" s="11" t="s">
        <v>11</v>
      </c>
      <c r="E13" s="11" t="s">
        <v>15</v>
      </c>
      <c r="F13" s="12">
        <v>929663</v>
      </c>
      <c r="G13" s="11" t="s">
        <v>9</v>
      </c>
    </row>
    <row r="14" spans="2:13" ht="16.2" thickBot="1" x14ac:dyDescent="0.3">
      <c r="B14" s="10">
        <v>9</v>
      </c>
      <c r="C14" s="11" t="s">
        <v>23</v>
      </c>
      <c r="D14" s="11" t="s">
        <v>11</v>
      </c>
      <c r="E14" s="11" t="s">
        <v>18</v>
      </c>
      <c r="F14" s="12">
        <v>1242439</v>
      </c>
      <c r="G14" s="11" t="s">
        <v>13</v>
      </c>
    </row>
    <row r="15" spans="2:13" ht="16.2" thickBot="1" x14ac:dyDescent="0.3">
      <c r="B15" s="10">
        <v>10</v>
      </c>
      <c r="C15" s="11" t="s">
        <v>24</v>
      </c>
      <c r="D15" s="11" t="s">
        <v>7</v>
      </c>
      <c r="E15" s="11" t="s">
        <v>8</v>
      </c>
      <c r="F15" s="12">
        <v>1690047</v>
      </c>
      <c r="G15" s="11" t="s">
        <v>13</v>
      </c>
    </row>
    <row r="16" spans="2:13" ht="16.2" thickBot="1" x14ac:dyDescent="0.3">
      <c r="B16" s="10">
        <v>11</v>
      </c>
      <c r="C16" s="11" t="s">
        <v>25</v>
      </c>
      <c r="D16" s="11" t="s">
        <v>11</v>
      </c>
      <c r="E16" s="11" t="s">
        <v>12</v>
      </c>
      <c r="F16" s="12">
        <v>2368566</v>
      </c>
      <c r="G16" s="11" t="s">
        <v>16</v>
      </c>
    </row>
    <row r="17" spans="2:7" ht="16.2" thickBot="1" x14ac:dyDescent="0.3">
      <c r="B17" s="10">
        <v>12</v>
      </c>
      <c r="C17" s="11" t="s">
        <v>26</v>
      </c>
      <c r="D17" s="11" t="s">
        <v>7</v>
      </c>
      <c r="E17" s="11" t="s">
        <v>15</v>
      </c>
      <c r="F17" s="12">
        <v>2517243</v>
      </c>
      <c r="G17" s="11" t="s">
        <v>9</v>
      </c>
    </row>
    <row r="18" spans="2:7" ht="16.2" thickBot="1" x14ac:dyDescent="0.3">
      <c r="B18" s="10">
        <v>13</v>
      </c>
      <c r="C18" s="11" t="s">
        <v>27</v>
      </c>
      <c r="D18" s="11" t="s">
        <v>11</v>
      </c>
      <c r="E18" s="11" t="s">
        <v>18</v>
      </c>
      <c r="F18" s="12">
        <v>2255456</v>
      </c>
      <c r="G18" s="11" t="s">
        <v>13</v>
      </c>
    </row>
    <row r="19" spans="2:7" ht="16.2" thickBot="1" x14ac:dyDescent="0.3">
      <c r="B19" s="10">
        <v>14</v>
      </c>
      <c r="C19" s="11" t="s">
        <v>28</v>
      </c>
      <c r="D19" s="11" t="s">
        <v>7</v>
      </c>
      <c r="E19" s="11" t="s">
        <v>12</v>
      </c>
      <c r="F19" s="12">
        <v>1532711</v>
      </c>
      <c r="G19" s="11" t="s">
        <v>16</v>
      </c>
    </row>
    <row r="20" spans="2:7" ht="16.2" thickBot="1" x14ac:dyDescent="0.3">
      <c r="B20" s="10">
        <v>15</v>
      </c>
      <c r="C20" s="11" t="s">
        <v>29</v>
      </c>
      <c r="D20" s="11" t="s">
        <v>11</v>
      </c>
      <c r="E20" s="11" t="s">
        <v>15</v>
      </c>
      <c r="F20" s="12">
        <v>1204290</v>
      </c>
      <c r="G20" s="11" t="s">
        <v>16</v>
      </c>
    </row>
    <row r="21" spans="2:7" ht="16.2" thickBot="1" x14ac:dyDescent="0.3">
      <c r="B21" s="10">
        <v>16</v>
      </c>
      <c r="C21" s="11" t="s">
        <v>30</v>
      </c>
      <c r="D21" s="11" t="s">
        <v>7</v>
      </c>
      <c r="E21" s="11" t="s">
        <v>18</v>
      </c>
      <c r="F21" s="12">
        <v>925339</v>
      </c>
      <c r="G21" s="11" t="s">
        <v>9</v>
      </c>
    </row>
    <row r="22" spans="2:7" ht="16.2" thickBot="1" x14ac:dyDescent="0.3">
      <c r="B22" s="10">
        <v>17</v>
      </c>
      <c r="C22" s="11" t="s">
        <v>31</v>
      </c>
      <c r="D22" s="11" t="s">
        <v>11</v>
      </c>
      <c r="E22" s="11" t="s">
        <v>15</v>
      </c>
      <c r="F22" s="12">
        <v>2339640</v>
      </c>
      <c r="G22" s="11" t="s">
        <v>13</v>
      </c>
    </row>
    <row r="23" spans="2:7" ht="16.2" thickBot="1" x14ac:dyDescent="0.3">
      <c r="B23" s="10">
        <v>18</v>
      </c>
      <c r="C23" s="11" t="s">
        <v>32</v>
      </c>
      <c r="D23" s="11" t="s">
        <v>7</v>
      </c>
      <c r="E23" s="11" t="s">
        <v>18</v>
      </c>
      <c r="F23" s="12">
        <v>1094165</v>
      </c>
      <c r="G23" s="11" t="s">
        <v>13</v>
      </c>
    </row>
    <row r="24" spans="2:7" ht="16.2" thickBot="1" x14ac:dyDescent="0.3">
      <c r="B24" s="10">
        <v>19</v>
      </c>
      <c r="C24" s="11" t="s">
        <v>33</v>
      </c>
      <c r="D24" s="11" t="s">
        <v>11</v>
      </c>
      <c r="E24" s="11" t="s">
        <v>8</v>
      </c>
      <c r="F24" s="12">
        <v>2869379</v>
      </c>
      <c r="G24" s="11" t="s">
        <v>16</v>
      </c>
    </row>
    <row r="25" spans="2:7" ht="16.2" thickBot="1" x14ac:dyDescent="0.3">
      <c r="B25" s="10">
        <v>20</v>
      </c>
      <c r="C25" s="11" t="s">
        <v>34</v>
      </c>
      <c r="D25" s="11" t="s">
        <v>11</v>
      </c>
      <c r="E25" s="11" t="s">
        <v>12</v>
      </c>
      <c r="F25" s="12">
        <v>2235092</v>
      </c>
      <c r="G25" s="11" t="s">
        <v>9</v>
      </c>
    </row>
    <row r="26" spans="2:7" ht="16.2" thickBot="1" x14ac:dyDescent="0.3">
      <c r="B26" s="10">
        <v>21</v>
      </c>
      <c r="C26" s="11" t="s">
        <v>35</v>
      </c>
      <c r="D26" s="11" t="s">
        <v>7</v>
      </c>
      <c r="E26" s="11" t="s">
        <v>15</v>
      </c>
      <c r="F26" s="12">
        <v>2237245</v>
      </c>
      <c r="G26" s="11" t="s">
        <v>13</v>
      </c>
    </row>
    <row r="27" spans="2:7" ht="16.2" thickBot="1" x14ac:dyDescent="0.3">
      <c r="B27" s="10">
        <v>22</v>
      </c>
      <c r="C27" s="11" t="s">
        <v>36</v>
      </c>
      <c r="D27" s="11" t="s">
        <v>11</v>
      </c>
      <c r="E27" s="11" t="s">
        <v>18</v>
      </c>
      <c r="F27" s="12">
        <v>1045876</v>
      </c>
      <c r="G27" s="11" t="s">
        <v>16</v>
      </c>
    </row>
    <row r="28" spans="2:7" ht="16.2" thickBot="1" x14ac:dyDescent="0.3">
      <c r="B28" s="10">
        <v>23</v>
      </c>
      <c r="C28" s="11" t="s">
        <v>37</v>
      </c>
      <c r="D28" s="11" t="s">
        <v>7</v>
      </c>
      <c r="E28" s="11" t="s">
        <v>12</v>
      </c>
      <c r="F28" s="12">
        <v>1831594</v>
      </c>
      <c r="G28" s="11" t="s">
        <v>16</v>
      </c>
    </row>
    <row r="29" spans="2:7" ht="16.2" thickBot="1" x14ac:dyDescent="0.3">
      <c r="B29" s="10">
        <v>24</v>
      </c>
      <c r="C29" s="11" t="s">
        <v>38</v>
      </c>
      <c r="D29" s="11" t="s">
        <v>11</v>
      </c>
      <c r="E29" s="11" t="s">
        <v>15</v>
      </c>
      <c r="F29" s="12">
        <v>775594</v>
      </c>
      <c r="G29" s="11" t="s">
        <v>9</v>
      </c>
    </row>
    <row r="30" spans="2:7" ht="16.2" thickBot="1" x14ac:dyDescent="0.3">
      <c r="B30" s="10">
        <v>25</v>
      </c>
      <c r="C30" s="11" t="s">
        <v>39</v>
      </c>
      <c r="D30" s="11" t="s">
        <v>7</v>
      </c>
      <c r="E30" s="11" t="s">
        <v>18</v>
      </c>
      <c r="F30" s="12">
        <v>527323</v>
      </c>
      <c r="G30" s="11" t="s">
        <v>13</v>
      </c>
    </row>
    <row r="31" spans="2:7" ht="16.2" thickBot="1" x14ac:dyDescent="0.3">
      <c r="B31" s="10">
        <v>26</v>
      </c>
      <c r="C31" s="11" t="s">
        <v>40</v>
      </c>
      <c r="D31" s="11" t="s">
        <v>11</v>
      </c>
      <c r="E31" s="11" t="s">
        <v>15</v>
      </c>
      <c r="F31" s="12">
        <v>2047296</v>
      </c>
      <c r="G31" s="11" t="s">
        <v>13</v>
      </c>
    </row>
    <row r="32" spans="2:7" ht="16.2" thickBot="1" x14ac:dyDescent="0.3">
      <c r="B32" s="10">
        <v>27</v>
      </c>
      <c r="C32" s="11" t="s">
        <v>41</v>
      </c>
      <c r="D32" s="11" t="s">
        <v>7</v>
      </c>
      <c r="E32" s="11" t="s">
        <v>18</v>
      </c>
      <c r="F32" s="12">
        <v>2215579</v>
      </c>
      <c r="G32" s="11" t="s">
        <v>16</v>
      </c>
    </row>
    <row r="33" spans="2:7" ht="16.2" thickBot="1" x14ac:dyDescent="0.3">
      <c r="B33" s="10">
        <v>28</v>
      </c>
      <c r="C33" s="11" t="s">
        <v>42</v>
      </c>
      <c r="D33" s="11" t="s">
        <v>11</v>
      </c>
      <c r="E33" s="11" t="s">
        <v>8</v>
      </c>
      <c r="F33" s="12">
        <v>1302720</v>
      </c>
      <c r="G33" s="11" t="s">
        <v>9</v>
      </c>
    </row>
    <row r="34" spans="2:7" ht="16.2" thickBot="1" x14ac:dyDescent="0.3">
      <c r="B34" s="10">
        <v>29</v>
      </c>
      <c r="C34" s="11" t="s">
        <v>43</v>
      </c>
      <c r="D34" s="11" t="s">
        <v>7</v>
      </c>
      <c r="E34" s="11" t="s">
        <v>12</v>
      </c>
      <c r="F34" s="12">
        <v>668881</v>
      </c>
      <c r="G34" s="11" t="s">
        <v>13</v>
      </c>
    </row>
    <row r="35" spans="2:7" ht="16.2" thickBot="1" x14ac:dyDescent="0.3">
      <c r="B35" s="10">
        <v>30</v>
      </c>
      <c r="C35" s="11" t="s">
        <v>44</v>
      </c>
      <c r="D35" s="11" t="s">
        <v>11</v>
      </c>
      <c r="E35" s="11" t="s">
        <v>15</v>
      </c>
      <c r="F35" s="12">
        <v>1213046</v>
      </c>
      <c r="G35" s="11" t="s">
        <v>16</v>
      </c>
    </row>
    <row r="38" spans="2:7" x14ac:dyDescent="0.25">
      <c r="B38" s="29" t="s">
        <v>53</v>
      </c>
      <c r="C38" s="29"/>
      <c r="D38" s="29"/>
      <c r="E38" s="29"/>
      <c r="F38" s="29"/>
      <c r="G38" s="29"/>
    </row>
    <row r="40" spans="2:7" x14ac:dyDescent="0.25">
      <c r="B40" s="6" t="s">
        <v>50</v>
      </c>
      <c r="C40" s="6" t="s">
        <v>51</v>
      </c>
      <c r="D40" s="6" t="s">
        <v>47</v>
      </c>
      <c r="E40" s="6" t="s">
        <v>48</v>
      </c>
    </row>
    <row r="41" spans="2:7" x14ac:dyDescent="0.25">
      <c r="B41" s="7">
        <v>1</v>
      </c>
      <c r="C41" s="7" t="s">
        <v>8</v>
      </c>
      <c r="D41" s="7">
        <f>COUNTIF(E6:E35, "Pegawai")</f>
        <v>4</v>
      </c>
      <c r="E41" s="13">
        <f>D41/D45</f>
        <v>0.13333333333333333</v>
      </c>
    </row>
    <row r="42" spans="2:7" x14ac:dyDescent="0.25">
      <c r="B42" s="7">
        <v>2</v>
      </c>
      <c r="C42" s="7" t="s">
        <v>12</v>
      </c>
      <c r="D42" s="7">
        <f>COUNTIF(E7:E36, "PNS")</f>
        <v>7</v>
      </c>
      <c r="E42" s="13">
        <f>D42/D45</f>
        <v>0.23333333333333334</v>
      </c>
    </row>
    <row r="43" spans="2:7" x14ac:dyDescent="0.25">
      <c r="B43" s="7">
        <v>3</v>
      </c>
      <c r="C43" s="7" t="s">
        <v>15</v>
      </c>
      <c r="D43" s="7">
        <f>COUNTIF(E8:E37, "Swasta")</f>
        <v>10</v>
      </c>
      <c r="E43" s="13">
        <f>D43/D45</f>
        <v>0.33333333333333331</v>
      </c>
    </row>
    <row r="44" spans="2:7" x14ac:dyDescent="0.25">
      <c r="B44" s="7">
        <v>4</v>
      </c>
      <c r="C44" s="7" t="s">
        <v>18</v>
      </c>
      <c r="D44" s="7">
        <f>COUNTIF(E9:E38, "Pedagang")</f>
        <v>9</v>
      </c>
      <c r="E44" s="13">
        <f>D44/D45</f>
        <v>0.3</v>
      </c>
    </row>
    <row r="45" spans="2:7" x14ac:dyDescent="0.25">
      <c r="B45" s="27" t="s">
        <v>49</v>
      </c>
      <c r="C45" s="28"/>
      <c r="D45" s="7">
        <f>SUM(D41,D42,D43,D44)</f>
        <v>30</v>
      </c>
      <c r="E45" s="13">
        <f>SUM(E41,E42:E44)</f>
        <v>1</v>
      </c>
    </row>
    <row r="63" spans="2:6" x14ac:dyDescent="0.25">
      <c r="B63" s="30" t="s">
        <v>54</v>
      </c>
      <c r="C63" s="30"/>
      <c r="D63" s="30"/>
      <c r="E63" s="30"/>
      <c r="F63" s="30"/>
    </row>
    <row r="65" spans="2:5" x14ac:dyDescent="0.25">
      <c r="B65" s="6" t="s">
        <v>50</v>
      </c>
      <c r="C65" s="6" t="s">
        <v>52</v>
      </c>
      <c r="D65" s="6" t="s">
        <v>47</v>
      </c>
      <c r="E65" s="6" t="s">
        <v>48</v>
      </c>
    </row>
    <row r="66" spans="2:5" x14ac:dyDescent="0.25">
      <c r="B66" s="8">
        <v>1</v>
      </c>
      <c r="C66" s="8" t="s">
        <v>9</v>
      </c>
      <c r="D66" s="4">
        <f>COUNTIF(G6:G35, "SMA")</f>
        <v>8</v>
      </c>
      <c r="E66" s="9">
        <f>D66/D69</f>
        <v>0.30769230769230771</v>
      </c>
    </row>
    <row r="67" spans="2:5" x14ac:dyDescent="0.25">
      <c r="B67" s="8">
        <v>2</v>
      </c>
      <c r="C67" s="8" t="s">
        <v>13</v>
      </c>
      <c r="D67" s="4">
        <f>COUNTIF(G6:G35, "S1")</f>
        <v>11</v>
      </c>
      <c r="E67" s="9">
        <f>D67/D69</f>
        <v>0.42307692307692307</v>
      </c>
    </row>
    <row r="68" spans="2:5" x14ac:dyDescent="0.25">
      <c r="B68" s="8">
        <v>3</v>
      </c>
      <c r="C68" s="8" t="s">
        <v>16</v>
      </c>
      <c r="D68" s="4">
        <f>COUNTIF(G8:G35, "SMA")</f>
        <v>7</v>
      </c>
      <c r="E68" s="9">
        <f>D68/D69</f>
        <v>0.26923076923076922</v>
      </c>
    </row>
    <row r="69" spans="2:5" x14ac:dyDescent="0.25">
      <c r="B69" s="27" t="s">
        <v>49</v>
      </c>
      <c r="C69" s="28"/>
      <c r="D69" s="4">
        <f>SUM(D66,D67,D68)</f>
        <v>26</v>
      </c>
      <c r="E69" s="9">
        <f>SUM(E66,E67:E68)</f>
        <v>1</v>
      </c>
    </row>
    <row r="93" ht="29.4" customHeight="1" x14ac:dyDescent="0.25"/>
  </sheetData>
  <mergeCells count="6">
    <mergeCell ref="B2:G3"/>
    <mergeCell ref="J9:K9"/>
    <mergeCell ref="B38:G38"/>
    <mergeCell ref="B45:C45"/>
    <mergeCell ref="B69:C69"/>
    <mergeCell ref="B63:F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2BB0-8775-4D29-AF6E-F3912A39F42A}">
  <dimension ref="B2:X68"/>
  <sheetViews>
    <sheetView topLeftCell="K11" zoomScale="85" zoomScaleNormal="85" workbookViewId="0">
      <selection activeCell="M66" sqref="M66:O68"/>
    </sheetView>
  </sheetViews>
  <sheetFormatPr defaultRowHeight="14.4" x14ac:dyDescent="0.3"/>
  <cols>
    <col min="2" max="2" width="4.44140625" customWidth="1"/>
    <col min="3" max="3" width="13.6640625" customWidth="1"/>
    <col min="4" max="4" width="13.109375" customWidth="1"/>
    <col min="5" max="5" width="11.44140625" customWidth="1"/>
    <col min="6" max="6" width="32.21875" customWidth="1"/>
    <col min="7" max="7" width="32.5546875" customWidth="1"/>
    <col min="12" max="12" width="12" customWidth="1"/>
    <col min="13" max="13" width="5.5546875" customWidth="1"/>
    <col min="14" max="14" width="36.6640625" customWidth="1"/>
    <col min="15" max="15" width="19.5546875" customWidth="1"/>
    <col min="16" max="16" width="23.6640625" customWidth="1"/>
    <col min="17" max="17" width="29" customWidth="1"/>
    <col min="18" max="18" width="17.21875" customWidth="1"/>
    <col min="20" max="20" width="37.44140625" customWidth="1"/>
    <col min="24" max="24" width="8.88671875" customWidth="1"/>
  </cols>
  <sheetData>
    <row r="2" spans="2:24" x14ac:dyDescent="0.3">
      <c r="B2" s="26" t="s">
        <v>45</v>
      </c>
      <c r="C2" s="26"/>
      <c r="D2" s="26"/>
      <c r="E2" s="26"/>
      <c r="F2" s="26"/>
      <c r="G2" s="26"/>
    </row>
    <row r="3" spans="2:24" x14ac:dyDescent="0.3">
      <c r="B3" s="26"/>
      <c r="C3" s="26"/>
      <c r="D3" s="26"/>
      <c r="E3" s="26"/>
      <c r="F3" s="26"/>
      <c r="G3" s="26"/>
      <c r="M3" s="30" t="s">
        <v>55</v>
      </c>
      <c r="N3" s="30"/>
      <c r="O3" s="30"/>
      <c r="P3" s="30"/>
      <c r="Q3" s="30"/>
    </row>
    <row r="4" spans="2:24" ht="15" thickBot="1" x14ac:dyDescent="0.35">
      <c r="B4" s="3"/>
      <c r="C4" s="3"/>
      <c r="D4" s="3"/>
      <c r="E4" s="3"/>
      <c r="F4" s="3"/>
      <c r="G4" s="3"/>
      <c r="M4" s="3"/>
      <c r="N4" s="3"/>
      <c r="O4" s="3"/>
      <c r="P4" s="3"/>
      <c r="Q4" s="3"/>
    </row>
    <row r="5" spans="2:24" ht="16.2" thickBot="1" x14ac:dyDescent="0.3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M5" s="14" t="s">
        <v>50</v>
      </c>
      <c r="N5" s="14" t="s">
        <v>63</v>
      </c>
      <c r="O5" s="14" t="s">
        <v>47</v>
      </c>
      <c r="P5" s="3"/>
    </row>
    <row r="6" spans="2:24" ht="16.2" thickBot="1" x14ac:dyDescent="0.35">
      <c r="B6" s="10">
        <v>1</v>
      </c>
      <c r="C6" s="11" t="s">
        <v>6</v>
      </c>
      <c r="D6" s="11" t="s">
        <v>7</v>
      </c>
      <c r="E6" s="11" t="s">
        <v>8</v>
      </c>
      <c r="F6" s="12">
        <v>500000</v>
      </c>
      <c r="G6" s="11" t="s">
        <v>9</v>
      </c>
      <c r="M6" s="7">
        <v>1</v>
      </c>
      <c r="N6" s="8" t="s">
        <v>56</v>
      </c>
      <c r="O6" s="15">
        <f>MIN(F6:F35)</f>
        <v>500000</v>
      </c>
      <c r="P6" s="3"/>
    </row>
    <row r="7" spans="2:24" ht="16.2" thickBot="1" x14ac:dyDescent="0.35">
      <c r="B7" s="10">
        <v>2</v>
      </c>
      <c r="C7" s="11" t="s">
        <v>10</v>
      </c>
      <c r="D7" s="11" t="s">
        <v>11</v>
      </c>
      <c r="E7" s="11" t="s">
        <v>12</v>
      </c>
      <c r="F7" s="12">
        <v>843602</v>
      </c>
      <c r="G7" s="11" t="s">
        <v>13</v>
      </c>
      <c r="M7" s="7">
        <v>2</v>
      </c>
      <c r="N7" s="8" t="s">
        <v>57</v>
      </c>
      <c r="O7" s="15">
        <f>MAX(F6:F35)</f>
        <v>2869379</v>
      </c>
      <c r="P7" s="3"/>
    </row>
    <row r="8" spans="2:24" ht="16.2" thickBot="1" x14ac:dyDescent="0.35">
      <c r="B8" s="10">
        <v>3</v>
      </c>
      <c r="C8" s="11" t="s">
        <v>14</v>
      </c>
      <c r="D8" s="11" t="s">
        <v>7</v>
      </c>
      <c r="E8" s="11" t="s">
        <v>15</v>
      </c>
      <c r="F8" s="12">
        <v>2661763</v>
      </c>
      <c r="G8" s="11" t="s">
        <v>16</v>
      </c>
      <c r="M8" s="7">
        <v>3</v>
      </c>
      <c r="N8" s="8" t="s">
        <v>58</v>
      </c>
      <c r="O8" s="15">
        <f>AVERAGE(F6:F35)</f>
        <v>1626079.4333333333</v>
      </c>
      <c r="P8" s="3"/>
    </row>
    <row r="9" spans="2:24" ht="16.2" thickBot="1" x14ac:dyDescent="0.35">
      <c r="B9" s="10">
        <v>4</v>
      </c>
      <c r="C9" s="11" t="s">
        <v>17</v>
      </c>
      <c r="D9" s="11" t="s">
        <v>11</v>
      </c>
      <c r="E9" s="11" t="s">
        <v>18</v>
      </c>
      <c r="F9" s="12">
        <v>1826712</v>
      </c>
      <c r="G9" s="11" t="s">
        <v>9</v>
      </c>
      <c r="M9" s="7">
        <v>4</v>
      </c>
      <c r="N9" s="4" t="s">
        <v>59</v>
      </c>
      <c r="O9" s="15">
        <f>STDEV(F6:F35)</f>
        <v>708627.47800133296</v>
      </c>
    </row>
    <row r="10" spans="2:24" ht="16.2" thickBot="1" x14ac:dyDescent="0.35">
      <c r="B10" s="10">
        <v>5</v>
      </c>
      <c r="C10" s="11" t="s">
        <v>19</v>
      </c>
      <c r="D10" s="11" t="s">
        <v>7</v>
      </c>
      <c r="E10" s="11" t="s">
        <v>12</v>
      </c>
      <c r="F10" s="12">
        <v>2787795</v>
      </c>
      <c r="G10" s="11" t="s">
        <v>13</v>
      </c>
      <c r="M10" s="7">
        <v>5</v>
      </c>
      <c r="N10" s="4" t="s">
        <v>60</v>
      </c>
      <c r="O10" s="4">
        <f>COUNT(F6:F35)</f>
        <v>30</v>
      </c>
    </row>
    <row r="11" spans="2:24" ht="16.2" thickBot="1" x14ac:dyDescent="0.35">
      <c r="B11" s="10">
        <v>6</v>
      </c>
      <c r="C11" s="11" t="s">
        <v>20</v>
      </c>
      <c r="D11" s="11" t="s">
        <v>11</v>
      </c>
      <c r="E11" s="11" t="s">
        <v>15</v>
      </c>
      <c r="F11" s="12">
        <v>1694001</v>
      </c>
      <c r="G11" s="11" t="s">
        <v>16</v>
      </c>
      <c r="M11" s="3"/>
      <c r="N11" s="3"/>
      <c r="O11" s="3"/>
      <c r="X11" t="s">
        <v>61</v>
      </c>
    </row>
    <row r="12" spans="2:24" ht="16.2" thickBot="1" x14ac:dyDescent="0.35">
      <c r="B12" s="10">
        <v>7</v>
      </c>
      <c r="C12" s="11" t="s">
        <v>21</v>
      </c>
      <c r="D12" s="11" t="s">
        <v>7</v>
      </c>
      <c r="E12" s="11" t="s">
        <v>18</v>
      </c>
      <c r="F12" s="12">
        <v>1399326</v>
      </c>
      <c r="G12" s="11" t="s">
        <v>16</v>
      </c>
    </row>
    <row r="13" spans="2:24" ht="16.2" customHeight="1" thickBot="1" x14ac:dyDescent="0.35">
      <c r="B13" s="10">
        <v>8</v>
      </c>
      <c r="C13" s="11" t="s">
        <v>22</v>
      </c>
      <c r="D13" s="11" t="s">
        <v>11</v>
      </c>
      <c r="E13" s="11" t="s">
        <v>15</v>
      </c>
      <c r="F13" s="12">
        <v>929663</v>
      </c>
      <c r="G13" s="11" t="s">
        <v>9</v>
      </c>
      <c r="M13" s="31"/>
      <c r="N13" s="32"/>
      <c r="O13" s="32"/>
      <c r="P13" s="32"/>
      <c r="Q13" s="32"/>
      <c r="R13" s="32"/>
      <c r="S13" s="32"/>
      <c r="T13" s="32"/>
      <c r="U13" s="32"/>
    </row>
    <row r="14" spans="2:24" ht="16.2" customHeight="1" thickBot="1" x14ac:dyDescent="0.35">
      <c r="B14" s="10">
        <v>9</v>
      </c>
      <c r="C14" s="11" t="s">
        <v>23</v>
      </c>
      <c r="D14" s="11" t="s">
        <v>11</v>
      </c>
      <c r="E14" s="11" t="s">
        <v>18</v>
      </c>
      <c r="F14" s="12">
        <v>1242439</v>
      </c>
      <c r="G14" s="11" t="s">
        <v>13</v>
      </c>
    </row>
    <row r="15" spans="2:24" ht="16.2" thickBot="1" x14ac:dyDescent="0.35">
      <c r="B15" s="10">
        <v>10</v>
      </c>
      <c r="C15" s="11" t="s">
        <v>24</v>
      </c>
      <c r="D15" s="11" t="s">
        <v>7</v>
      </c>
      <c r="E15" s="11" t="s">
        <v>8</v>
      </c>
      <c r="F15" s="12">
        <v>1690047</v>
      </c>
      <c r="G15" s="11" t="s">
        <v>13</v>
      </c>
    </row>
    <row r="16" spans="2:24" ht="16.2" thickBot="1" x14ac:dyDescent="0.35">
      <c r="B16" s="10">
        <v>11</v>
      </c>
      <c r="C16" s="11" t="s">
        <v>25</v>
      </c>
      <c r="D16" s="11" t="s">
        <v>11</v>
      </c>
      <c r="E16" s="11" t="s">
        <v>12</v>
      </c>
      <c r="F16" s="12">
        <v>2368566</v>
      </c>
      <c r="G16" s="11" t="s">
        <v>16</v>
      </c>
    </row>
    <row r="17" spans="2:20" ht="16.2" thickBot="1" x14ac:dyDescent="0.35">
      <c r="B17" s="10">
        <v>12</v>
      </c>
      <c r="C17" s="11" t="s">
        <v>26</v>
      </c>
      <c r="D17" s="11" t="s">
        <v>7</v>
      </c>
      <c r="E17" s="11" t="s">
        <v>15</v>
      </c>
      <c r="F17" s="12">
        <v>2517243</v>
      </c>
      <c r="G17" s="11" t="s">
        <v>9</v>
      </c>
    </row>
    <row r="18" spans="2:20" ht="16.2" thickBot="1" x14ac:dyDescent="0.35">
      <c r="B18" s="10">
        <v>13</v>
      </c>
      <c r="C18" s="11" t="s">
        <v>27</v>
      </c>
      <c r="D18" s="11" t="s">
        <v>11</v>
      </c>
      <c r="E18" s="11" t="s">
        <v>18</v>
      </c>
      <c r="F18" s="12">
        <v>2255456</v>
      </c>
      <c r="G18" s="11" t="s">
        <v>13</v>
      </c>
    </row>
    <row r="19" spans="2:20" ht="16.2" thickBot="1" x14ac:dyDescent="0.35">
      <c r="B19" s="10">
        <v>14</v>
      </c>
      <c r="C19" s="11" t="s">
        <v>28</v>
      </c>
      <c r="D19" s="11" t="s">
        <v>7</v>
      </c>
      <c r="E19" s="11" t="s">
        <v>12</v>
      </c>
      <c r="F19" s="12">
        <v>1532711</v>
      </c>
      <c r="G19" s="11" t="s">
        <v>16</v>
      </c>
    </row>
    <row r="20" spans="2:20" ht="16.2" thickBot="1" x14ac:dyDescent="0.35">
      <c r="B20" s="10">
        <v>15</v>
      </c>
      <c r="C20" s="11" t="s">
        <v>29</v>
      </c>
      <c r="D20" s="11" t="s">
        <v>11</v>
      </c>
      <c r="E20" s="11" t="s">
        <v>15</v>
      </c>
      <c r="F20" s="12">
        <v>1204290</v>
      </c>
      <c r="G20" s="11" t="s">
        <v>16</v>
      </c>
    </row>
    <row r="21" spans="2:20" ht="16.2" thickBot="1" x14ac:dyDescent="0.35">
      <c r="B21" s="10">
        <v>16</v>
      </c>
      <c r="C21" s="11" t="s">
        <v>30</v>
      </c>
      <c r="D21" s="11" t="s">
        <v>7</v>
      </c>
      <c r="E21" s="11" t="s">
        <v>18</v>
      </c>
      <c r="F21" s="12">
        <v>925339</v>
      </c>
      <c r="G21" s="11" t="s">
        <v>9</v>
      </c>
    </row>
    <row r="22" spans="2:20" ht="16.2" thickBot="1" x14ac:dyDescent="0.35">
      <c r="B22" s="10">
        <v>17</v>
      </c>
      <c r="C22" s="11" t="s">
        <v>31</v>
      </c>
      <c r="D22" s="11" t="s">
        <v>11</v>
      </c>
      <c r="E22" s="11" t="s">
        <v>15</v>
      </c>
      <c r="F22" s="12">
        <v>2339640</v>
      </c>
      <c r="G22" s="11" t="s">
        <v>13</v>
      </c>
    </row>
    <row r="23" spans="2:20" ht="16.2" thickBot="1" x14ac:dyDescent="0.35">
      <c r="B23" s="10">
        <v>18</v>
      </c>
      <c r="C23" s="11" t="s">
        <v>32</v>
      </c>
      <c r="D23" s="11" t="s">
        <v>7</v>
      </c>
      <c r="E23" s="11" t="s">
        <v>18</v>
      </c>
      <c r="F23" s="12">
        <v>1094165</v>
      </c>
      <c r="G23" s="11" t="s">
        <v>13</v>
      </c>
    </row>
    <row r="24" spans="2:20" ht="16.2" thickBot="1" x14ac:dyDescent="0.35">
      <c r="B24" s="10">
        <v>19</v>
      </c>
      <c r="C24" s="11" t="s">
        <v>33</v>
      </c>
      <c r="D24" s="11" t="s">
        <v>11</v>
      </c>
      <c r="E24" s="11" t="s">
        <v>8</v>
      </c>
      <c r="F24" s="12">
        <v>2869379</v>
      </c>
      <c r="G24" s="11" t="s">
        <v>16</v>
      </c>
    </row>
    <row r="25" spans="2:20" ht="16.2" thickBot="1" x14ac:dyDescent="0.35">
      <c r="B25" s="10">
        <v>20</v>
      </c>
      <c r="C25" s="11" t="s">
        <v>34</v>
      </c>
      <c r="D25" s="11" t="s">
        <v>11</v>
      </c>
      <c r="E25" s="11" t="s">
        <v>12</v>
      </c>
      <c r="F25" s="12">
        <v>2235092</v>
      </c>
      <c r="G25" s="11" t="s">
        <v>9</v>
      </c>
    </row>
    <row r="26" spans="2:20" ht="16.2" thickBot="1" x14ac:dyDescent="0.35">
      <c r="B26" s="10">
        <v>21</v>
      </c>
      <c r="C26" s="11" t="s">
        <v>35</v>
      </c>
      <c r="D26" s="11" t="s">
        <v>7</v>
      </c>
      <c r="E26" s="11" t="s">
        <v>15</v>
      </c>
      <c r="F26" s="12">
        <v>2237245</v>
      </c>
      <c r="G26" s="11" t="s">
        <v>13</v>
      </c>
    </row>
    <row r="27" spans="2:20" ht="16.2" thickBot="1" x14ac:dyDescent="0.35">
      <c r="B27" s="10">
        <v>22</v>
      </c>
      <c r="C27" s="11" t="s">
        <v>36</v>
      </c>
      <c r="D27" s="11" t="s">
        <v>11</v>
      </c>
      <c r="E27" s="11" t="s">
        <v>18</v>
      </c>
      <c r="F27" s="12">
        <v>1045876</v>
      </c>
      <c r="G27" s="11" t="s">
        <v>16</v>
      </c>
      <c r="M27" s="30" t="s">
        <v>62</v>
      </c>
      <c r="N27" s="33"/>
      <c r="O27" s="33"/>
      <c r="P27" s="33"/>
      <c r="Q27" s="33"/>
      <c r="R27" s="33"/>
      <c r="S27" s="33"/>
      <c r="T27" s="33"/>
    </row>
    <row r="28" spans="2:20" ht="16.2" thickBot="1" x14ac:dyDescent="0.35">
      <c r="B28" s="10">
        <v>23</v>
      </c>
      <c r="C28" s="11" t="s">
        <v>37</v>
      </c>
      <c r="D28" s="11" t="s">
        <v>7</v>
      </c>
      <c r="E28" s="11" t="s">
        <v>12</v>
      </c>
      <c r="F28" s="12">
        <v>1831594</v>
      </c>
      <c r="G28" s="11" t="s">
        <v>16</v>
      </c>
    </row>
    <row r="29" spans="2:20" ht="16.2" thickBot="1" x14ac:dyDescent="0.35">
      <c r="B29" s="10">
        <v>24</v>
      </c>
      <c r="C29" s="11" t="s">
        <v>38</v>
      </c>
      <c r="D29" s="11" t="s">
        <v>11</v>
      </c>
      <c r="E29" s="11" t="s">
        <v>15</v>
      </c>
      <c r="F29" s="12">
        <v>775594</v>
      </c>
      <c r="G29" s="11" t="s">
        <v>9</v>
      </c>
      <c r="M29" s="14" t="s">
        <v>50</v>
      </c>
      <c r="N29" s="14" t="s">
        <v>63</v>
      </c>
      <c r="O29" s="14" t="s">
        <v>47</v>
      </c>
      <c r="P29" s="14" t="s">
        <v>64</v>
      </c>
    </row>
    <row r="30" spans="2:20" ht="16.2" thickBot="1" x14ac:dyDescent="0.35">
      <c r="B30" s="10">
        <v>25</v>
      </c>
      <c r="C30" s="11" t="s">
        <v>39</v>
      </c>
      <c r="D30" s="11" t="s">
        <v>7</v>
      </c>
      <c r="E30" s="11" t="s">
        <v>18</v>
      </c>
      <c r="F30" s="12">
        <v>527323</v>
      </c>
      <c r="G30" s="11" t="s">
        <v>13</v>
      </c>
      <c r="M30" s="7">
        <v>1</v>
      </c>
      <c r="N30" s="8" t="s">
        <v>56</v>
      </c>
      <c r="O30" s="15">
        <f>MIN(F6:F35)</f>
        <v>500000</v>
      </c>
      <c r="P30" s="23">
        <f>O37</f>
        <v>500000</v>
      </c>
    </row>
    <row r="31" spans="2:20" ht="16.2" thickBot="1" x14ac:dyDescent="0.35">
      <c r="B31" s="10">
        <v>26</v>
      </c>
      <c r="C31" s="11" t="s">
        <v>40</v>
      </c>
      <c r="D31" s="11" t="s">
        <v>11</v>
      </c>
      <c r="E31" s="11" t="s">
        <v>15</v>
      </c>
      <c r="F31" s="12">
        <v>2047296</v>
      </c>
      <c r="G31" s="11" t="s">
        <v>13</v>
      </c>
      <c r="M31" s="7">
        <v>2</v>
      </c>
      <c r="N31" s="8" t="s">
        <v>57</v>
      </c>
      <c r="O31" s="15">
        <f>MAX(F6:F35)</f>
        <v>2869379</v>
      </c>
      <c r="P31" s="23">
        <f>O66</f>
        <v>2869379</v>
      </c>
    </row>
    <row r="32" spans="2:20" ht="16.2" thickBot="1" x14ac:dyDescent="0.35">
      <c r="B32" s="10">
        <v>27</v>
      </c>
      <c r="C32" s="11" t="s">
        <v>41</v>
      </c>
      <c r="D32" s="11" t="s">
        <v>7</v>
      </c>
      <c r="E32" s="11" t="s">
        <v>18</v>
      </c>
      <c r="F32" s="12">
        <v>2215579</v>
      </c>
      <c r="G32" s="11" t="s">
        <v>16</v>
      </c>
      <c r="M32" s="7">
        <v>3</v>
      </c>
      <c r="N32" s="8" t="s">
        <v>58</v>
      </c>
      <c r="O32" s="15">
        <f>AVERAGE(F6:F35)</f>
        <v>1626079.4333333333</v>
      </c>
      <c r="P32" s="23">
        <f>O68</f>
        <v>1626079.4333333333</v>
      </c>
    </row>
    <row r="33" spans="2:17" ht="16.2" thickBot="1" x14ac:dyDescent="0.35">
      <c r="B33" s="10">
        <v>28</v>
      </c>
      <c r="C33" s="11" t="s">
        <v>42</v>
      </c>
      <c r="D33" s="11" t="s">
        <v>11</v>
      </c>
      <c r="E33" s="11" t="s">
        <v>8</v>
      </c>
      <c r="F33" s="12">
        <v>1302720</v>
      </c>
      <c r="G33" s="11" t="s">
        <v>9</v>
      </c>
      <c r="M33" s="7">
        <v>4</v>
      </c>
      <c r="N33" s="4" t="s">
        <v>59</v>
      </c>
      <c r="O33" s="15">
        <f>STDEV(F6:F35)</f>
        <v>708627.47800133296</v>
      </c>
      <c r="P33" s="23">
        <f>SQRT(Q33/29)</f>
        <v>708627.47800133319</v>
      </c>
      <c r="Q33" s="23">
        <f>(O32-O37)^2+(O32-O38)^2+(O32-O39)^2+(O32-O40)^2+(O32-O41)^2+(O32-O42)^2+(O32-O43)^2+(O32-O44)^2+(O32-O45)^2+(O32-O46)^2+(O32-O47)^2+(O32-O48)^2+(O32-O49)^2+(O32-O50)^2+(O32-O51)^2+(O32-O52)^2+(O32-O53)^2+(O32-O54)^2+(O32-O55)^2+(O32-O56)^2+(O32-O57)^2+(O32-O58)^2+(O32-O59)^2+(O32-O60)^2+(O32-O61)^2+(O32-O62)^2+(O32-O63)^2+(O32-O64)^2+(O32-O65)^2+(O32-O66)^2</f>
        <v>14562434174777.367</v>
      </c>
    </row>
    <row r="34" spans="2:17" ht="16.2" thickBot="1" x14ac:dyDescent="0.35">
      <c r="B34" s="10">
        <v>29</v>
      </c>
      <c r="C34" s="11" t="s">
        <v>43</v>
      </c>
      <c r="D34" s="11" t="s">
        <v>7</v>
      </c>
      <c r="E34" s="11" t="s">
        <v>12</v>
      </c>
      <c r="F34" s="12">
        <v>668881</v>
      </c>
      <c r="G34" s="11" t="s">
        <v>13</v>
      </c>
      <c r="M34" s="7">
        <v>5</v>
      </c>
      <c r="N34" s="4" t="s">
        <v>60</v>
      </c>
      <c r="O34" s="4">
        <f>COUNT(F6:F35)</f>
        <v>30</v>
      </c>
      <c r="P34" s="22">
        <f>M66</f>
        <v>30</v>
      </c>
    </row>
    <row r="35" spans="2:17" ht="16.2" thickBot="1" x14ac:dyDescent="0.35">
      <c r="B35" s="10">
        <v>30</v>
      </c>
      <c r="C35" s="11" t="s">
        <v>44</v>
      </c>
      <c r="D35" s="11" t="s">
        <v>11</v>
      </c>
      <c r="E35" s="11" t="s">
        <v>15</v>
      </c>
      <c r="F35" s="12">
        <v>1213046</v>
      </c>
      <c r="G35" s="11" t="s">
        <v>16</v>
      </c>
    </row>
    <row r="36" spans="2:17" ht="20.399999999999999" customHeight="1" thickBot="1" x14ac:dyDescent="0.35">
      <c r="M36" s="1" t="s">
        <v>0</v>
      </c>
      <c r="N36" s="2" t="s">
        <v>1</v>
      </c>
      <c r="O36" s="2" t="s">
        <v>4</v>
      </c>
      <c r="P36" s="2" t="s">
        <v>5</v>
      </c>
    </row>
    <row r="37" spans="2:17" ht="16.2" thickBot="1" x14ac:dyDescent="0.35">
      <c r="M37" s="10">
        <v>1</v>
      </c>
      <c r="N37" s="11" t="s">
        <v>6</v>
      </c>
      <c r="O37" s="12">
        <v>500000</v>
      </c>
      <c r="P37" s="11" t="s">
        <v>9</v>
      </c>
    </row>
    <row r="38" spans="2:17" ht="16.2" thickBot="1" x14ac:dyDescent="0.35">
      <c r="M38" s="10">
        <v>2</v>
      </c>
      <c r="N38" s="11" t="s">
        <v>39</v>
      </c>
      <c r="O38" s="12">
        <v>527323</v>
      </c>
      <c r="P38" s="11" t="s">
        <v>13</v>
      </c>
    </row>
    <row r="39" spans="2:17" ht="16.2" thickBot="1" x14ac:dyDescent="0.35">
      <c r="M39" s="10">
        <v>3</v>
      </c>
      <c r="N39" s="11" t="s">
        <v>43</v>
      </c>
      <c r="O39" s="12">
        <v>668881</v>
      </c>
      <c r="P39" s="11" t="s">
        <v>13</v>
      </c>
    </row>
    <row r="40" spans="2:17" ht="16.2" thickBot="1" x14ac:dyDescent="0.35">
      <c r="M40" s="10">
        <v>4</v>
      </c>
      <c r="N40" s="11" t="s">
        <v>38</v>
      </c>
      <c r="O40" s="12">
        <v>775594</v>
      </c>
      <c r="P40" s="11" t="s">
        <v>9</v>
      </c>
    </row>
    <row r="41" spans="2:17" ht="16.2" thickBot="1" x14ac:dyDescent="0.35">
      <c r="M41" s="10">
        <v>5</v>
      </c>
      <c r="N41" s="11" t="s">
        <v>10</v>
      </c>
      <c r="O41" s="12">
        <v>843602</v>
      </c>
      <c r="P41" s="11" t="s">
        <v>13</v>
      </c>
    </row>
    <row r="42" spans="2:17" ht="16.2" thickBot="1" x14ac:dyDescent="0.35">
      <c r="M42" s="10">
        <v>6</v>
      </c>
      <c r="N42" s="11" t="s">
        <v>30</v>
      </c>
      <c r="O42" s="12">
        <v>925339</v>
      </c>
      <c r="P42" s="11" t="s">
        <v>9</v>
      </c>
    </row>
    <row r="43" spans="2:17" ht="16.2" thickBot="1" x14ac:dyDescent="0.35">
      <c r="M43" s="10">
        <v>7</v>
      </c>
      <c r="N43" s="11" t="s">
        <v>22</v>
      </c>
      <c r="O43" s="12">
        <v>929663</v>
      </c>
      <c r="P43" s="11" t="s">
        <v>9</v>
      </c>
    </row>
    <row r="44" spans="2:17" ht="16.2" thickBot="1" x14ac:dyDescent="0.35">
      <c r="M44" s="10">
        <v>8</v>
      </c>
      <c r="N44" s="11" t="s">
        <v>36</v>
      </c>
      <c r="O44" s="12">
        <v>1045876</v>
      </c>
      <c r="P44" s="11" t="s">
        <v>16</v>
      </c>
    </row>
    <row r="45" spans="2:17" ht="16.2" thickBot="1" x14ac:dyDescent="0.35">
      <c r="M45" s="10">
        <v>9</v>
      </c>
      <c r="N45" s="11" t="s">
        <v>32</v>
      </c>
      <c r="O45" s="12">
        <v>1094165</v>
      </c>
      <c r="P45" s="11" t="s">
        <v>13</v>
      </c>
    </row>
    <row r="46" spans="2:17" ht="16.2" thickBot="1" x14ac:dyDescent="0.35">
      <c r="M46" s="10">
        <v>10</v>
      </c>
      <c r="N46" s="11" t="s">
        <v>29</v>
      </c>
      <c r="O46" s="12">
        <v>1204290</v>
      </c>
      <c r="P46" s="11" t="s">
        <v>16</v>
      </c>
    </row>
    <row r="47" spans="2:17" ht="16.2" thickBot="1" x14ac:dyDescent="0.35">
      <c r="M47" s="10">
        <v>11</v>
      </c>
      <c r="N47" s="11" t="s">
        <v>44</v>
      </c>
      <c r="O47" s="12">
        <v>1213046</v>
      </c>
      <c r="P47" s="11" t="s">
        <v>16</v>
      </c>
    </row>
    <row r="48" spans="2:17" ht="16.2" thickBot="1" x14ac:dyDescent="0.35">
      <c r="M48" s="10">
        <v>12</v>
      </c>
      <c r="N48" s="11" t="s">
        <v>23</v>
      </c>
      <c r="O48" s="12">
        <v>1242439</v>
      </c>
      <c r="P48" s="11" t="s">
        <v>13</v>
      </c>
    </row>
    <row r="49" spans="13:16" ht="16.2" thickBot="1" x14ac:dyDescent="0.35">
      <c r="M49" s="10">
        <v>13</v>
      </c>
      <c r="N49" s="11" t="s">
        <v>42</v>
      </c>
      <c r="O49" s="12">
        <v>1302720</v>
      </c>
      <c r="P49" s="11" t="s">
        <v>9</v>
      </c>
    </row>
    <row r="50" spans="13:16" ht="16.2" thickBot="1" x14ac:dyDescent="0.35">
      <c r="M50" s="10">
        <v>14</v>
      </c>
      <c r="N50" s="11" t="s">
        <v>21</v>
      </c>
      <c r="O50" s="12">
        <v>1399326</v>
      </c>
      <c r="P50" s="11" t="s">
        <v>16</v>
      </c>
    </row>
    <row r="51" spans="13:16" ht="16.2" thickBot="1" x14ac:dyDescent="0.35">
      <c r="M51" s="10">
        <v>15</v>
      </c>
      <c r="N51" s="11" t="s">
        <v>28</v>
      </c>
      <c r="O51" s="12">
        <v>1532711</v>
      </c>
      <c r="P51" s="11" t="s">
        <v>16</v>
      </c>
    </row>
    <row r="52" spans="13:16" ht="16.2" thickBot="1" x14ac:dyDescent="0.35">
      <c r="M52" s="10">
        <v>16</v>
      </c>
      <c r="N52" s="11" t="s">
        <v>24</v>
      </c>
      <c r="O52" s="12">
        <v>1690047</v>
      </c>
      <c r="P52" s="11" t="s">
        <v>13</v>
      </c>
    </row>
    <row r="53" spans="13:16" ht="16.2" thickBot="1" x14ac:dyDescent="0.35">
      <c r="M53" s="10">
        <v>17</v>
      </c>
      <c r="N53" s="11" t="s">
        <v>20</v>
      </c>
      <c r="O53" s="12">
        <v>1694001</v>
      </c>
      <c r="P53" s="11" t="s">
        <v>16</v>
      </c>
    </row>
    <row r="54" spans="13:16" ht="16.2" thickBot="1" x14ac:dyDescent="0.35">
      <c r="M54" s="10">
        <v>18</v>
      </c>
      <c r="N54" s="11" t="s">
        <v>17</v>
      </c>
      <c r="O54" s="12">
        <v>1826712</v>
      </c>
      <c r="P54" s="11" t="s">
        <v>9</v>
      </c>
    </row>
    <row r="55" spans="13:16" ht="16.2" thickBot="1" x14ac:dyDescent="0.35">
      <c r="M55" s="10">
        <v>19</v>
      </c>
      <c r="N55" s="11" t="s">
        <v>37</v>
      </c>
      <c r="O55" s="12">
        <v>1831594</v>
      </c>
      <c r="P55" s="11" t="s">
        <v>16</v>
      </c>
    </row>
    <row r="56" spans="13:16" ht="16.2" thickBot="1" x14ac:dyDescent="0.35">
      <c r="M56" s="10">
        <v>20</v>
      </c>
      <c r="N56" s="11" t="s">
        <v>40</v>
      </c>
      <c r="O56" s="12">
        <v>2047296</v>
      </c>
      <c r="P56" s="11" t="s">
        <v>13</v>
      </c>
    </row>
    <row r="57" spans="13:16" ht="16.2" thickBot="1" x14ac:dyDescent="0.35">
      <c r="M57" s="10">
        <v>21</v>
      </c>
      <c r="N57" s="11" t="s">
        <v>41</v>
      </c>
      <c r="O57" s="12">
        <v>2215579</v>
      </c>
      <c r="P57" s="11" t="s">
        <v>16</v>
      </c>
    </row>
    <row r="58" spans="13:16" ht="16.2" thickBot="1" x14ac:dyDescent="0.35">
      <c r="M58" s="10">
        <v>22</v>
      </c>
      <c r="N58" s="11" t="s">
        <v>34</v>
      </c>
      <c r="O58" s="12">
        <v>2235092</v>
      </c>
      <c r="P58" s="11" t="s">
        <v>9</v>
      </c>
    </row>
    <row r="59" spans="13:16" ht="16.2" thickBot="1" x14ac:dyDescent="0.35">
      <c r="M59" s="10">
        <v>23</v>
      </c>
      <c r="N59" s="11" t="s">
        <v>35</v>
      </c>
      <c r="O59" s="12">
        <v>2237245</v>
      </c>
      <c r="P59" s="11" t="s">
        <v>13</v>
      </c>
    </row>
    <row r="60" spans="13:16" ht="16.2" thickBot="1" x14ac:dyDescent="0.35">
      <c r="M60" s="10">
        <v>24</v>
      </c>
      <c r="N60" s="11" t="s">
        <v>27</v>
      </c>
      <c r="O60" s="12">
        <v>2255456</v>
      </c>
      <c r="P60" s="11" t="s">
        <v>13</v>
      </c>
    </row>
    <row r="61" spans="13:16" ht="16.2" thickBot="1" x14ac:dyDescent="0.35">
      <c r="M61" s="10">
        <v>25</v>
      </c>
      <c r="N61" s="11" t="s">
        <v>31</v>
      </c>
      <c r="O61" s="12">
        <v>2339640</v>
      </c>
      <c r="P61" s="11" t="s">
        <v>13</v>
      </c>
    </row>
    <row r="62" spans="13:16" ht="16.2" thickBot="1" x14ac:dyDescent="0.35">
      <c r="M62" s="10">
        <v>26</v>
      </c>
      <c r="N62" s="11" t="s">
        <v>25</v>
      </c>
      <c r="O62" s="12">
        <v>2368566</v>
      </c>
      <c r="P62" s="11" t="s">
        <v>16</v>
      </c>
    </row>
    <row r="63" spans="13:16" ht="16.2" thickBot="1" x14ac:dyDescent="0.35">
      <c r="M63" s="10">
        <v>27</v>
      </c>
      <c r="N63" s="11" t="s">
        <v>26</v>
      </c>
      <c r="O63" s="12">
        <v>2517243</v>
      </c>
      <c r="P63" s="11" t="s">
        <v>9</v>
      </c>
    </row>
    <row r="64" spans="13:16" ht="16.2" thickBot="1" x14ac:dyDescent="0.35">
      <c r="M64" s="10">
        <v>28</v>
      </c>
      <c r="N64" s="11" t="s">
        <v>14</v>
      </c>
      <c r="O64" s="12">
        <v>2661763</v>
      </c>
      <c r="P64" s="11" t="s">
        <v>16</v>
      </c>
    </row>
    <row r="65" spans="13:16" ht="16.2" thickBot="1" x14ac:dyDescent="0.35">
      <c r="M65" s="10">
        <v>29</v>
      </c>
      <c r="N65" s="11" t="s">
        <v>19</v>
      </c>
      <c r="O65" s="12">
        <v>2787795</v>
      </c>
      <c r="P65" s="11" t="s">
        <v>13</v>
      </c>
    </row>
    <row r="66" spans="13:16" ht="16.2" thickBot="1" x14ac:dyDescent="0.35">
      <c r="M66" s="37">
        <v>30</v>
      </c>
      <c r="N66" s="24" t="s">
        <v>33</v>
      </c>
      <c r="O66" s="38">
        <v>2869379</v>
      </c>
      <c r="P66" s="11" t="s">
        <v>16</v>
      </c>
    </row>
    <row r="67" spans="13:16" ht="15.6" x14ac:dyDescent="0.3">
      <c r="M67" s="22"/>
      <c r="N67" s="39" t="s">
        <v>49</v>
      </c>
      <c r="O67" s="23">
        <f>SUM(O37:O66)</f>
        <v>48782383</v>
      </c>
    </row>
    <row r="68" spans="13:16" ht="15.6" x14ac:dyDescent="0.3">
      <c r="M68" s="22"/>
      <c r="N68" s="39" t="s">
        <v>65</v>
      </c>
      <c r="O68" s="23">
        <f>O67/30</f>
        <v>1626079.4333333333</v>
      </c>
    </row>
  </sheetData>
  <sortState xmlns:xlrd2="http://schemas.microsoft.com/office/spreadsheetml/2017/richdata2" ref="N37:P66">
    <sortCondition ref="O37:O66"/>
  </sortState>
  <mergeCells count="4">
    <mergeCell ref="B2:G3"/>
    <mergeCell ref="M3:Q3"/>
    <mergeCell ref="M13:U13"/>
    <mergeCell ref="M27:T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D6E4-2E9E-4CA1-9921-48EA8B562B0A}">
  <dimension ref="B2:X35"/>
  <sheetViews>
    <sheetView tabSelected="1" topLeftCell="I9" zoomScale="85" zoomScaleNormal="85" workbookViewId="0">
      <selection activeCell="K26" sqref="K26"/>
    </sheetView>
  </sheetViews>
  <sheetFormatPr defaultRowHeight="14.4" x14ac:dyDescent="0.3"/>
  <cols>
    <col min="2" max="2" width="4.44140625" customWidth="1"/>
    <col min="3" max="3" width="13.6640625" customWidth="1"/>
    <col min="4" max="4" width="13.109375" customWidth="1"/>
    <col min="5" max="5" width="11.44140625" customWidth="1"/>
    <col min="6" max="6" width="23.6640625" customWidth="1"/>
    <col min="7" max="7" width="32.5546875" customWidth="1"/>
    <col min="10" max="10" width="21.77734375" customWidth="1"/>
    <col min="11" max="11" width="23" customWidth="1"/>
    <col min="12" max="12" width="36.77734375" customWidth="1"/>
    <col min="13" max="13" width="12.6640625" customWidth="1"/>
    <col min="14" max="14" width="26.33203125" customWidth="1"/>
    <col min="15" max="15" width="19.5546875" customWidth="1"/>
    <col min="16" max="16" width="14.5546875" customWidth="1"/>
    <col min="24" max="24" width="8.88671875" customWidth="1"/>
  </cols>
  <sheetData>
    <row r="2" spans="2:24" x14ac:dyDescent="0.3">
      <c r="B2" s="26" t="s">
        <v>45</v>
      </c>
      <c r="C2" s="26"/>
      <c r="D2" s="26"/>
      <c r="E2" s="26"/>
      <c r="F2" s="26"/>
      <c r="G2" s="26"/>
    </row>
    <row r="3" spans="2:24" x14ac:dyDescent="0.3">
      <c r="B3" s="26"/>
      <c r="C3" s="26"/>
      <c r="D3" s="26"/>
      <c r="E3" s="26"/>
      <c r="F3" s="26"/>
      <c r="G3" s="26"/>
      <c r="M3" s="3"/>
      <c r="N3" s="3"/>
      <c r="O3" s="3"/>
      <c r="P3" s="3"/>
      <c r="Q3" s="3"/>
    </row>
    <row r="4" spans="2:24" ht="15" thickBot="1" x14ac:dyDescent="0.35">
      <c r="B4" s="3"/>
      <c r="C4" s="3"/>
      <c r="D4" s="3"/>
      <c r="E4" s="3"/>
      <c r="F4" s="3"/>
      <c r="G4" s="3"/>
      <c r="M4" s="3"/>
      <c r="N4" s="3"/>
      <c r="O4" s="3"/>
      <c r="P4" s="3"/>
      <c r="Q4" s="3"/>
    </row>
    <row r="5" spans="2:24" ht="16.2" thickBot="1" x14ac:dyDescent="0.3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J5" s="25"/>
      <c r="K5" s="25"/>
      <c r="M5" s="18"/>
      <c r="N5" s="18"/>
      <c r="O5" s="18"/>
      <c r="P5" s="3"/>
    </row>
    <row r="6" spans="2:24" ht="16.2" thickBot="1" x14ac:dyDescent="0.35">
      <c r="B6" s="10">
        <v>1</v>
      </c>
      <c r="C6" s="11" t="s">
        <v>6</v>
      </c>
      <c r="D6" s="11" t="s">
        <v>7</v>
      </c>
      <c r="E6" s="11" t="s">
        <v>8</v>
      </c>
      <c r="F6" s="12">
        <v>500000</v>
      </c>
      <c r="G6" s="11" t="s">
        <v>9</v>
      </c>
      <c r="K6" s="36">
        <v>500000</v>
      </c>
      <c r="L6" s="36"/>
      <c r="M6" s="20"/>
      <c r="N6" s="16"/>
      <c r="O6" s="19"/>
      <c r="P6" s="3"/>
    </row>
    <row r="7" spans="2:24" ht="16.2" thickBot="1" x14ac:dyDescent="0.35">
      <c r="B7" s="10">
        <v>2</v>
      </c>
      <c r="C7" s="11" t="s">
        <v>10</v>
      </c>
      <c r="D7" s="11" t="s">
        <v>11</v>
      </c>
      <c r="E7" s="11" t="s">
        <v>12</v>
      </c>
      <c r="F7" s="12">
        <v>843602</v>
      </c>
      <c r="G7" s="11" t="s">
        <v>13</v>
      </c>
      <c r="K7" s="34"/>
      <c r="L7" s="34"/>
      <c r="M7" s="20"/>
      <c r="N7" s="16"/>
      <c r="O7" s="19"/>
      <c r="P7" s="3"/>
    </row>
    <row r="8" spans="2:24" ht="16.2" thickBot="1" x14ac:dyDescent="0.35">
      <c r="B8" s="10">
        <v>3</v>
      </c>
      <c r="C8" s="11" t="s">
        <v>14</v>
      </c>
      <c r="D8" s="11" t="s">
        <v>7</v>
      </c>
      <c r="E8" s="11" t="s">
        <v>15</v>
      </c>
      <c r="F8" s="12">
        <v>2661763</v>
      </c>
      <c r="G8" s="11" t="s">
        <v>16</v>
      </c>
      <c r="K8" s="34" t="s">
        <v>66</v>
      </c>
      <c r="L8" s="34">
        <v>1664909.7586206896</v>
      </c>
      <c r="M8" s="20"/>
      <c r="N8" s="16"/>
      <c r="O8" s="19"/>
      <c r="P8" s="3"/>
    </row>
    <row r="9" spans="2:24" ht="16.2" thickBot="1" x14ac:dyDescent="0.35">
      <c r="B9" s="10">
        <v>4</v>
      </c>
      <c r="C9" s="11" t="s">
        <v>17</v>
      </c>
      <c r="D9" s="11" t="s">
        <v>11</v>
      </c>
      <c r="E9" s="11" t="s">
        <v>18</v>
      </c>
      <c r="F9" s="12">
        <v>1826712</v>
      </c>
      <c r="G9" s="11" t="s">
        <v>9</v>
      </c>
      <c r="K9" s="34" t="s">
        <v>67</v>
      </c>
      <c r="L9" s="34">
        <v>127744.03504677303</v>
      </c>
      <c r="M9" s="20"/>
      <c r="N9" s="3"/>
      <c r="O9" s="19"/>
    </row>
    <row r="10" spans="2:24" ht="16.2" thickBot="1" x14ac:dyDescent="0.35">
      <c r="B10" s="10">
        <v>5</v>
      </c>
      <c r="C10" s="11" t="s">
        <v>19</v>
      </c>
      <c r="D10" s="11" t="s">
        <v>7</v>
      </c>
      <c r="E10" s="11" t="s">
        <v>12</v>
      </c>
      <c r="F10" s="12">
        <v>2787795</v>
      </c>
      <c r="G10" s="11" t="s">
        <v>13</v>
      </c>
      <c r="K10" s="34" t="s">
        <v>68</v>
      </c>
      <c r="L10" s="34">
        <v>1690047</v>
      </c>
      <c r="M10" s="20"/>
      <c r="N10" s="3"/>
      <c r="O10" s="3"/>
    </row>
    <row r="11" spans="2:24" ht="16.2" thickBot="1" x14ac:dyDescent="0.35">
      <c r="B11" s="10">
        <v>6</v>
      </c>
      <c r="C11" s="11" t="s">
        <v>20</v>
      </c>
      <c r="D11" s="11" t="s">
        <v>11</v>
      </c>
      <c r="E11" s="11" t="s">
        <v>15</v>
      </c>
      <c r="F11" s="12">
        <v>1694001</v>
      </c>
      <c r="G11" s="11" t="s">
        <v>16</v>
      </c>
      <c r="K11" s="34" t="s">
        <v>69</v>
      </c>
      <c r="L11" s="34" t="e">
        <v>#N/A</v>
      </c>
      <c r="M11" s="3"/>
      <c r="N11" s="3"/>
      <c r="O11" s="3"/>
      <c r="X11" t="s">
        <v>61</v>
      </c>
    </row>
    <row r="12" spans="2:24" ht="16.2" thickBot="1" x14ac:dyDescent="0.35">
      <c r="B12" s="10">
        <v>7</v>
      </c>
      <c r="C12" s="11" t="s">
        <v>21</v>
      </c>
      <c r="D12" s="11" t="s">
        <v>7</v>
      </c>
      <c r="E12" s="11" t="s">
        <v>18</v>
      </c>
      <c r="F12" s="12">
        <v>1399326</v>
      </c>
      <c r="G12" s="11" t="s">
        <v>16</v>
      </c>
      <c r="K12" s="34" t="s">
        <v>70</v>
      </c>
      <c r="L12" s="34">
        <v>687922.68185523874</v>
      </c>
    </row>
    <row r="13" spans="2:24" ht="16.2" customHeight="1" thickBot="1" x14ac:dyDescent="0.35">
      <c r="B13" s="10">
        <v>8</v>
      </c>
      <c r="C13" s="11" t="s">
        <v>22</v>
      </c>
      <c r="D13" s="11" t="s">
        <v>11</v>
      </c>
      <c r="E13" s="11" t="s">
        <v>15</v>
      </c>
      <c r="F13" s="12">
        <v>929663</v>
      </c>
      <c r="G13" s="11" t="s">
        <v>9</v>
      </c>
      <c r="K13" s="34" t="s">
        <v>71</v>
      </c>
      <c r="L13" s="34">
        <v>473237616210.90399</v>
      </c>
      <c r="M13" s="21"/>
      <c r="N13" s="17"/>
      <c r="O13" s="17"/>
      <c r="P13" s="17"/>
      <c r="Q13" s="17"/>
      <c r="R13" s="17"/>
      <c r="U13" s="17"/>
    </row>
    <row r="14" spans="2:24" ht="16.2" customHeight="1" thickBot="1" x14ac:dyDescent="0.35">
      <c r="B14" s="10">
        <v>9</v>
      </c>
      <c r="C14" s="11" t="s">
        <v>23</v>
      </c>
      <c r="D14" s="11" t="s">
        <v>11</v>
      </c>
      <c r="E14" s="11" t="s">
        <v>18</v>
      </c>
      <c r="F14" s="12">
        <v>1242439</v>
      </c>
      <c r="G14" s="11" t="s">
        <v>13</v>
      </c>
      <c r="K14" s="34" t="s">
        <v>72</v>
      </c>
      <c r="L14" s="34">
        <v>-1.2087751948592063</v>
      </c>
    </row>
    <row r="15" spans="2:24" ht="16.2" thickBot="1" x14ac:dyDescent="0.35">
      <c r="B15" s="10">
        <v>10</v>
      </c>
      <c r="C15" s="11" t="s">
        <v>24</v>
      </c>
      <c r="D15" s="11" t="s">
        <v>7</v>
      </c>
      <c r="E15" s="11" t="s">
        <v>8</v>
      </c>
      <c r="F15" s="12">
        <v>1690047</v>
      </c>
      <c r="G15" s="11" t="s">
        <v>13</v>
      </c>
      <c r="K15" s="34" t="s">
        <v>73</v>
      </c>
      <c r="L15" s="34">
        <v>0.11340555708683603</v>
      </c>
    </row>
    <row r="16" spans="2:24" ht="16.2" thickBot="1" x14ac:dyDescent="0.35">
      <c r="B16" s="10">
        <v>11</v>
      </c>
      <c r="C16" s="11" t="s">
        <v>25</v>
      </c>
      <c r="D16" s="11" t="s">
        <v>11</v>
      </c>
      <c r="E16" s="11" t="s">
        <v>12</v>
      </c>
      <c r="F16" s="12">
        <v>2368566</v>
      </c>
      <c r="G16" s="11" t="s">
        <v>16</v>
      </c>
      <c r="K16" s="34" t="s">
        <v>74</v>
      </c>
      <c r="L16" s="34">
        <v>2342056</v>
      </c>
    </row>
    <row r="17" spans="2:12" ht="16.2" thickBot="1" x14ac:dyDescent="0.35">
      <c r="B17" s="10">
        <v>12</v>
      </c>
      <c r="C17" s="11" t="s">
        <v>26</v>
      </c>
      <c r="D17" s="11" t="s">
        <v>7</v>
      </c>
      <c r="E17" s="11" t="s">
        <v>15</v>
      </c>
      <c r="F17" s="12">
        <v>2517243</v>
      </c>
      <c r="G17" s="11" t="s">
        <v>9</v>
      </c>
      <c r="K17" s="34" t="s">
        <v>56</v>
      </c>
      <c r="L17" s="34">
        <v>527323</v>
      </c>
    </row>
    <row r="18" spans="2:12" ht="16.2" thickBot="1" x14ac:dyDescent="0.35">
      <c r="B18" s="10">
        <v>13</v>
      </c>
      <c r="C18" s="11" t="s">
        <v>27</v>
      </c>
      <c r="D18" s="11" t="s">
        <v>11</v>
      </c>
      <c r="E18" s="11" t="s">
        <v>18</v>
      </c>
      <c r="F18" s="12">
        <v>2255456</v>
      </c>
      <c r="G18" s="11" t="s">
        <v>13</v>
      </c>
      <c r="K18" s="34" t="s">
        <v>75</v>
      </c>
      <c r="L18" s="34">
        <v>2869379</v>
      </c>
    </row>
    <row r="19" spans="2:12" ht="16.2" thickBot="1" x14ac:dyDescent="0.35">
      <c r="B19" s="10">
        <v>14</v>
      </c>
      <c r="C19" s="11" t="s">
        <v>28</v>
      </c>
      <c r="D19" s="11" t="s">
        <v>7</v>
      </c>
      <c r="E19" s="11" t="s">
        <v>12</v>
      </c>
      <c r="F19" s="12">
        <v>1532711</v>
      </c>
      <c r="G19" s="11" t="s">
        <v>16</v>
      </c>
      <c r="K19" s="34" t="s">
        <v>76</v>
      </c>
      <c r="L19" s="34">
        <v>48282383</v>
      </c>
    </row>
    <row r="20" spans="2:12" ht="16.2" thickBot="1" x14ac:dyDescent="0.35">
      <c r="B20" s="10">
        <v>15</v>
      </c>
      <c r="C20" s="11" t="s">
        <v>29</v>
      </c>
      <c r="D20" s="11" t="s">
        <v>11</v>
      </c>
      <c r="E20" s="11" t="s">
        <v>15</v>
      </c>
      <c r="F20" s="12">
        <v>1204290</v>
      </c>
      <c r="G20" s="11" t="s">
        <v>16</v>
      </c>
      <c r="K20" s="35" t="s">
        <v>77</v>
      </c>
      <c r="L20" s="35">
        <v>29</v>
      </c>
    </row>
    <row r="21" spans="2:12" ht="16.2" thickBot="1" x14ac:dyDescent="0.35">
      <c r="B21" s="10">
        <v>16</v>
      </c>
      <c r="C21" s="11" t="s">
        <v>30</v>
      </c>
      <c r="D21" s="11" t="s">
        <v>7</v>
      </c>
      <c r="E21" s="11" t="s">
        <v>18</v>
      </c>
      <c r="F21" s="12">
        <v>925339</v>
      </c>
      <c r="G21" s="11" t="s">
        <v>9</v>
      </c>
    </row>
    <row r="22" spans="2:12" ht="16.2" thickBot="1" x14ac:dyDescent="0.35">
      <c r="B22" s="10">
        <v>17</v>
      </c>
      <c r="C22" s="11" t="s">
        <v>31</v>
      </c>
      <c r="D22" s="11" t="s">
        <v>11</v>
      </c>
      <c r="E22" s="11" t="s">
        <v>15</v>
      </c>
      <c r="F22" s="12">
        <v>2339640</v>
      </c>
      <c r="G22" s="11" t="s">
        <v>13</v>
      </c>
    </row>
    <row r="23" spans="2:12" ht="16.2" thickBot="1" x14ac:dyDescent="0.35">
      <c r="B23" s="10">
        <v>18</v>
      </c>
      <c r="C23" s="11" t="s">
        <v>32</v>
      </c>
      <c r="D23" s="11" t="s">
        <v>7</v>
      </c>
      <c r="E23" s="11" t="s">
        <v>18</v>
      </c>
      <c r="F23" s="12">
        <v>1094165</v>
      </c>
      <c r="G23" s="11" t="s">
        <v>13</v>
      </c>
    </row>
    <row r="24" spans="2:12" ht="16.2" thickBot="1" x14ac:dyDescent="0.35">
      <c r="B24" s="10">
        <v>19</v>
      </c>
      <c r="C24" s="11" t="s">
        <v>33</v>
      </c>
      <c r="D24" s="11" t="s">
        <v>11</v>
      </c>
      <c r="E24" s="11" t="s">
        <v>8</v>
      </c>
      <c r="F24" s="12">
        <v>2869379</v>
      </c>
      <c r="G24" s="11" t="s">
        <v>16</v>
      </c>
    </row>
    <row r="25" spans="2:12" ht="16.2" thickBot="1" x14ac:dyDescent="0.35">
      <c r="B25" s="10">
        <v>20</v>
      </c>
      <c r="C25" s="11" t="s">
        <v>34</v>
      </c>
      <c r="D25" s="11" t="s">
        <v>11</v>
      </c>
      <c r="E25" s="11" t="s">
        <v>12</v>
      </c>
      <c r="F25" s="12">
        <v>2235092</v>
      </c>
      <c r="G25" s="11" t="s">
        <v>9</v>
      </c>
    </row>
    <row r="26" spans="2:12" ht="16.2" thickBot="1" x14ac:dyDescent="0.35">
      <c r="B26" s="10">
        <v>21</v>
      </c>
      <c r="C26" s="11" t="s">
        <v>35</v>
      </c>
      <c r="D26" s="11" t="s">
        <v>7</v>
      </c>
      <c r="E26" s="11" t="s">
        <v>15</v>
      </c>
      <c r="F26" s="12">
        <v>2237245</v>
      </c>
      <c r="G26" s="11" t="s">
        <v>13</v>
      </c>
    </row>
    <row r="27" spans="2:12" ht="16.2" thickBot="1" x14ac:dyDescent="0.35">
      <c r="B27" s="10">
        <v>22</v>
      </c>
      <c r="C27" s="11" t="s">
        <v>36</v>
      </c>
      <c r="D27" s="11" t="s">
        <v>11</v>
      </c>
      <c r="E27" s="11" t="s">
        <v>18</v>
      </c>
      <c r="F27" s="12">
        <v>1045876</v>
      </c>
      <c r="G27" s="11" t="s">
        <v>16</v>
      </c>
    </row>
    <row r="28" spans="2:12" ht="16.2" thickBot="1" x14ac:dyDescent="0.35">
      <c r="B28" s="10">
        <v>23</v>
      </c>
      <c r="C28" s="11" t="s">
        <v>37</v>
      </c>
      <c r="D28" s="11" t="s">
        <v>7</v>
      </c>
      <c r="E28" s="11" t="s">
        <v>12</v>
      </c>
      <c r="F28" s="12">
        <v>1831594</v>
      </c>
      <c r="G28" s="11" t="s">
        <v>16</v>
      </c>
    </row>
    <row r="29" spans="2:12" ht="16.2" thickBot="1" x14ac:dyDescent="0.35">
      <c r="B29" s="10">
        <v>24</v>
      </c>
      <c r="C29" s="11" t="s">
        <v>38</v>
      </c>
      <c r="D29" s="11" t="s">
        <v>11</v>
      </c>
      <c r="E29" s="11" t="s">
        <v>15</v>
      </c>
      <c r="F29" s="12">
        <v>775594</v>
      </c>
      <c r="G29" s="11" t="s">
        <v>9</v>
      </c>
    </row>
    <row r="30" spans="2:12" ht="16.2" thickBot="1" x14ac:dyDescent="0.35">
      <c r="B30" s="10">
        <v>25</v>
      </c>
      <c r="C30" s="11" t="s">
        <v>39</v>
      </c>
      <c r="D30" s="11" t="s">
        <v>7</v>
      </c>
      <c r="E30" s="11" t="s">
        <v>18</v>
      </c>
      <c r="F30" s="12">
        <v>527323</v>
      </c>
      <c r="G30" s="11" t="s">
        <v>13</v>
      </c>
    </row>
    <row r="31" spans="2:12" ht="16.2" thickBot="1" x14ac:dyDescent="0.35">
      <c r="B31" s="10">
        <v>26</v>
      </c>
      <c r="C31" s="11" t="s">
        <v>40</v>
      </c>
      <c r="D31" s="11" t="s">
        <v>11</v>
      </c>
      <c r="E31" s="11" t="s">
        <v>15</v>
      </c>
      <c r="F31" s="12">
        <v>2047296</v>
      </c>
      <c r="G31" s="11" t="s">
        <v>13</v>
      </c>
    </row>
    <row r="32" spans="2:12" ht="16.2" thickBot="1" x14ac:dyDescent="0.35">
      <c r="B32" s="10">
        <v>27</v>
      </c>
      <c r="C32" s="11" t="s">
        <v>41</v>
      </c>
      <c r="D32" s="11" t="s">
        <v>7</v>
      </c>
      <c r="E32" s="11" t="s">
        <v>18</v>
      </c>
      <c r="F32" s="12">
        <v>2215579</v>
      </c>
      <c r="G32" s="11" t="s">
        <v>16</v>
      </c>
    </row>
    <row r="33" spans="2:7" ht="16.2" thickBot="1" x14ac:dyDescent="0.35">
      <c r="B33" s="10">
        <v>28</v>
      </c>
      <c r="C33" s="11" t="s">
        <v>42</v>
      </c>
      <c r="D33" s="11" t="s">
        <v>11</v>
      </c>
      <c r="E33" s="11" t="s">
        <v>8</v>
      </c>
      <c r="F33" s="12">
        <v>1302720</v>
      </c>
      <c r="G33" s="11" t="s">
        <v>9</v>
      </c>
    </row>
    <row r="34" spans="2:7" ht="16.2" thickBot="1" x14ac:dyDescent="0.35">
      <c r="B34" s="10">
        <v>29</v>
      </c>
      <c r="C34" s="11" t="s">
        <v>43</v>
      </c>
      <c r="D34" s="11" t="s">
        <v>7</v>
      </c>
      <c r="E34" s="11" t="s">
        <v>12</v>
      </c>
      <c r="F34" s="12">
        <v>668881</v>
      </c>
      <c r="G34" s="11" t="s">
        <v>13</v>
      </c>
    </row>
    <row r="35" spans="2:7" ht="16.2" thickBot="1" x14ac:dyDescent="0.35">
      <c r="B35" s="10">
        <v>30</v>
      </c>
      <c r="C35" s="11" t="s">
        <v>44</v>
      </c>
      <c r="D35" s="11" t="s">
        <v>11</v>
      </c>
      <c r="E35" s="11" t="s">
        <v>15</v>
      </c>
      <c r="F35" s="12">
        <v>1213046</v>
      </c>
      <c r="G35" s="11" t="s">
        <v>16</v>
      </c>
    </row>
  </sheetData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Wali Mahasiswa (Soal 1)</vt:lpstr>
      <vt:lpstr>Data Wali Mahasiswa (Soal 2)</vt:lpstr>
      <vt:lpstr>Data Wali Mahasiswa (Soal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Pranata</dc:creator>
  <cp:lastModifiedBy>Agus Pranata</cp:lastModifiedBy>
  <dcterms:created xsi:type="dcterms:W3CDTF">2024-08-30T01:27:56Z</dcterms:created>
  <dcterms:modified xsi:type="dcterms:W3CDTF">2024-08-31T04:38:13Z</dcterms:modified>
</cp:coreProperties>
</file>