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00"/>
  </bookViews>
  <sheets>
    <sheet name="JAN-DEC" sheetId="1" r:id="rId1"/>
    <sheet name="Sheet2" sheetId="5" state="hidden" r:id="rId2"/>
    <sheet name="Sheet3" sheetId="6" state="hidden" r:id="rId3"/>
    <sheet name="Sheet1" sheetId="4" state="hidden" r:id="rId4"/>
  </sheets>
  <externalReferences>
    <externalReference r:id="rId5"/>
    <externalReference r:id="rId6"/>
    <externalReference r:id="rId7"/>
  </externalReferences>
  <definedNames>
    <definedName name="_xlnm._FilterDatabase" localSheetId="0" hidden="1">'JAN-DEC'!$A$14:$TI$14</definedName>
    <definedName name="_xlnm.Print_Area" localSheetId="0">'JAN-DEC'!$A$4:$U$14</definedName>
    <definedName name="_xlnm.Print_Titles" localSheetId="0">'JAN-DEC'!$11:$13</definedName>
    <definedName name="Z_24A30693_6617_4D04_BF43_4D36BFF721D2_.wvu.Cols" localSheetId="0" hidden="1">'JAN-DEC'!$Q:$Q</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'JAN-DEC'!#REF!,'JAN-DEC'!$Q:$Q,'JAN-DEC'!$Y:$SB</definedName>
    <definedName name="Z_9BEE38D6_6653_4D30_B7FE_4B53FEFD21A5_.wvu.FilterData" localSheetId="0" hidden="1">'JAN-DEC'!#REF!</definedName>
    <definedName name="Z_9BEE38D6_6653_4D30_B7FE_4B53FEFD21A5_.wvu.PrintArea" localSheetId="0" hidden="1">'JAN-DEC'!$A$1:$Y$14</definedName>
    <definedName name="Z_9BEE38D6_6653_4D30_B7FE_4B53FEFD21A5_.wvu.PrintTitles" localSheetId="0" hidden="1">'JAN-DEC'!$11:$14</definedName>
    <definedName name="Z_F30315C3_06C8_48C1_9206_E997EE99CBC2_.wvu.Cols" localSheetId="0" hidden="1">'JAN-DEC'!$Q:$Q</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'Sheet2'!$A$1:$U$162</definedName>
    <definedName name="_xlnm.Print_Titles" localSheetId="1">'Sheet2'!$5:$5</definedName>
    <definedName name="_xlnm._FilterDatabase" localSheetId="2" hidden="1">'Sheet3'!$A$2:$AL$134</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<sst xmlns="http://schemas.openxmlformats.org/spreadsheetml/2006/main" count="553" uniqueCount="553">
  <si>
    <t>JAN-DEC</t>
  </si>
  <si>
    <t>As of July</t>
  </si>
  <si>
    <t xml:space="preserve">TOTAL </t>
  </si>
  <si>
    <t>OBLIGATION</t>
  </si>
  <si>
    <t>(6)</t>
  </si>
  <si>
    <t xml:space="preserve"> </t>
  </si>
  <si>
    <t xml:space="preserve">DEPARTMENT OF HEALTH - CV CHD </t>
  </si>
  <si>
    <t xml:space="preserve">STATEMENT OF ALLOTMENT, OBLIGATIONS AND BALANCES </t>
  </si>
  <si>
    <t>As of December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</si>
  <si>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</si>
  <si>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</si>
  <si>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</si>
  <si>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</si>
  <si>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</si>
  <si>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</si>
  <si>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</si>
  <si>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</si>
  <si>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</si>
  <si>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</si>
  <si>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</si>
  <si>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</si>
  <si>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</si>
  <si>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</si>
  <si>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</si>
  <si>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</si>
  <si>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</si>
  <si>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</si>
  <si>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</si>
  <si>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</si>
  <si>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 AFTER OBLIGATION</t>
  </si>
  <si>
    <t>DISBURSEMENT</t>
  </si>
  <si>
    <t>PERSONNEL SERVICES</t>
  </si>
  <si>
    <t>AS OF AUGUST</t>
  </si>
  <si>
    <t>STO-OPERATIONS OF REGIONAL OFFICES-PS</t>
  </si>
  <si>
    <t>REGULATION OF REGIONAL HEALTH FACILITIES AND SERVICES-PS</t>
  </si>
  <si>
    <t>PUBLIC HEALTH MANAGEMENT-PS</t>
  </si>
  <si>
    <t>SUB-TOTAL</t>
  </si>
  <si>
    <t>AUTOMATIC APPORPRIATION</t>
  </si>
  <si>
    <t>RLIP-STO</t>
  </si>
  <si>
    <t>RLIP-RRHFS</t>
  </si>
  <si>
    <t>RLIP-PHM</t>
  </si>
  <si>
    <t>SPECIAL ALLOTMENT RELEASE ORDER</t>
  </si>
  <si>
    <t>18-0014209-STO</t>
  </si>
  <si>
    <t>18-0014209-RRHFS</t>
  </si>
  <si>
    <t>18-0014209-PHM</t>
  </si>
  <si>
    <t>18-0017849-STO</t>
  </si>
  <si>
    <t>18-0017849-RRHFS</t>
  </si>
  <si>
    <t>18-0017849-PHM</t>
  </si>
  <si>
    <t>18-0018315</t>
  </si>
  <si>
    <t>18-0019697</t>
  </si>
  <si>
    <t>18-0027244-STO</t>
  </si>
  <si>
    <t>pension</t>
  </si>
  <si>
    <t>18-0027244-PHM</t>
  </si>
  <si>
    <t>18-0030250</t>
  </si>
  <si>
    <t>mpbf</t>
  </si>
  <si>
    <t>rrhfs</t>
  </si>
  <si>
    <t>18-0033044</t>
  </si>
  <si>
    <t>pension and gratuity</t>
  </si>
  <si>
    <t>18-0033869-PHM</t>
  </si>
  <si>
    <t>18-0033869-RRHFS</t>
  </si>
  <si>
    <t>PS SUB-ALLOTMENTS</t>
  </si>
  <si>
    <t>2018-02-0134</t>
  </si>
  <si>
    <t>2018-01-0031</t>
  </si>
  <si>
    <t>2018-04-0673</t>
  </si>
  <si>
    <t>2018-06-1155</t>
  </si>
  <si>
    <t>2018-07-1274</t>
  </si>
  <si>
    <t>2018-09-1519</t>
  </si>
  <si>
    <t>2018-12-1757</t>
  </si>
  <si>
    <t>TOTAL PS</t>
  </si>
  <si>
    <t>MAINTENANCE AND OTHER OPERATING SERVICES</t>
  </si>
  <si>
    <t>STO-OPERATIONS OF REGIONAL OFFICES</t>
  </si>
  <si>
    <t>REGULATION OF REGIONAL HEALTH FACILITIES AND SERVICES</t>
  </si>
  <si>
    <t>PUBLIC HEALTH MANAGEMENT</t>
  </si>
  <si>
    <t>SAA# 18-01-001 (VSSMC FOR VIA dtd 1/24/18)</t>
  </si>
  <si>
    <t>SAA# 18-03-002 (GCGMH FOR LMT dtd 3/16/18)</t>
  </si>
  <si>
    <t>SAA# 18-04-003 (VSMMC FOR EMS dtd 4/11/18)</t>
  </si>
  <si>
    <t>SAA# 18-04-004 (VSMMC FOR PPIUD dtd 4/23/18)</t>
  </si>
  <si>
    <t>SAA# 18-08-005 (VSMMC FOR BEmONC dtd 8/07/18)</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</si>
  <si>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</si>
  <si>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</si>
  <si>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</si>
  <si>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</si>
  <si>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</si>
  <si>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</si>
  <si>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</si>
  <si>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</si>
  <si>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</si>
  <si>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</si>
  <si>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</si>
  <si>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</si>
  <si>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</si>
  <si>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Hiring of JO Computer Programmers I to Support the Implementation of Electronic Medical Records in Primary Care Facilities and Hospitals</t>
  </si>
  <si>
    <t>2018-02-0081</t>
  </si>
  <si>
    <t>HFPPDev - Hiring of JO for HFEP - Equipment projects of DOH</t>
  </si>
  <si>
    <t>2018-02-0203</t>
  </si>
  <si>
    <t>HFPPDev - Hiring of JO for HFEP projects of DOH</t>
  </si>
  <si>
    <t>2018-02-0090</t>
  </si>
  <si>
    <t>Assistance to Indigent - Medical Assistance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</si>
  <si>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</si>
  <si>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</si>
  <si>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</si>
  <si>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</si>
  <si>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</si>
  <si>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</si>
  <si>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</si>
  <si>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Assistance to indigent patients</t>
  </si>
  <si>
    <t>2018-03-0648</t>
  </si>
  <si>
    <t>2018-03-0277</t>
  </si>
  <si>
    <t>LHSDA - 2017 LGU Scorecard Performance Results</t>
  </si>
  <si>
    <t>2018-03-0469</t>
  </si>
  <si>
    <t>LHSDA - Facilitating GIDA and IP Health Projects</t>
  </si>
  <si>
    <t>2018-03-0483</t>
  </si>
  <si>
    <t>LHSDA - 2018 Local Health Systems Awards</t>
  </si>
  <si>
    <t>2018-03-0309</t>
  </si>
  <si>
    <t>LHSDA - Development, Monitoring and Evaluation of LGU AOP</t>
  </si>
  <si>
    <t>2018-03-0293</t>
  </si>
  <si>
    <t>LHSDA - 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</si>
  <si>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</si>
  <si>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</si>
  <si>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</si>
  <si>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</si>
  <si>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</si>
  <si>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</si>
  <si>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2018-04-0666</t>
  </si>
  <si>
    <t>2018-04-0657</t>
  </si>
  <si>
    <t>HFPPDev - Conduct of Capacity Enhancement for Chief Nurse on Establishing Regional Nurse Network (Batch 2)</t>
  </si>
  <si>
    <t>2018-04-0766</t>
  </si>
  <si>
    <t>2018-04-0685</t>
  </si>
  <si>
    <t>LHSDA - Continuing Implementation of HLGP FY 2018</t>
  </si>
  <si>
    <t>2018-04-0699</t>
  </si>
  <si>
    <t>PHARMA - Implementation of Differenct Pharmaceutical Division Programs and Activities</t>
  </si>
  <si>
    <t>2018-05-0845</t>
  </si>
  <si>
    <t>HRHDep - Salaries and Benefits of Midwives under the DOH Deployment Program and DTTBs CME</t>
  </si>
  <si>
    <t>2018-05-0828</t>
  </si>
  <si>
    <t>HRHDep - Per Diem of DOH Deployed Health Workers for the Barangay Election on May 14, 2018</t>
  </si>
  <si>
    <t>2018-05-0869</t>
  </si>
  <si>
    <t>PHM - Conduct of Mental Health Fair of the National Mental Health Week</t>
  </si>
  <si>
    <t>2018-05-0880</t>
  </si>
  <si>
    <t>PHM - Conduct of Program Strategy Review of Essential Non-Communicable Disease Division (ECNDD)</t>
  </si>
  <si>
    <t>2018-05-0905</t>
  </si>
  <si>
    <t>2018-05-0973</t>
  </si>
  <si>
    <t>2018-05-0890</t>
  </si>
  <si>
    <t>PHM - Conduct of Deworming and Mass Drug Administration Campaign</t>
  </si>
  <si>
    <t>2018-05-1002</t>
  </si>
  <si>
    <t>FHRP - Procurement of Emergency Birthing Kits</t>
  </si>
  <si>
    <t>2018-05-0987</t>
  </si>
  <si>
    <t>PHM - Support to Schistosomiasis Control and Elimination Proram Implementation</t>
  </si>
  <si>
    <t>2018-05-1019</t>
  </si>
  <si>
    <t>PHM - Conduct of PODTP Organ Donation Advocacy Campaign and Life Organ Donor Card Sign-up under PODTP-PhilNOS)</t>
  </si>
  <si>
    <t>2018-06-1037</t>
  </si>
  <si>
    <t>2018-06-1089</t>
  </si>
  <si>
    <t>2018-06-1162</t>
  </si>
  <si>
    <t>PHM - Conduct of the 2018 Recognition of LGU with Adolescent Friendly Health Facilities for Visayas and Mindanao Cluster</t>
  </si>
  <si>
    <t>2018-07-1207</t>
  </si>
  <si>
    <t>HRHDep - Conduct of Summer Immersion Program (SIP)</t>
  </si>
  <si>
    <t>2018-07-1251</t>
  </si>
  <si>
    <t>PHM - Support to Finding Missing TB Cases Activities of National Tuberculosis Control Program</t>
  </si>
  <si>
    <t>2018-08-1302</t>
  </si>
  <si>
    <t>2018-08-1309</t>
  </si>
  <si>
    <t>GMS - Conduct of Laws and Rules on Government Expenditures</t>
  </si>
  <si>
    <t>2018-08-1347</t>
  </si>
  <si>
    <t>PHM - Conduct of National Validation of LGU and Adolescent Friendly Health Facilities</t>
  </si>
  <si>
    <t>2018-08-1354</t>
  </si>
  <si>
    <t>2018-08-1357</t>
  </si>
  <si>
    <t>PHM - Conduct of Training on Trainers n Basic Thryoid Course for Primary Care Physicians and BHWs</t>
  </si>
  <si>
    <t>2018-08-1399</t>
  </si>
  <si>
    <t>2018-09-1479</t>
  </si>
  <si>
    <t>PHM - Conduct of activities for the Observance of Worlds AIDS Day</t>
  </si>
  <si>
    <t>2018-09-1542</t>
  </si>
  <si>
    <t>PHM - National Organ Donation and Tissue Awareness Month and Life Line Organ Donor Card Sign-up</t>
  </si>
  <si>
    <t>2018-09-1536</t>
  </si>
  <si>
    <t>HFPPDev - Roll-out Training of Trainers on the Infection Prevention and Control for Healthcare Workers</t>
  </si>
  <si>
    <t>2018-09-1576</t>
  </si>
  <si>
    <t>2018-09-1490</t>
  </si>
  <si>
    <t>Rabies - Augment the procurement of Human Rabies Vaccines and Immunoglobulin</t>
  </si>
  <si>
    <t>2018-09-1572</t>
  </si>
  <si>
    <t>HERP - Cascading of Disaster Risk Reduction Management in Health Program</t>
  </si>
  <si>
    <t>2018-10-1599</t>
  </si>
  <si>
    <t>PHM - Implementation of Environmental Health Activities</t>
  </si>
  <si>
    <t>2018-10-1605</t>
  </si>
  <si>
    <t>PHM - Conduct of NASPCP Planning Workshop for Stakeholders, partners and implementers</t>
  </si>
  <si>
    <t>2018-10-1632</t>
  </si>
  <si>
    <t>PHM - Conduct of Measles Rubella Supplemental Immunization Activities</t>
  </si>
  <si>
    <t>2018-10-1641</t>
  </si>
  <si>
    <t>OIDERED - Procurement of Vector Borne Control Interventions</t>
  </si>
  <si>
    <t>2018-10-1651</t>
  </si>
  <si>
    <t>GMS - National Health Sector Research Meeting</t>
  </si>
  <si>
    <t>2018-10-1662</t>
  </si>
  <si>
    <t>PHM - Rental and Repair of Existing DOH Regional Warehouse</t>
  </si>
  <si>
    <t>2018-11-1730</t>
  </si>
  <si>
    <t>2018-12-1814</t>
  </si>
  <si>
    <t>2018-11-1727</t>
  </si>
  <si>
    <t>OIDERED - Procurement of Insecticide treated screen and other logistics</t>
  </si>
  <si>
    <t>CAPITAL OUTLAY</t>
  </si>
  <si>
    <t>INFRASTRUCTURE</t>
  </si>
  <si>
    <t>MEDICAL EQUIPMENT</t>
  </si>
  <si>
    <t>NEGROS ORIENTAL PROVINCIAL HOSPITAL</t>
  </si>
  <si>
    <t>CO SUB-ALLOTMENT</t>
  </si>
  <si>
    <t>2018-05-1013</t>
  </si>
  <si>
    <t>2018-09-1504</t>
  </si>
  <si>
    <t>GRAND TOTAL</t>
  </si>
  <si>
    <t>(SAOB)</t>
  </si>
  <si>
    <t>FOR FAR 1 (SHEET 3)</t>
  </si>
  <si>
    <t>FAR 1</t>
  </si>
  <si>
    <t>FLASH</t>
  </si>
  <si>
    <t>N/A</t>
  </si>
  <si>
    <t>FAST</t>
  </si>
  <si>
    <t>Certified Correct:</t>
  </si>
  <si>
    <t>LEONORA A. ANIEL</t>
  </si>
  <si>
    <t>Budget Officer III</t>
  </si>
  <si>
    <t>PS/ MOOE/ CO</t>
  </si>
  <si>
    <t>SAA/SARO/ REGULAR/ TRANSFER</t>
  </si>
  <si>
    <t>BALANCE</t>
  </si>
  <si>
    <t>General Management and Supervision</t>
  </si>
  <si>
    <t>PS</t>
  </si>
  <si>
    <t>SAA</t>
  </si>
  <si>
    <t>MOOE</t>
  </si>
  <si>
    <t>Administration of Personnel Benefits</t>
  </si>
  <si>
    <t>Health Information System Development</t>
  </si>
  <si>
    <t>CO</t>
  </si>
  <si>
    <t>Operations of Regional Offices</t>
  </si>
  <si>
    <t>REGULAR</t>
  </si>
  <si>
    <t>PENSION</t>
  </si>
  <si>
    <t>SARO</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</si>
  <si>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</si>
  <si>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</si>
  <si>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</si>
  <si>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</si>
  <si>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</si>
  <si>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</si>
  <si>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</si>
  <si>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</si>
  <si>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</si>
  <si>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</si>
  <si>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</si>
  <si>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</si>
  <si>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</si>
  <si>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</si>
  <si>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</si>
  <si>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</si>
  <si>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</si>
  <si>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</si>
  <si>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</si>
  <si>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</si>
  <si>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</si>
  <si>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</si>
  <si>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</si>
  <si>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</si>
  <si>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MPBF</t>
  </si>
  <si>
    <t>Assistance to Indigent Patients either Confined or Out-Patient in Government Hospitals/Specialty Hospitals/LGU Hospitals/Philippine General Hospital/West Visayas State University Hospital</t>
  </si>
  <si>
    <t>AUTOMATIC APPROPRIATION</t>
  </si>
  <si>
    <t>AUTOMATIC</t>
  </si>
  <si>
    <t>P&amp;G</t>
  </si>
  <si>
    <t>PENSION AND GRATUITY</t>
  </si>
  <si>
    <t>Bar 4</t>
  </si>
  <si>
    <t>STATEMENT OF ALLOTMENTS, OBLIGATIONS AND BALANCES</t>
  </si>
  <si>
    <t>February 28, 2019</t>
  </si>
  <si>
    <t xml:space="preserve">          (In Pesos) </t>
  </si>
  <si>
    <t>Department:</t>
  </si>
  <si>
    <t>HEALTH</t>
  </si>
  <si>
    <t>Agency /OU:</t>
  </si>
  <si>
    <t>REGIONAL OFFICE VII</t>
  </si>
  <si>
    <t xml:space="preserve">Fund              </t>
  </si>
  <si>
    <t>This 2 column should be Equal!</t>
  </si>
  <si>
    <t>Difference should be equal to the Transfer To!</t>
  </si>
  <si>
    <t xml:space="preserve">P/A/P/ ALLOTMENT CLASS/ </t>
  </si>
  <si>
    <t>EXPENSES</t>
  </si>
  <si>
    <t>ALLOTMENT</t>
  </si>
  <si>
    <t>TOTAL AFTER</t>
  </si>
  <si>
    <t>UNOBLIGATEG</t>
  </si>
  <si>
    <t>%</t>
  </si>
  <si>
    <t xml:space="preserve">THIS COLUMN </t>
  </si>
  <si>
    <t xml:space="preserve">SAOB-OBLIGATION
GRANDTOTAL</t>
  </si>
  <si>
    <t xml:space="preserve">OBLIGATION
GRANDTOTAL</t>
  </si>
  <si>
    <t>This column should be equal to zero</t>
  </si>
  <si>
    <t xml:space="preserve">SAOB-ALLOTMENT
GRANDTOTAL</t>
  </si>
  <si>
    <t xml:space="preserve">ALLOTMENT
GRANDTOTAL</t>
  </si>
  <si>
    <t>OBJECT OF EXPENDITURE</t>
  </si>
  <si>
    <t>CODE</t>
  </si>
  <si>
    <t>REQUESTED</t>
  </si>
  <si>
    <t>RECEIVED</t>
  </si>
  <si>
    <t>February</t>
  </si>
  <si>
    <t>As of February</t>
  </si>
  <si>
    <t xml:space="preserve">BALANCE OF </t>
  </si>
  <si>
    <t>OF</t>
  </si>
  <si>
    <t>SHOULD</t>
  </si>
  <si>
    <t>UTILIZATION</t>
  </si>
  <si>
    <t xml:space="preserve"> BE ZERO/POSITIVE</t>
  </si>
  <si>
    <t xml:space="preserve"> BE ZERO</t>
  </si>
  <si>
    <t>(1)</t>
  </si>
  <si>
    <t>(2)</t>
  </si>
  <si>
    <t>(3)</t>
  </si>
  <si>
    <t>(4)</t>
  </si>
  <si>
    <t>(5)</t>
  </si>
  <si>
    <t>(7)</t>
  </si>
  <si>
    <t>(8) = (5) - (7)</t>
  </si>
  <si>
    <t>(9) = (8) / (5)</t>
  </si>
  <si>
    <t>(10)</t>
  </si>
  <si>
    <t>Checking for Summary and Saob Obligation</t>
  </si>
  <si>
    <t>Checking for Formula</t>
  </si>
  <si>
    <t>2019 PERSONNEL SERVICES</t>
  </si>
  <si>
    <t>200000100002000</t>
  </si>
  <si>
    <t>SUPPORT TO OPERATION - PERSONNEL SERVICES</t>
  </si>
  <si>
    <t>BASIC SALARY- CIVILIAN</t>
  </si>
  <si>
    <t>PERA-CIVILIAN</t>
  </si>
  <si>
    <t>REPRESENTATION ALLOWANCE (RA)</t>
  </si>
  <si>
    <t>TRANSPORTATION ALLOWANCE (TA)</t>
  </si>
  <si>
    <t>SUBSISTENCE ALLOWANCE- MAGNA CARTA BENEFITS FOR PUBLIC HEALTH WORKERS UNDER R.A. 7305</t>
  </si>
  <si>
    <t>LAUNDRY ALLOWANCE- MAGNA CARTA BENEFITS FOR PUBLIC HEALTH WORKERS UNDER R.A. 7305</t>
  </si>
  <si>
    <t>HP- MAGNA CARTA BENEFITS FOR PUBLIC HEALTH WORKERS UNDER R.A. 7305</t>
  </si>
  <si>
    <t>LONGEVITY PAY- MAGNA CARTA BENEFITS FOR PUBLIC HEALTH WORKERS UNDER R.A. 7305</t>
  </si>
  <si>
    <t>PAG-IBIG- CIVILIAN</t>
  </si>
  <si>
    <t>PHILHEALTH- CIVILIAN</t>
  </si>
  <si>
    <t>ECIP- CIVILIAN</t>
  </si>
  <si>
    <t>SUBTOTAL SUPPORT TO OPERATION - PERSONNEL SERVICES - 2019 PS</t>
  </si>
  <si>
    <t>310301100001000</t>
  </si>
  <si>
    <t>PUBLIC HEALTH MANAGEMENT - PS</t>
  </si>
  <si>
    <t>SUBTOTAL PUBLIC HEALTH MANAGEMENT - PS - 2019 PS</t>
  </si>
  <si>
    <t>330101100002000</t>
  </si>
  <si>
    <t>SUBTOTAL REGULATION OF REGIONAL HEALTH FACILITIES AND SERVICES - 2019 PS</t>
  </si>
  <si>
    <t>TOTAL 2019 PS</t>
  </si>
  <si>
    <t>2019 MAINTENANCE AND OTHER OPERATING EXPENSES</t>
  </si>
  <si>
    <t>SUPPORT TO OPERATION - MAINTENANCE AND OTHER OPERATING EXPENSES</t>
  </si>
  <si>
    <t>TRAVEL EXPENSES-LOCAL</t>
  </si>
  <si>
    <t>TELEPHONE- MOBILE</t>
  </si>
  <si>
    <t>INTERNET SUBSCRIPTION EXPENSES</t>
  </si>
  <si>
    <t>TAXES, DUTIES AND LICENSES</t>
  </si>
  <si>
    <t>INSURANCE EXPENSES</t>
  </si>
  <si>
    <t>SUBTOTAL SUPPORT TO OPERATION - MAINTENANCE AND OTHER OPERATING EXPENSES - 2019 MOOE</t>
  </si>
  <si>
    <t>310100100003000</t>
  </si>
  <si>
    <t>HEALTH SECTOR RESEARCH DEVELOPMENT</t>
  </si>
  <si>
    <t>SUBTOTAL HEALTH SECTOR RESEARCH DEVELOPMENT - 2019 MOOE</t>
  </si>
  <si>
    <t>310201100003000</t>
  </si>
  <si>
    <t>LOCAL HEALTH SYSTEMS DEVELOPMENT AND ASSISTANCE</t>
  </si>
  <si>
    <t>FINANCIAL ASSISTANCE TO LGU</t>
  </si>
  <si>
    <t>SUBTOTAL LOCAL HEALTH SYSTEMS DEVELOPMENT AND ASSISTANCE - 2019 MOOE</t>
  </si>
  <si>
    <t>310202100001000</t>
  </si>
  <si>
    <t>HRH DEPLOYMENT</t>
  </si>
  <si>
    <t>OTHER PROFESSIONAL SERVICES</t>
  </si>
  <si>
    <t>SUBTOTAL HRH DEPLOYMENT - 2019 MOOE</t>
  </si>
  <si>
    <t>310202100002000</t>
  </si>
  <si>
    <t>HRH AND INSTITUTIONAL CAPACITY MANAGEMENT</t>
  </si>
  <si>
    <t>TRAINING EXPENSES</t>
  </si>
  <si>
    <t>SUBTOTAL HRH AND INSTITUTIONAL CAPACITY MANAGEMENT - 2019 MOOE</t>
  </si>
  <si>
    <t>310203100001000</t>
  </si>
  <si>
    <t>SUBTOTAL HEALTH PROMOTION - 2019 MOOE</t>
  </si>
  <si>
    <t>PUBLIC HEALTH MANAGEMENT - MAINTENANCE AND OTHER OPERATING EXPENSES</t>
  </si>
  <si>
    <t>REPRESENTATION EXPENSES</t>
  </si>
  <si>
    <t>TRANSPORTATION AND DELIVERY EXPENSES</t>
  </si>
  <si>
    <t>SUBTOTAL PUBLIC HEALTH MANAGEMENT - MAINTENANCE AND OTHER OPERATING EXPENSES - 2019 MOOE</t>
  </si>
  <si>
    <t>310400100001000</t>
  </si>
  <si>
    <t>SUBTOTAL EPIDEMIOLOGY AND SURVEILLANCE - 2019 MOOE</t>
  </si>
  <si>
    <t>310500100001000</t>
  </si>
  <si>
    <t>SUBTOTAL HEALTH EMERGENCY PREPAREDNESS AND RESPONSE - 2019 MOOE</t>
  </si>
  <si>
    <t>REGULATION OF REGIONAL HEALTH FACILITIES AND SERVICES - MAINTENANCE AND OTHER OPERATING EXPENSES</t>
  </si>
  <si>
    <t>SUBTOTAL REGULATION OF REGIONAL HEALTH FACILITIES AND SERVICES - MAINTENANCE AND OTHER OPERATING EXPENSES - 2019 MOOE</t>
  </si>
  <si>
    <t>TOTAL 2019 MOOE</t>
  </si>
  <si>
    <t>SUB-ALLOTMENT-2019 MOOE</t>
  </si>
  <si>
    <t>320101100001000</t>
  </si>
  <si>
    <t>SAA# 2019-01-0016</t>
  </si>
  <si>
    <t>NVBSP - support to the implementation of Activities Relative to the National Voluntary Blood Service Program</t>
  </si>
  <si>
    <t>SUBSIDY TO REGIONAL OFFICES/STAFF BUREAUS</t>
  </si>
  <si>
    <t>SUBTOTAL SAA# 2019-01-0016</t>
  </si>
  <si>
    <t>2018 MAINTENANCE AND OTHER OPERATING EXPENSES CONAP</t>
  </si>
  <si>
    <t>SUPPORT TO OPERATIONS - REGIONAL OFFICE - PERSONNEL SERVICES</t>
  </si>
  <si>
    <t>SUBTOTAL SUPPORT TO OPERATIONS - REGIONAL OFFICE - PERSONNEL SERVICES - 2018 MOOE CONAP</t>
  </si>
  <si>
    <t>2018 HEALTH SECTOR RESEARCH DEVELOPMENT AND ASSISTANCE CONAP</t>
  </si>
  <si>
    <t>SUBTOTAL 2018 HEALTH SECTOR RESEARCH DEVELOPMENT AND ASSISTANCE CONAP - 2018 MOOE CONAP</t>
  </si>
  <si>
    <t>2018 LOCAL HEALTH SYSTEMS DEVELOPMENT AND ASSISTANCE CONAP</t>
  </si>
  <si>
    <t>SUBTOTAL 2018 LOCAL HEALTH SYSTEMS DEVELOPMENT AND ASSISTANCE CONAP - 2018 MOOE CONAP</t>
  </si>
  <si>
    <t>2018 HRH - DEPLOYMENT CONAP</t>
  </si>
  <si>
    <t>SUBTOTAL 2018 HRH - DEPLOYMENT CONAP - 2018 MOOE CONAP</t>
  </si>
  <si>
    <t>2018 HEALTH PROMOTION CONAP</t>
  </si>
  <si>
    <t>SUBTOTAL 2018 HEALTH PROMOTION CONAP - 2018 MOOE CONAP</t>
  </si>
  <si>
    <t>PUBLIC HEALTH MANAGEMENT - PERSONNEL SERVICES</t>
  </si>
  <si>
    <t>SUBTOTAL PUBLIC HEALTH MANAGEMENT - PERSONNEL SERVICES - 2018 MOOE CONAP</t>
  </si>
  <si>
    <t>2018 PUBLIC HEALTH MANAGEMENT CONAP</t>
  </si>
  <si>
    <t>OFFICE SUPPLIES EXPENSES</t>
  </si>
  <si>
    <t>SEMI-EXPENDABLE - INFORMATION AND COMMUNICATION TECHNOLOGY EQUIPMENT</t>
  </si>
  <si>
    <t>ELECTRICITY EXPENSES</t>
  </si>
  <si>
    <t>POSTAGE AND COURIER SERVICES</t>
  </si>
  <si>
    <t>TELEPHONE- LANDLINE</t>
  </si>
  <si>
    <t>RM - BUILDINGS</t>
  </si>
  <si>
    <t>RM - FURNITURE AND FIXTURES</t>
  </si>
  <si>
    <t>SUBTOTAL 2018 PUBLIC HEALTH MANAGEMENT CONAP - 2018 MOOE CONAP</t>
  </si>
  <si>
    <t>2018 EPIDEMIOLOGY AND SURVEILLANCE CONAP</t>
  </si>
  <si>
    <t>SUBTOTAL 2018 EPIDEMIOLOGY AND SURVEILLANCE CONAP - 2018 MOOE CONAP</t>
  </si>
  <si>
    <t>2018 HEALTH EMERGENCY PREPAREDNESS AND RESPONSE CONAP</t>
  </si>
  <si>
    <t>SUBTOTAL 2018 HEALTH EMERGENCY PREPAREDNESS AND RESPONSE CONAP - 2018 MOOE CONAP</t>
  </si>
  <si>
    <t xml:space="preserve">2018 REGULATION OF REGIONAL HEALTH FACILITIES AND SERVICES  CONAP</t>
  </si>
  <si>
    <t xml:space="preserve">SUBTOTAL 2018 REGULATION OF REGIONAL HEALTH FACILITIES AND SERVICES  CONAP - 2018 MOOE CONAP</t>
  </si>
  <si>
    <t>REGULATION OF REGIONAL HEALTH FACILITIES AND SERVICES - PERSONNEL SERVICES</t>
  </si>
  <si>
    <t>SUBTOTAL REGULATION OF REGIONAL HEALTH FACILITIES AND SERVICES - PERSONNEL SERVICES - 2018 MOOE CONAP</t>
  </si>
  <si>
    <t>TOTAL 2018 MOOE CONAP</t>
  </si>
  <si>
    <t>SUB-ALLOTMENT-2018 MOOE CONAP</t>
  </si>
  <si>
    <t>100000100001000</t>
  </si>
  <si>
    <t>SAA# 2018-08-1309 CONAP</t>
  </si>
  <si>
    <t>FINANCIAL ASSISTANCE TO NGAS</t>
  </si>
  <si>
    <t>SUBTOTAL SAA# 2018-08-1309 CONAP</t>
  </si>
  <si>
    <t>SAA# 2018-10-1651 CONAP</t>
  </si>
  <si>
    <t>SUBTOTAL SAA# 2018-10-1651 CONAP</t>
  </si>
  <si>
    <t>200000000001000</t>
  </si>
  <si>
    <t>SAA# 2018-02-0059 CONAP</t>
  </si>
  <si>
    <t>SUBTOTAL SAA# 2018-02-0059 CONAP</t>
  </si>
  <si>
    <t>310201100001000</t>
  </si>
  <si>
    <t>SAA# 2018-02-0203 CONAP</t>
  </si>
  <si>
    <t>SUBTOTAL SAA 2018-02-0203 CONAP</t>
  </si>
  <si>
    <t>SAA# 2018-03-0519 CONAP</t>
  </si>
  <si>
    <t>SUBTOTAL SAA# 2018-03-0519 CONAP</t>
  </si>
  <si>
    <t>SAA# 2018-04-0657 CONAP</t>
  </si>
  <si>
    <t>SUBTOTAL SAA# 2018-04-0657 CONAP</t>
  </si>
  <si>
    <t>SAA# 2018-03-0483 CONAP</t>
  </si>
  <si>
    <t>SUBTOTAL SAA# 2018-03-0483 CONAP</t>
  </si>
  <si>
    <t>SAA# 2018-03-0309 CONAP</t>
  </si>
  <si>
    <t>SUBTOTAL SAA# 2018-03-0309 CONAP</t>
  </si>
  <si>
    <t>SAA# 2018-03-0293 CONAP</t>
  </si>
  <si>
    <t>SUBTOTAL SAA# 2018-03-0293 CONAP</t>
  </si>
  <si>
    <t>310201100004000</t>
  </si>
  <si>
    <t>SAA# 2018-04-0699 CONAP</t>
  </si>
  <si>
    <t>PHARMA - Implementation of Different Pharmaceutical Division Programs and Activities</t>
  </si>
  <si>
    <t>SUBTOTAL SAA# 2018-04-0699 CONAP</t>
  </si>
  <si>
    <t>SAA# 2018-05-0845 CONAP</t>
  </si>
  <si>
    <t>SUBTOTAL SAA# 2018-05-0845 CONAP</t>
  </si>
  <si>
    <t>SAA# 2018-05-0828 CONAP</t>
  </si>
  <si>
    <t>SUBTOTAL SAA# 2018-05-0828 CONAP</t>
  </si>
  <si>
    <t>SAA# 2018-07-1207 CONAP</t>
  </si>
  <si>
    <t>SUBTOTAL SAA# 2018-07-1207 CONAP</t>
  </si>
  <si>
    <t>SAA# 2018-07-1251 CONAP</t>
  </si>
  <si>
    <t>SUBSIDY- OTHERS</t>
  </si>
  <si>
    <t>SUBTOTAL SAA# 2018-07-1251 CONAP</t>
  </si>
  <si>
    <t>SAA# 2018-05-0890 CONAP</t>
  </si>
  <si>
    <t>SUBTOTAL SAA# 2018-05-0890 CONAP</t>
  </si>
  <si>
    <t>SAA# 2018-08-1347 CONAP</t>
  </si>
  <si>
    <t>SUBTOTAL SAA# 2018-08-1347 CONAP</t>
  </si>
  <si>
    <t>SAA# 2018-08-1357 CONAP</t>
  </si>
  <si>
    <t>SUBTOTAL SAA# 2018-08-1357 CONAP</t>
  </si>
  <si>
    <t>SAA# 2018-09-1542 CONAP</t>
  </si>
  <si>
    <t>SUBTOTAL SAA# 2018-09-1542 CONAP</t>
  </si>
  <si>
    <t>SAA# 2018-06-1162 CONAP</t>
  </si>
  <si>
    <t>SUBTOTAL SAA# 2018-06-1162 CONAP</t>
  </si>
  <si>
    <t>SAA# 2018-10-1599 CONAP</t>
  </si>
  <si>
    <t>SUBTOTAL SAA# 2018-10-1599 CONAP</t>
  </si>
  <si>
    <t>SAA# 2018-10-1605 CONAP</t>
  </si>
  <si>
    <t>SUBTOTAL SAA# 2018-10-1605 CONAP</t>
  </si>
  <si>
    <t>SAA# 2018-10-1632 CONAP</t>
  </si>
  <si>
    <t>SUBTOTAL SAA# 2018-10-1632 CONAP</t>
  </si>
  <si>
    <t>SAA# 2018-05-0869 CONAP</t>
  </si>
  <si>
    <t>SUBTOTAL SAA# 2018-05-0869 CONAP</t>
  </si>
  <si>
    <t>SAA# 2018-05-0880 CONAP</t>
  </si>
  <si>
    <t>SUBTOTAL SAA# 2018-05-0880 CONAP</t>
  </si>
  <si>
    <t>SAA# 2018-05-0987 CONAP</t>
  </si>
  <si>
    <t>PHM - Support to Schistosomiasis Control and Elimination Program Implementation</t>
  </si>
  <si>
    <t>SUBTOTAL SAA# 2018-05-0987 CONAP</t>
  </si>
  <si>
    <t>SAA# 2018-05-1019 CONAP</t>
  </si>
  <si>
    <t>SUBTOTAL SAA# 2018-05-1019 CONAP</t>
  </si>
  <si>
    <t>SAA# 2018-10-1662 CONAP</t>
  </si>
  <si>
    <t>SUBTOTAL SAA# 2018-10-1662 CONAP</t>
  </si>
  <si>
    <t>310304100001000</t>
  </si>
  <si>
    <t>SAA# 2018-05-1002 CONAP</t>
  </si>
  <si>
    <t>SUBTOTAL SAA# 2018-05-1002 CONAP</t>
  </si>
  <si>
    <t>310305100002000</t>
  </si>
  <si>
    <t>SAA# 2018-09-1572 CONAP</t>
  </si>
  <si>
    <t>SUBTOTAL SAA# 2018-09-1572 CONAP</t>
  </si>
  <si>
    <t>310306100001000</t>
  </si>
  <si>
    <t>SAA# 2018-10-1641 CONAP</t>
  </si>
  <si>
    <t>SUBTOTAL SAA# 2018-10-1641 CONAP</t>
  </si>
  <si>
    <t>SAA# 2018-11-1727 CONAP</t>
  </si>
  <si>
    <t>SUBTOTAL SAA# 2018-11-1727 CONAP</t>
  </si>
  <si>
    <t>SAA# 2018-03-0537 CONAP</t>
  </si>
  <si>
    <t>SUBTOTAL SAA# 2018-03-0537 CONAP</t>
  </si>
  <si>
    <t>320102100001000</t>
  </si>
  <si>
    <t>SAA# 2018-03-0528 CONAP</t>
  </si>
  <si>
    <t>SUBTOTAL SAA# 2018-03-0528 CONAP</t>
  </si>
  <si>
    <t>340100100001000</t>
  </si>
  <si>
    <t>SAA# 2018-03-0455 CONAP</t>
  </si>
  <si>
    <t>SUBTOTAL SAA# 2018-03-0455 CONAP</t>
  </si>
  <si>
    <t>SAA# 2018-03-0648 CONAP</t>
  </si>
  <si>
    <t>SUBTOTAL SAA# 2018-03-0648 CONAP</t>
  </si>
  <si>
    <t>SAA# 2018-02-0090 CONAP</t>
  </si>
  <si>
    <t>Assistance to Indigent - Medical Assistance to the patients recipient of Dengvaxia Vaccine</t>
  </si>
  <si>
    <t>SUBTOTAL SAA# 2018-02-0090 CONAP</t>
  </si>
  <si>
    <t>SAA# 2018-06-1037 CONAP</t>
  </si>
  <si>
    <t>SUBTOTAL SAA# 2018-06-1037 CONAP</t>
  </si>
  <si>
    <t>SAA# 2018-06-1089 CONAP</t>
  </si>
  <si>
    <t>SUBTOTAL SAA# 2018-06-1089 CONAP</t>
  </si>
  <si>
    <t>SAA# 2018-05-0973 CONAP</t>
  </si>
  <si>
    <t>SUBTOTAL SAA# 2018-05-0973 CONAP</t>
  </si>
  <si>
    <t>SAA# 2018-09-1576 CONAP</t>
  </si>
  <si>
    <t>SUBTOTAL SAA# 2018-09-1576 CONAP</t>
  </si>
  <si>
    <t>SAA# 2018-08-1302 CONAP</t>
  </si>
  <si>
    <t>SUBTOTAL SAA# 2018-08-1302 CONAP</t>
  </si>
  <si>
    <t>SAA# 2018-08-1399 CONAP</t>
  </si>
  <si>
    <t>SUBTOTAL SAA# 2018-08-1399 CONAP</t>
  </si>
  <si>
    <t>SAA# 2018-08-1354 CONAP</t>
  </si>
  <si>
    <t>SUBTOTAL SAA# 2018-08-1354 CONAP</t>
  </si>
  <si>
    <t>SAA# 2018-12-1814 CONAP</t>
  </si>
  <si>
    <t>SUBTOTAL SAA# 2018-12-1814 CONAP</t>
  </si>
  <si>
    <t>2018 CAPITAL OUTLAY CONAP</t>
  </si>
  <si>
    <t>310201100002000</t>
  </si>
  <si>
    <t>2018 GAA CO - BHS</t>
  </si>
  <si>
    <t>HOSPITALS AND HEALTH CENTERS</t>
  </si>
  <si>
    <t>SUBTOTAL 2018 GAA CO - BHS - 2018 CO CONAP</t>
  </si>
  <si>
    <t>2018 GAA CO RHU</t>
  </si>
  <si>
    <t>SUBTOTAL 2018 GAA CO RHU - 2018 CO CONAP</t>
  </si>
  <si>
    <t>2018 GAA CO EQUIPMENT CONAP</t>
  </si>
  <si>
    <t>SUBTOTAL 2018 GAA CO EQUIPMENT CONAP - 2018 CO CONAP</t>
  </si>
  <si>
    <t>TOTAL 2018 CO CONAP</t>
  </si>
  <si>
    <t>SUB-ALLOTMENT-2018 CO CONAP</t>
  </si>
  <si>
    <t>SAA# 2018-05-1013 CONAP</t>
  </si>
  <si>
    <t>HISDev - Procurement of ICT Resources</t>
  </si>
  <si>
    <t>INFORMATION AND COMMUNICATION TECHNOLOGY EQUIPMENT</t>
  </si>
  <si>
    <t>SUBTOTAL SAA# 2018-05-1013 CONAP</t>
  </si>
  <si>
    <t>SAA# 2018-09-1504 CONAP</t>
  </si>
  <si>
    <t>HFEP - Establishment of DOH Water Testing Laboratory</t>
  </si>
  <si>
    <t>SUBTOTAL SAA# 2018-09-1504 CONAP</t>
  </si>
  <si>
    <t>TEST ALLOTMENT</t>
  </si>
  <si>
    <t>TEST FUND SOURCE</t>
  </si>
  <si>
    <t>SALARIES AND WAGES - CASUAL/ CONTRACTUAL</t>
  </si>
  <si>
    <t>CLOTHING/UNIFORM ALLOWANCE- CIVILIAN</t>
  </si>
  <si>
    <t>SUBTOTAL TEST FUND SOURCE - TEST</t>
  </si>
  <si>
    <t>TOTAL TEST</t>
  </si>
  <si>
    <t>SUB-ALLOTMENT-TEST</t>
  </si>
  <si>
    <t>SAA TEST</t>
  </si>
  <si>
    <t>Testing Sub Allotment</t>
  </si>
  <si>
    <t>SUBTOTAL SAATEST</t>
  </si>
  <si>
    <t>27,191,000.00</t>
  </si>
  <si>
    <t/>
  </si>
  <si>
    <t>7,604,525.02</t>
  </si>
  <si>
    <t>19,586,474.98</t>
  </si>
  <si>
    <t>253,202,250.00</t>
  </si>
  <si>
    <t>3,967,373.86</t>
  </si>
  <si>
    <t>249,234,876.14</t>
  </si>
  <si>
    <t>5,297.76</t>
  </si>
  <si>
    <t>77,934,764.40</t>
  </si>
  <si>
    <t>1,070,884.40</t>
  </si>
  <si>
    <t>76,863,880.00</t>
  </si>
  <si>
    <t>500.00</t>
  </si>
  <si>
    <t>69,695,078.64</t>
  </si>
  <si>
    <t>50,000.00</t>
  </si>
  <si>
    <t>600.00</t>
  </si>
  <si>
    <t>49,400.00</t>
  </si>
  <si>
    <t>TOTAL SAA 2019 MOOE</t>
  </si>
  <si>
    <t>1,000,000.00</t>
  </si>
  <si>
    <t>TOTAL SAA 2018 MOOE CONAP</t>
  </si>
  <si>
    <t>25,059,224.69</t>
  </si>
  <si>
    <t>5,478,265.37</t>
  </si>
  <si>
    <t>19,580,959.32</t>
  </si>
  <si>
    <t>TOTAL SAA 2018 CO CONAP</t>
  </si>
  <si>
    <t>28,406,485.03</t>
  </si>
  <si>
    <t>22,928,219.66</t>
  </si>
  <si>
    <t>TOTAL SAA TEST</t>
  </si>
  <si>
    <t>28,456,485.03</t>
  </si>
  <si>
    <t>22,978,219.66</t>
  </si>
</sst>
</file>

<file path=xl/styles.xml><?xml version="1.0" encoding="utf-8"?>
<styleSheet xmlns="http://schemas.openxmlformats.org/spreadsheetml/2006/main">
  <numFmts count="5">
    <numFmt numFmtId="43" formatCode="_(* #,##0.00_);_(* \(#,##0.00\);_(* &quot;-&quot;??_);_(@_)"/>
    <numFmt numFmtId="164" formatCode="_-* #,##0.00_-;\-* #,##0.00_-;_-* &quot;-&quot;??_-;_-@_-"/>
    <numFmt numFmtId="165" formatCode="#"/>
    <numFmt numFmtId="166" formatCode="#0.00%"/>
    <numFmt numFmtId="167" formatCode="(#,##0.00)"/>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i/>
      <sz val="10"/>
      <color theme="1"/>
      <name val="Calibri"/>
      <family val="2"/>
      <scheme val="minor"/>
    </font>
    <font>
      <b/>
      <sz val="12"/>
      <name val="Tahoma"/>
      <family val="2"/>
    </font>
    <font>
      <i/>
      <sz val="10"/>
      <name val="Tahoma"/>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
      <left/>
      <right style="medium">
        <color rgb="FF000000"/>
      </right>
      <top style="medium">
        <color rgb="FF000000"/>
      </top>
      <bottom style="medium">
        <color rgb="FF000000"/>
      </bottom>
      <diagonal/>
    </border>
    <border>
      <left/>
      <right/>
      <top style="medium">
        <color indexed="64"/>
      </top>
      <bottom style="thin">
        <color indexed="64"/>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97">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0" applyNumberFormat="1" fontId="2" applyFont="1" fillId="0" applyFill="1" borderId="0" applyBorder="1" xfId="7"/>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43" applyNumberFormat="1" fontId="4" applyFont="1" fillId="0" applyFill="1" borderId="1" applyBorder="1" xfId="1">
      <alignment horizontal="center" vertical="center"/>
    </xf>
    <xf numFmtId="43" applyNumberFormat="1" fontId="4" applyFont="1" fillId="0" applyFill="1" borderId="9"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10"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4"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10"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0" applyBorder="1" xfId="1"/>
    <xf numFmtId="43" applyNumberFormat="1" fontId="2" applyFont="1" fillId="0" applyFill="1" borderId="5" applyBorder="1" xfId="1">
      <alignment horizontal="center" vertical="center"/>
    </xf>
    <xf numFmtId="43" applyNumberFormat="1" fontId="2" applyFont="1" fillId="0" applyFill="1" borderId="8" applyBorder="1" xfId="1">
      <alignment horizontal="center" vertical="center"/>
    </xf>
    <xf numFmtId="37" applyNumberFormat="1" fontId="2" applyFont="1" fillId="0" applyFill="1" borderId="6" applyBorder="1" xfId="1">
      <alignment horizontal="center" vertical="center"/>
    </xf>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0" applyNumberFormat="1" fontId="4" applyFont="1" fillId="0" applyFill="1" borderId="0" applyBorder="1" xfId="7"/>
    <xf numFmtId="43" applyNumberFormat="1" fontId="4" applyFont="1" fillId="0" applyFill="1" borderId="12" applyBorder="1" xfId="1">
      <alignment vertical="center"/>
    </xf>
    <xf numFmtId="43" applyNumberFormat="1" fontId="4" applyFont="1" fillId="0" applyFill="1" borderId="7" applyBorder="1" xfId="1"/>
    <xf numFmtId="43"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0" applyFont="1" fillId="0" applyFill="1" borderId="0" applyBorder="1" xfId="1"/>
    <xf numFmtId="43" applyNumberFormat="1" fontId="2" applyFont="1" fillId="0" applyFill="1" borderId="8" applyBorder="1" xfId="1" quotePrefix="1">
      <alignment horizontal="center" vertical="center"/>
    </xf>
    <xf numFmtId="10" applyNumberFormat="1" fontId="2" applyFont="1" fillId="0" applyFill="1" borderId="4" applyBorder="1" xfId="1">
      <alignment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9" applyBorder="1" xfId="7">
      <alignment horizontal="center" vertical="center"/>
    </xf>
    <xf numFmtId="1" applyNumberFormat="1" fontId="4" applyFont="1" fillId="0" applyFill="1" borderId="10" applyBorder="1" xfId="7">
      <alignment horizontal="center" vertical="center"/>
    </xf>
    <xf numFmtId="1" applyNumberFormat="1" fontId="2" applyFont="1" fillId="0" applyFill="1" borderId="8"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7" applyBorder="1" xfId="6">
      <alignment horizontal="center" vertical="center"/>
    </xf>
    <xf numFmtId="43" applyNumberFormat="1" fontId="10" applyFont="1" fillId="0" applyFill="1" borderId="17" applyBorder="1" xfId="1">
      <alignment horizontal="center" vertical="center"/>
    </xf>
    <xf numFmtId="0" applyNumberFormat="1" fontId="11" applyFont="1" fillId="0" applyFill="1" borderId="0" applyBorder="1" xfId="0"/>
    <xf numFmtId="43" applyNumberFormat="1" fontId="10" applyFont="1" fillId="0" applyFill="1" borderId="17" applyBorder="1" xfId="1">
      <alignment horizontal="center" vertical="center" wrapText="1"/>
    </xf>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43" applyNumberFormat="1" fontId="5" applyFont="1" fillId="0" applyFill="1" borderId="7" applyBorder="1" xfId="1">
      <alignment horizontal="center" vertical="center"/>
    </xf>
    <xf numFmtId="43" applyNumberFormat="1" fontId="0" applyFont="1" fillId="0" applyFill="1" borderId="0" applyBorder="1" xfId="1"/>
    <xf numFmtId="43" applyNumberFormat="1" fontId="0" applyFont="1" fillId="0" applyFill="1" borderId="0" applyBorder="1" xfId="1">
      <alignment vertical="center"/>
    </xf>
    <xf numFmtId="43" applyNumberFormat="1" fontId="5" applyFont="1" fillId="0" applyFill="1" borderId="0" applyBorder="1" xfId="1">
      <alignment horizontal="center" vertical="center"/>
    </xf>
    <xf numFmtId="43" applyNumberFormat="1" fontId="4" applyFont="1" fillId="0" applyFill="1" borderId="10" applyBorder="1" xfId="1">
      <alignment horizontal="center" vertical="center" wrapText="1"/>
    </xf>
    <xf numFmtId="43" applyNumberFormat="1" fontId="4" applyFont="1" fillId="0" applyFill="1" borderId="3" applyBorder="1" xfId="1">
      <alignment horizontal="center" vertical="center" wrapText="1"/>
    </xf>
    <xf numFmtId="0" applyNumberFormat="1" fontId="8" applyFont="1" fillId="0" applyFill="1" borderId="19" applyBorder="1" xfId="7">
      <alignment horizontal="center" vertical="center"/>
    </xf>
    <xf numFmtId="49" applyNumberFormat="1" fontId="2" applyFont="1" fillId="0" applyFill="1" borderId="10" applyBorder="1" xfId="7">
      <alignment horizontal="center" vertical="center"/>
    </xf>
    <xf numFmtId="43" applyNumberFormat="1" fontId="2" applyFont="1" fillId="0" applyFill="1" borderId="10" applyBorder="1" xfId="7"/>
    <xf numFmtId="43" applyNumberFormat="1" fontId="4" applyFont="1" fillId="0" applyFill="1" borderId="7" applyBorder="1" xfId="7"/>
    <xf numFmtId="0" applyNumberFormat="1" fontId="8" applyFont="1" fillId="0" applyFill="1" borderId="0" applyBorder="1" xfId="7">
      <alignment horizontal="center" vertical="center"/>
    </xf>
    <xf numFmtId="9" applyNumberFormat="1" fontId="2" applyFont="1" fillId="0" applyFill="1" borderId="0" applyBorder="1" xfId="0">
      <alignment horizontal="right"/>
    </xf>
    <xf numFmtId="0" applyNumberFormat="1" fontId="2" applyFont="1" fillId="0" applyFill="1" borderId="0" applyBorder="1" xfId="0"/>
    <xf numFmtId="15" applyNumberFormat="1" fontId="4" applyFont="1" fillId="0" applyFill="1" borderId="0" applyBorder="1" xfId="7">
      <alignment horizontal="center"/>
    </xf>
    <xf numFmtId="0" applyNumberFormat="1" fontId="2" applyFont="1" fillId="0" applyFill="1" borderId="0" applyBorder="1" xfId="7"/>
    <xf numFmtId="9" applyNumberFormat="1" fontId="2" applyFont="1" fillId="0" applyFill="1" borderId="0" applyBorder="1" xfId="7">
      <alignment horizontal="right"/>
    </xf>
    <xf numFmtId="0" applyNumberFormat="1" fontId="4" applyFont="1" fillId="0" applyFill="1" borderId="0" applyBorder="1" xfId="7">
      <alignment horizontal="center"/>
    </xf>
    <xf numFmtId="43" applyNumberFormat="1" fontId="4" applyFont="1" fillId="0" applyFill="1" borderId="0" applyBorder="1" xfId="1"/>
    <xf numFmtId="43" applyNumberFormat="1" fontId="4" applyFont="1" fillId="0" applyFill="1" borderId="10" applyBorder="1" xfId="1">
      <alignment horizontal="center" vertical="center"/>
    </xf>
    <xf numFmtId="49" applyNumberFormat="1" fontId="4" applyFont="1" fillId="0" applyFill="1" borderId="4" applyBorder="1" xfId="0">
      <alignment horizontal="center" vertical="center"/>
    </xf>
    <xf numFmtId="43" applyNumberFormat="1" fontId="2" applyFont="1" fillId="0" applyFill="1" borderId="13" applyBorder="1" xfId="0"/>
    <xf numFmtId="43" applyNumberFormat="1" fontId="2" applyFont="1" fillId="0" applyFill="1" borderId="7" applyBorder="1" xfId="0"/>
    <xf numFmtId="0" applyNumberFormat="1" fontId="0" applyFont="1" fillId="0" applyFill="1" borderId="0" applyBorder="1" xfId="0"/>
    <xf numFmtId="43" applyNumberFormat="1" fontId="11" applyFont="1" fillId="0" applyFill="1" borderId="0" applyBorder="1" xfId="1"/>
    <xf numFmtId="43" applyNumberFormat="1" fontId="12" applyFont="1" fillId="0" applyFill="1" borderId="15" applyBorder="1" xfId="1"/>
    <xf numFmtId="43" applyNumberFormat="1" fontId="12" applyFont="1" fillId="0" applyFill="1" borderId="18" applyBorder="1" xfId="1"/>
    <xf numFmtId="43" applyNumberFormat="1" fontId="9" applyFont="1" fillId="0" applyFill="1" borderId="7" applyBorder="1" xfId="1"/>
    <xf numFmtId="43" applyNumberFormat="1" fontId="0" applyFont="1" fillId="0" applyFill="1" borderId="7" applyBorder="1" xfId="1"/>
    <xf numFmtId="164" applyNumberFormat="1" fontId="0" applyFont="1" fillId="0" applyFill="1" borderId="7" applyBorder="1" xfId="0"/>
    <xf numFmtId="0" applyNumberFormat="1" fontId="11" applyFont="1" fillId="0" applyFill="1" borderId="0" applyBorder="1" xfId="0"/>
    <xf numFmtId="164" applyNumberFormat="1" fontId="0" applyFont="1" fillId="0" applyFill="1" borderId="0" applyBorder="1" xfId="0"/>
    <xf numFmtId="0" applyNumberFormat="1" fontId="12" applyFont="1" fillId="0" applyFill="1" borderId="12" applyBorder="1" xfId="0">
      <alignment horizontal="right"/>
    </xf>
    <xf numFmtId="43" applyNumberFormat="1" fontId="12" applyFont="1" fillId="0" applyFill="1" borderId="12" applyBorder="1" xfId="1"/>
    <xf numFmtId="0" applyNumberFormat="1" fontId="12" applyFont="1" fillId="0" applyFill="1" borderId="18" applyBorder="1" xfId="0">
      <alignment horizontal="right"/>
    </xf>
    <xf numFmtId="0" applyNumberFormat="1" fontId="9" applyFont="1" fillId="0" applyFill="1" borderId="7" applyBorder="1" xfId="0">
      <alignment horizontal="right"/>
    </xf>
    <xf numFmtId="0" applyNumberFormat="1" fontId="0" applyFont="1" fillId="0" applyFill="1" borderId="7" applyBorder="1" xfId="0"/>
    <xf numFmtId="0" applyNumberFormat="1" fontId="0" applyFont="1" fillId="0" applyFill="1" borderId="7" applyBorder="1" xfId="0">
      <alignment horizont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4" applyBorder="1" xfId="1">
      <alignment horizontal="center" vertical="center"/>
    </xf>
    <xf numFmtId="37" applyNumberFormat="1" fontId="2" applyFont="1" fillId="0" applyFill="1" borderId="6" applyBorder="1" xfId="1" quotePrefix="1">
      <alignment horizontal="center" vertical="center"/>
    </xf>
    <xf numFmtId="10" applyNumberFormat="1" fontId="2" applyFont="1" fillId="0" applyFill="1" borderId="0" applyBorder="1" xfId="7">
      <alignment horizontal="center" vertical="center"/>
    </xf>
    <xf numFmtId="43" applyNumberFormat="1" fontId="2" applyFont="1" fillId="0" applyFill="1" borderId="0" applyBorder="1" xfId="1">
      <alignment horizontal="center" vertical="center"/>
    </xf>
    <xf numFmtId="43" applyNumberFormat="1" fontId="4" applyFont="1" fillId="4" applyFill="1" borderId="0" applyBorder="1" xfId="1">
      <alignment vertical="center"/>
    </xf>
    <xf numFmtId="43" applyNumberFormat="1" fontId="0" applyFont="1" fillId="0" applyFill="1" borderId="7" applyBorder="1" xfId="0"/>
    <xf numFmtId="0" applyNumberFormat="1" fontId="9" applyFont="1" fillId="0" applyFill="1" borderId="17" applyBorder="1" xfId="0">
      <alignment vertical="center"/>
    </xf>
    <xf numFmtId="164" applyNumberFormat="1" fontId="0" applyFont="1" fillId="0" applyFill="1" borderId="0" applyBorder="1" xfId="0"/>
    <xf numFmtId="0" applyNumberFormat="1" fontId="4" applyFont="1" fillId="0" applyFill="1" borderId="0" applyBorder="1" xfId="7">
      <alignment horizontal="center" vertical="center"/>
    </xf>
    <xf numFmtId="43" applyNumberFormat="1" fontId="4" applyFont="1" fillId="0" applyFill="1" borderId="13" applyBorder="1" xfId="1">
      <alignment vertical="center"/>
    </xf>
    <xf numFmtId="0" applyNumberFormat="1" fontId="4" applyFont="1" fillId="0" applyFill="1" borderId="0" applyBorder="1" xfId="7">
      <alignment vertical="center"/>
    </xf>
    <xf numFmtId="49" applyNumberFormat="1" fontId="4" applyFont="1" fillId="0" applyFill="1" borderId="0" applyBorder="1" xfId="7">
      <alignment vertical="center"/>
    </xf>
    <xf numFmtId="49" applyNumberFormat="1" fontId="4" applyFont="1" fillId="0" applyFill="1" borderId="0" applyBorder="1" xfId="7">
      <alignment horizontal="left" vertical="center"/>
    </xf>
    <xf numFmtId="43" applyNumberFormat="1" fontId="2" applyFont="1" fillId="0" applyFill="1" borderId="0" applyBorder="1" xfId="1" quotePrefix="1">
      <alignment horizontal="center" vertical="center"/>
    </xf>
    <xf numFmtId="43" applyNumberFormat="1" fontId="0" applyFont="1" fillId="0" applyFill="1" borderId="0" applyBorder="1" xfId="0"/>
    <xf numFmtId="43" applyNumberFormat="1" fontId="0" applyFont="1" fillId="0" applyFill="1" borderId="0" applyBorder="1" xfId="0"/>
    <xf numFmtId="43" applyNumberFormat="1" fontId="9" applyFont="1" fillId="0" applyFill="1" borderId="0" applyBorder="1" xfId="1"/>
    <xf numFmtId="0" applyNumberFormat="1" fontId="0" applyFont="1" fillId="2" applyFill="1" borderId="0" applyBorder="1" xfId="0"/>
    <xf numFmtId="43" applyNumberFormat="1" fontId="10" applyFont="1" fillId="2" applyFill="1" borderId="17" applyBorder="1" xfId="1">
      <alignment horizontal="center" vertical="center" wrapText="1"/>
    </xf>
    <xf numFmtId="43" applyNumberFormat="1" fontId="12" applyFont="1" fillId="2" applyFill="1" borderId="12" applyBorder="1" xfId="1"/>
    <xf numFmtId="43" applyNumberFormat="1" fontId="12" applyFont="1" fillId="2" applyFill="1" borderId="18" applyBorder="1" xfId="1"/>
    <xf numFmtId="43" applyNumberFormat="1" fontId="9" applyFont="1" fillId="2" applyFill="1" borderId="7" applyBorder="1" xfId="1"/>
    <xf numFmtId="43" applyNumberFormat="1" fontId="0" applyFont="1" fillId="2" applyFill="1" borderId="7" applyBorder="1" xfId="1"/>
    <xf numFmtId="43" applyNumberFormat="1" fontId="0" applyFont="1" fillId="2" applyFill="1" borderId="0" applyBorder="1" xfId="1"/>
    <xf numFmtId="0" applyNumberFormat="1" fontId="0" applyFont="1" fillId="2" applyFill="1" borderId="7" applyBorder="1" xfId="0">
      <alignment horizontal="center"/>
    </xf>
    <xf numFmtId="0" applyNumberFormat="1" fontId="10" applyFont="1" fillId="0" applyFill="1" borderId="20" applyBorder="1" xfId="6">
      <alignment horizontal="left" vertical="center"/>
    </xf>
    <xf numFmtId="0" applyNumberFormat="1" fontId="10" applyFont="1" fillId="0" applyFill="1" borderId="20" applyBorder="1" xfId="6">
      <alignment horizontal="center" vertical="center"/>
    </xf>
    <xf numFmtId="43" applyNumberFormat="1" fontId="10" applyFont="1" fillId="0" applyFill="1" borderId="20" applyBorder="1" xfId="1">
      <alignment horizontal="center" vertical="center"/>
    </xf>
    <xf numFmtId="0" applyNumberFormat="1" fontId="0" applyFont="1" fillId="0" applyFill="1" borderId="20" applyBorder="1" xfId="0"/>
    <xf numFmtId="0" applyNumberFormat="1" fontId="0" applyFont="1" fillId="2" applyFill="1" borderId="20" applyBorder="1" xfId="0"/>
    <xf numFmtId="0" applyNumberFormat="1" fontId="13" applyFont="1" fillId="0" applyFill="1" borderId="12" applyBorder="1" xfId="0"/>
    <xf numFmtId="0" applyNumberFormat="1" fontId="11" applyFont="1" fillId="0" applyFill="1" borderId="12" applyBorder="1" xfId="0"/>
    <xf numFmtId="43" applyNumberFormat="1" fontId="11" applyFont="1" fillId="0" applyFill="1" borderId="12" applyBorder="1" xfId="1"/>
    <xf numFmtId="43" applyNumberFormat="1" fontId="11" applyFont="1" fillId="2" applyFill="1" borderId="12" applyBorder="1" xfId="1"/>
    <xf numFmtId="0" applyNumberFormat="1" fontId="10" applyFont="1" fillId="0" applyFill="1" borderId="12" applyBorder="1" xfId="6">
      <alignment horizontal="left" vertical="center"/>
    </xf>
    <xf numFmtId="0" applyNumberFormat="1" fontId="12" applyFont="1" fillId="0" applyFill="1" borderId="12" applyBorder="1" xfId="0"/>
    <xf numFmtId="0" applyNumberFormat="1" fontId="14" applyFont="1" fillId="0" applyFill="1" borderId="12" applyBorder="1" xfId="0"/>
    <xf numFmtId="43" applyNumberFormat="1" fontId="14" applyFont="1" fillId="0" applyFill="1" borderId="12" applyBorder="1" xfId="1"/>
    <xf numFmtId="0" applyNumberFormat="1" fontId="11" applyFont="1" fillId="0" applyFill="1" borderId="15" applyBorder="1" xfId="0"/>
    <xf numFmtId="0" applyNumberFormat="1" fontId="9" applyFont="1" fillId="0" applyFill="1" borderId="0" applyBorder="1" xfId="0"/>
    <xf numFmtId="43" applyNumberFormat="1" fontId="5" applyFont="1" fillId="0" applyFill="1" borderId="9" applyBorder="1" xfId="1">
      <alignment horizontal="center" vertical="center" wrapText="1"/>
    </xf>
    <xf numFmtId="43" applyNumberFormat="1" fontId="5" applyFont="1" fillId="0" applyFill="1" borderId="1" applyBorder="1" xfId="1">
      <alignment horizontal="center" vertical="center" wrapText="1"/>
    </xf>
    <xf numFmtId="49" applyNumberFormat="1" fontId="2" applyFont="1" fillId="0" applyFill="1" borderId="5" applyBorder="1" xfId="7">
      <alignment horizontal="center" vertical="center"/>
    </xf>
    <xf numFmtId="49" applyNumberFormat="1" fontId="2" applyFont="1" fillId="0" applyFill="1" borderId="16" applyBorder="1" xfId="7">
      <alignment horizontal="center" vertical="center"/>
    </xf>
    <xf numFmtId="49" applyNumberFormat="1" fontId="2" applyFont="1" fillId="0" applyFill="1" borderId="6"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0" applyNumberFormat="1" fontId="6" applyFont="1" fillId="0" applyFill="1" borderId="9" applyBorder="1" xfId="0">
      <alignment horizontal="center" vertical="center" wrapText="1"/>
    </xf>
    <xf numFmtId="0" applyNumberFormat="1" fontId="6" applyFont="1" fillId="0" applyFill="1" borderId="10" applyBorder="1" xfId="0">
      <alignment horizontal="center" vertical="center" wrapText="1"/>
    </xf>
    <xf numFmtId="0" applyNumberFormat="1" fontId="4" applyFont="1" fillId="0" applyFill="1" borderId="9" applyBorder="1" xfId="0">
      <alignment horizontal="center" vertical="center" wrapText="1"/>
    </xf>
    <xf numFmtId="0" applyNumberFormat="1" fontId="4" applyFont="1" fillId="0" applyFill="1" borderId="10" applyBorder="1" xfId="0">
      <alignment horizontal="center" vertical="center" wrapText="1"/>
    </xf>
    <xf numFmtId="0" applyNumberFormat="1" fontId="2" applyFont="1" fillId="0" applyFill="1" borderId="16" applyBorder="1" xfId="7">
      <alignment horizontal="center"/>
    </xf>
    <xf numFmtId="0" applyNumberFormat="1" fontId="2" applyFont="1" fillId="0" applyFill="1" borderId="11" applyBorder="1" xfId="0">
      <alignment horizontal="center"/>
    </xf>
    <xf numFmtId="0" applyNumberFormat="1" fontId="2" applyFont="1" fillId="0" applyFill="1" borderId="13" applyBorder="1" xfId="0">
      <alignment horizontal="center"/>
    </xf>
    <xf numFmtId="0" applyNumberFormat="1" fontId="4" applyFont="1" fillId="0" applyFill="1" borderId="9" applyBorder="1" xfId="7">
      <alignment horizontal="center" wrapText="1"/>
    </xf>
    <xf numFmtId="0" applyNumberFormat="1" fontId="4" applyFont="1" fillId="0" applyFill="1" borderId="10" applyBorder="1" xfId="7">
      <alignment horizontal="center" wrapText="1"/>
    </xf>
    <xf numFmtId="0" applyNumberFormat="1" fontId="4" applyFont="1" fillId="0" applyFill="1" borderId="1" applyBorder="1" xfId="7">
      <alignment horizontal="center" vertical="center"/>
    </xf>
    <xf numFmtId="0" applyNumberFormat="1" fontId="4" applyFont="1" fillId="0" applyFill="1" borderId="15" applyBorder="1" xfId="7">
      <alignment horizontal="center" vertical="center"/>
    </xf>
    <xf numFmtId="0" applyNumberFormat="1" fontId="4" applyFont="1" fillId="0" applyFill="1" borderId="2" applyBorder="1" xfId="7">
      <alignment horizontal="center" vertical="center"/>
    </xf>
    <xf numFmtId="0" applyNumberFormat="1" fontId="15" applyFont="1" fillId="0" applyFill="1" borderId="0" applyBorder="1" xfId="0">
      <alignment vertical="center"/>
    </xf>
    <xf numFmtId="0" applyNumberFormat="1" fontId="4" applyFont="1" fillId="0" applyFill="1" borderId="0" applyBorder="1" xfId="0"/>
    <xf numFmtId="165" applyNumberFormat="1" fontId="2" applyFont="1" fillId="0" applyFill="1" borderId="0" applyBorder="1" xfId="0">
      <alignment horizontal="center" vertical="center"/>
    </xf>
    <xf numFmtId="43" applyNumberFormat="1" fontId="2" applyFont="1" fillId="0" applyFill="1" borderId="0" applyBorder="1" xfId="1">
      <alignment horizontal="right" vertical="center"/>
    </xf>
    <xf numFmtId="4" applyNumberFormat="1" fontId="2" applyFont="1" fillId="0" applyFill="1" borderId="0" applyBorder="1" xfId="1">
      <alignment horizontal="right" vertical="center"/>
    </xf>
    <xf numFmtId="166" applyNumberFormat="1" fontId="2" applyFont="1" fillId="0" applyFill="1" borderId="0" applyBorder="1" xfId="1">
      <alignment horizontal="right" vertical="center"/>
    </xf>
    <xf numFmtId="165" applyNumberFormat="1" fontId="2" applyFont="1" fillId="0" applyFill="1" borderId="0" applyBorder="1" xfId="0">
      <alignment horizontal="center"/>
    </xf>
    <xf numFmtId="0" applyNumberFormat="1" fontId="2" applyFont="1" fillId="0" applyFill="1" borderId="0" applyBorder="1" xfId="0">
      <alignment horizontal="right"/>
    </xf>
    <xf numFmtId="4" applyNumberFormat="1" fontId="2" applyFont="1" fillId="0" applyFill="1" borderId="0" applyBorder="1" xfId="0">
      <alignment horizontal="right"/>
    </xf>
    <xf numFmtId="166" applyNumberFormat="1" fontId="2" applyFont="1" fillId="0" applyFill="1" borderId="0" applyBorder="1" xfId="0">
      <alignment horizontal="right"/>
    </xf>
    <xf numFmtId="167" applyNumberFormat="1" fontId="2" applyFont="1" fillId="0" applyFill="1" borderId="0" applyBorder="1" xfId="0">
      <alignment horizontal="right"/>
    </xf>
    <xf numFmtId="0" applyNumberFormat="1" fontId="4" applyFont="1" fillId="0" applyFill="1" borderId="0" applyBorder="1" xfId="0">
      <alignment vertical="center"/>
    </xf>
    <xf numFmtId="43" applyNumberFormat="1" fontId="4" applyFont="1" fillId="0" applyFill="1" borderId="0" applyBorder="1" xfId="1">
      <alignment horizontal="right" vertical="center"/>
    </xf>
    <xf numFmtId="4" applyNumberFormat="1" fontId="4" applyFont="1" fillId="0" applyFill="1" borderId="0" applyBorder="1" xfId="1">
      <alignment horizontal="right" vertical="center"/>
    </xf>
    <xf numFmtId="166" applyNumberFormat="1" fontId="4" applyFont="1" fillId="0" applyFill="1" borderId="0" applyBorder="1" xfId="1">
      <alignment horizontal="right" vertical="center"/>
    </xf>
    <xf numFmtId="0" applyNumberFormat="1" fontId="15" applyFont="1" fillId="0" applyFill="1" borderId="0" applyBorder="1" xfId="0">
      <alignment horizontal="right" vertical="center"/>
    </xf>
    <xf numFmtId="167" applyNumberFormat="1" fontId="2" applyFont="1" fillId="0" applyFill="1" borderId="0" applyBorder="1" xfId="1">
      <alignment horizontal="right" vertical="center"/>
    </xf>
    <xf numFmtId="0" applyNumberFormat="1" fontId="16" applyFont="1" fillId="0" applyFill="1" borderId="0" applyBorder="1" xfId="0">
      <alignment vertical="center"/>
    </xf>
    <xf numFmtId="4" applyNumberFormat="1" fontId="4" applyFont="1" fillId="0" applyFill="1" borderId="0" applyBorder="1" xfId="0">
      <alignment horizontal="right"/>
    </xf>
    <xf numFmtId="166" applyNumberFormat="1" fontId="4" applyFont="1" fillId="0" applyFill="1" borderId="0" applyBorder="1" xfId="0">
      <alignment horizontal="right"/>
    </xf>
    <xf numFmtId="0" applyNumberFormat="1" fontId="6" applyFont="1" fillId="0" applyFill="1" borderId="0" applyBorder="1" xfId="0">
      <alignmen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9">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39994506668294322"/>
        </patternFill>
      </fill>
    </dxf>
  </dxfs>
  <tableStyles count="0" defaultTableStyle="TableStyleMedium9" defaultPivotStyle="PivotStyleLight16"/>
  <colors>
    <mruColors>
      <color rgb="FFFF33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BUDGET%20FILES/BFARs/BFARS%202018/CY%202018%20Q4%20FAR%201.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BUDGET%20FILES/FLASH%20REPORT%20FOR%20CY%202018/DOH%20RO7%20FLASH%20REPORT%20FOR%20CY%202018.xlsx"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BUDGET%20FILES/FAST%20TRACK%20FOR%20CY%202018/DOH%20RO7%20FAST%20TRACK%20FOR%20CY%20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-24544849.199999999</v>
          </cell>
          <cell r="L325">
            <v>2681421742.48</v>
          </cell>
          <cell r="BK325">
            <v>2488639279.9600005</v>
          </cell>
          <cell r="BP325">
            <v>1152912450.4200001</v>
          </cell>
          <cell r="BR325">
            <v>192782462.5199995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JANUARY"/>
      <sheetName val="FEBRUARY (2)"/>
      <sheetName val="JAN-DEC"/>
      <sheetName val="DEC"/>
      <sheetName val="NOVEMBER"/>
      <sheetName val="SEPTEMBER"/>
      <sheetName val="AUGUST"/>
      <sheetName val="MAY"/>
      <sheetName val="JUNE"/>
      <sheetName val="july"/>
      <sheetName val="APRIL"/>
      <sheetName val="MARCH"/>
      <sheetName val="DECEMBER"/>
    </sheetNames>
    <sheetDataSet>
      <sheetData sheetId="0"/>
      <sheetData sheetId="1"/>
      <sheetData sheetId="2">
        <row r="10">
          <cell r="D10">
            <v>2709891591.6799998</v>
          </cell>
          <cell r="E10">
            <v>2681421742.4799995</v>
          </cell>
          <cell r="G10">
            <v>2488639279.96</v>
          </cell>
          <cell r="I10">
            <v>1152912450.4199998</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JANUARY"/>
      <sheetName val="JAN-DEC"/>
      <sheetName val="DEC"/>
      <sheetName val="NOVEMBER"/>
      <sheetName val="SEPTEMBER"/>
      <sheetName val="AUGUST"/>
      <sheetName val="july"/>
      <sheetName val="MAY"/>
      <sheetName val="JUNE"/>
      <sheetName val="APRIL"/>
      <sheetName val="MARCH"/>
      <sheetName val="DECEMBER"/>
    </sheetNames>
    <sheetDataSet>
      <sheetData sheetId="0"/>
      <sheetData sheetId="1">
        <row r="43">
          <cell r="B43">
            <v>2681421742.48</v>
          </cell>
          <cell r="C43">
            <v>2488639279.96</v>
          </cell>
          <cell r="G43">
            <v>1152912450.4199996</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3"/>
  <dimension ref="A1:TH484"/>
  <sheetViews>
    <sheetView tabSelected="1" view="pageBreakPreview" zoomScaleSheetLayoutView="100" workbookViewId="0">
      <pane xSplit="10" ySplit="14" topLeftCell="K15" activePane="bottomRight" state="frozen"/>
      <selection pane="topRight" activeCell="K1" sqref="K1"/>
      <selection pane="bottomLeft" activeCell="A16" sqref="A16"/>
      <selection pane="bottomRight" activeCell="U12" sqref="U12"/>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54"/>
    <col min="12" max="12" hidden="1" width="15.28515625" customWidth="1" style="48"/>
    <col min="13" max="13" width="18.5703125" customWidth="1" style="10"/>
    <col min="14" max="14" width="15.7109375" customWidth="1" style="10"/>
    <col min="15" max="15" width="16.42578125" customWidth="1" style="10"/>
    <col min="16" max="16" bestFit="1" width="19" customWidth="1" style="10"/>
    <col min="17" max="17" width="16.7109375" customWidth="1" style="10"/>
    <col min="18" max="18" width="18.7109375" customWidth="1" style="10"/>
    <col min="19" max="19" width="17.85546875" customWidth="1" style="10"/>
    <col min="20" max="20" width="12" customWidth="1" style="26"/>
    <col min="21" max="21" width="18.5703125" customWidth="1" style="10"/>
    <col min="22" max="22" hidden="1" width="24" customWidth="1" style="10"/>
    <col min="23" max="23" hidden="1" width="18" customWidth="1" style="10"/>
    <col min="24" max="24" hidden="1" width="18.140625" customWidth="1" style="15"/>
    <col min="25" max="26" hidden="1" width="19" customWidth="1" style="12"/>
    <col min="27" max="27" hidden="1" width="17.28515625" customWidth="1" style="12"/>
    <col min="28" max="28" hidden="1" width="14.28515625" customWidth="1" style="12"/>
    <col min="29" max="29" hidden="1" width="13.28515625" customWidth="1" style="12"/>
    <col min="30" max="31" hidden="1" width="11.5703125" customWidth="1" style="12"/>
    <col min="32" max="33" hidden="1" width="13.28515625" customWidth="1" style="12"/>
    <col min="34" max="34" hidden="1" width="11.5703125" customWidth="1" style="12"/>
    <col min="35" max="38" hidden="1" width="9.5703125" customWidth="1" style="12"/>
    <col min="39" max="40" hidden="1" width="13.28515625" customWidth="1" style="12"/>
    <col min="41" max="42" hidden="1" width="9.5703125" customWidth="1" style="12"/>
    <col min="43" max="43" hidden="1" width="13.28515625" customWidth="1" style="12"/>
    <col min="44" max="44" hidden="1" width="9.5703125" customWidth="1" style="12"/>
    <col min="45" max="45" hidden="1" width="13.28515625" customWidth="1" style="12"/>
    <col min="46" max="46" hidden="1" width="9.5703125" customWidth="1" style="12"/>
    <col min="47" max="47" hidden="1" width="13.28515625" customWidth="1" style="12"/>
    <col min="48" max="48" hidden="1" width="9.5703125" customWidth="1" style="12"/>
    <col min="49" max="50" hidden="1" width="13.28515625" customWidth="1" style="12"/>
    <col min="51" max="53" hidden="1" width="11.5703125" customWidth="1" style="12"/>
    <col min="54" max="55" hidden="1" width="9.5703125" customWidth="1" style="12"/>
    <col min="56" max="56" hidden="1" width="10.5703125" customWidth="1" style="12"/>
    <col min="57" max="68" hidden="1" width="9.5703125" customWidth="1" style="12"/>
    <col min="69" max="69" hidden="1" width="17.28515625" customWidth="1" style="12"/>
    <col min="70" max="70" hidden="1" width="10.5703125" customWidth="1" style="12"/>
    <col min="71" max="71" hidden="1" width="14.28515625" customWidth="1" style="12"/>
    <col min="72" max="72" hidden="1" width="11.5703125" customWidth="1" style="12"/>
    <col min="73" max="73" hidden="1" width="13.28515625" customWidth="1" style="12"/>
    <col min="74" max="78" hidden="1" width="9.5703125" customWidth="1" style="12"/>
    <col min="79" max="80" hidden="1" width="13.28515625" customWidth="1" style="12"/>
    <col min="81" max="81" hidden="1" width="11.5703125" customWidth="1" style="12"/>
    <col min="82" max="84" hidden="1" width="9.5703125" customWidth="1" style="12"/>
    <col min="85" max="86" hidden="1" width="11.5703125" customWidth="1" style="12"/>
    <col min="87" max="94" hidden="1" width="9.5703125" customWidth="1" style="12"/>
    <col min="95" max="95" hidden="1" width="13.28515625" customWidth="1" style="12"/>
    <col min="96" max="98" hidden="1" width="9.5703125" customWidth="1" style="12"/>
    <col min="99" max="99" hidden="1" width="10.5703125" customWidth="1" style="12"/>
    <col min="100" max="101" hidden="1" width="9.5703125" customWidth="1" style="12"/>
    <col min="102" max="103" hidden="1" width="11.5703125" customWidth="1" style="12"/>
    <col min="104" max="104" hidden="1" width="13.28515625" customWidth="1" style="12"/>
    <col min="105" max="105" hidden="1" width="9.5703125" customWidth="1" style="12"/>
    <col min="106" max="109" hidden="1" width="11.5703125" customWidth="1" style="12"/>
    <col min="110" max="110" hidden="1" width="9.5703125" customWidth="1" style="12"/>
    <col min="111" max="111" hidden="1" width="10.5703125" customWidth="1" style="12"/>
    <col min="112" max="118" hidden="1" width="9.5703125" customWidth="1" style="12"/>
    <col min="119" max="119" hidden="1" width="10.5703125" customWidth="1" style="12"/>
    <col min="120" max="122" hidden="1" width="9.5703125" customWidth="1" style="12"/>
    <col min="123" max="123" hidden="1" width="15.28515625" customWidth="1" style="12"/>
    <col min="124" max="124" hidden="1" width="9.5703125" customWidth="1" style="12"/>
    <col min="125" max="126" hidden="1" width="13.28515625" customWidth="1" style="12"/>
    <col min="127" max="127" hidden="1" width="11.5703125" customWidth="1" style="12"/>
    <col min="128" max="131" hidden="1" width="9.5703125" customWidth="1" style="12"/>
    <col min="132" max="132" hidden="1" width="10.5703125" customWidth="1" style="12"/>
    <col min="133" max="137" hidden="1" width="9.5703125" customWidth="1" style="12"/>
    <col min="138" max="138" hidden="1" width="11.5703125" customWidth="1" style="12"/>
    <col min="139" max="142" hidden="1" width="9.5703125" customWidth="1" style="12"/>
    <col min="143" max="143" hidden="1" width="10.5703125" customWidth="1" style="12"/>
    <col min="144" max="154" hidden="1" width="9.5703125" customWidth="1" style="12"/>
    <col min="155" max="155" hidden="1" width="10.5703125" customWidth="1" style="12"/>
    <col min="156" max="156" hidden="1" width="11.5703125" customWidth="1" style="12"/>
    <col min="157" max="159" hidden="1" width="9.5703125" customWidth="1" style="12"/>
    <col min="160" max="160" hidden="1" width="11.5703125" customWidth="1" style="12"/>
    <col min="161" max="173" hidden="1" width="9.5703125" customWidth="1" style="12"/>
    <col min="174" max="174" hidden="1" width="10.5703125" customWidth="1" style="12"/>
    <col min="175" max="189" hidden="1" width="9.5703125" customWidth="1" style="12"/>
    <col min="190" max="190" hidden="1" width="13.28515625" customWidth="1" style="12"/>
    <col min="191" max="197" hidden="1" width="9.5703125" customWidth="1" style="12"/>
    <col min="198" max="198" hidden="1" width="11.5703125" customWidth="1" style="12"/>
    <col min="199" max="199" hidden="1" width="9.5703125" customWidth="1" style="12"/>
    <col min="200" max="201" hidden="1" width="10.5703125" customWidth="1" style="12"/>
    <col min="202" max="202" hidden="1" width="9.5703125" customWidth="1" style="12"/>
    <col min="203" max="203" hidden="1" width="11.5703125" customWidth="1" style="12"/>
    <col min="204" max="206" hidden="1" width="13.28515625" customWidth="1" style="12"/>
    <col min="207" max="207" hidden="1" width="11.5703125" customWidth="1" style="12"/>
    <col min="208" max="208" hidden="1" width="9.5703125" customWidth="1" style="12"/>
    <col min="209" max="209" hidden="1" width="11.5703125" customWidth="1" style="12"/>
    <col min="210" max="210" hidden="1" width="10.5703125" customWidth="1" style="12"/>
    <col min="211" max="224" hidden="1" width="9.5703125" customWidth="1" style="12"/>
    <col min="225" max="225" hidden="1" width="17.28515625" customWidth="1" style="12"/>
    <col min="226" max="242" hidden="1" width="9.5703125" customWidth="1" style="12"/>
    <col min="243" max="243" hidden="1" width="15.28515625" customWidth="1" style="12"/>
    <col min="244" max="254" hidden="1" width="9.5703125" customWidth="1" style="12"/>
    <col min="255" max="255" hidden="1" width="14.28515625" customWidth="1" style="12"/>
    <col min="256" max="275" hidden="1" width="9.5703125" customWidth="1" style="12"/>
    <col min="276" max="276" hidden="1" width="2.28515625" customWidth="1" style="89"/>
    <col min="277" max="277" hidden="1" width="34.7109375" customWidth="1" style="89"/>
    <col min="278" max="278" hidden="1" width="17" customWidth="1" style="12"/>
    <col min="279" max="279" hidden="1" width="17.7109375" customWidth="1" style="12"/>
    <col min="280" max="280" hidden="1" width="17.28515625" customWidth="1" style="12"/>
    <col min="281" max="281" hidden="1" width="14.28515625" customWidth="1" style="12"/>
    <col min="282" max="282" hidden="1" width="13.28515625" customWidth="1" style="17"/>
    <col min="283" max="285" hidden="1" width="11.5703125" customWidth="1" style="12"/>
    <col min="286" max="286" hidden="1" width="13.28515625" customWidth="1" style="12"/>
    <col min="287" max="287" hidden="1" width="11.5703125" customWidth="1" style="12"/>
    <col min="288" max="291" hidden="1" width="9.5703125" customWidth="1" style="12"/>
    <col min="292" max="292" hidden="1" width="14.28515625" customWidth="1" style="12"/>
    <col min="293" max="295" hidden="1" width="9.5703125" customWidth="1" style="12"/>
    <col min="296" max="296" hidden="1" width="13.28515625" customWidth="1" style="12"/>
    <col min="297" max="298" hidden="1" width="11.5703125" customWidth="1" style="12"/>
    <col min="299" max="299" hidden="1" width="9.5703125" customWidth="1" style="12"/>
    <col min="300" max="300" hidden="1" width="13.28515625" customWidth="1" style="12"/>
    <col min="301" max="301" hidden="1" width="11.5703125" customWidth="1" style="12"/>
    <col min="302" max="302" hidden="1" width="13.28515625" customWidth="1" style="12"/>
    <col min="303" max="303" hidden="1" width="14.28515625" customWidth="1" style="12"/>
    <col min="304" max="306" hidden="1" width="11.5703125" customWidth="1" style="12"/>
    <col min="307" max="308" hidden="1" width="9.5703125" customWidth="1" style="12"/>
    <col min="309" max="309" hidden="1" width="10.5703125" customWidth="1" style="12"/>
    <col min="310" max="317" hidden="1" width="9.5703125" customWidth="1" style="12"/>
    <col min="318" max="318" hidden="1" width="11.5703125" customWidth="1" style="12"/>
    <col min="319" max="321" hidden="1" width="9.5703125" customWidth="1" style="12"/>
    <col min="322" max="322" hidden="1" width="19" customWidth="1" style="12"/>
    <col min="323" max="323" hidden="1" width="9.5703125" customWidth="1" style="12"/>
    <col min="324" max="324" hidden="1" width="14.28515625" customWidth="1" style="12"/>
    <col min="325" max="325" hidden="1" width="9.5703125" customWidth="1" style="12"/>
    <col min="326" max="326" hidden="1" width="13.28515625" customWidth="1" style="12"/>
    <col min="327" max="331" hidden="1" width="9.5703125" customWidth="1" style="12"/>
    <col min="332" max="333" hidden="1" width="13.28515625" customWidth="1" style="12"/>
    <col min="334" max="334" hidden="1" width="11.5703125" customWidth="1" style="12"/>
    <col min="335" max="354" hidden="1" width="9.5703125" customWidth="1" style="12"/>
    <col min="355" max="357" hidden="1" width="13.28515625" customWidth="1" style="12"/>
    <col min="358" max="358" hidden="1" width="9.5703125" customWidth="1" style="12"/>
    <col min="359" max="359" hidden="1" width="11.5703125" customWidth="1" style="12"/>
    <col min="360" max="360" hidden="1" width="9.5703125" customWidth="1" style="12"/>
    <col min="361" max="361" hidden="1" width="13.28515625" customWidth="1" style="12"/>
    <col min="362" max="362" hidden="1" width="11.5703125" customWidth="1" style="12"/>
    <col min="363" max="371" hidden="1" width="9.5703125" customWidth="1" style="12"/>
    <col min="372" max="372" hidden="1" width="11.5703125" customWidth="1" style="12"/>
    <col min="373" max="374" hidden="1" width="9.5703125" customWidth="1" style="12"/>
    <col min="375" max="375" hidden="1" width="13.28515625" customWidth="1" style="12"/>
    <col min="376" max="376" hidden="1" width="15.28515625" customWidth="1" style="12"/>
    <col min="377" max="377" hidden="1" width="9.5703125" customWidth="1" style="12"/>
    <col min="378" max="379" hidden="1" width="13.28515625" customWidth="1" style="12"/>
    <col min="380" max="380" hidden="1" width="10.5703125" customWidth="1" style="12"/>
    <col min="381" max="390" hidden="1" width="9.5703125" customWidth="1" style="12"/>
    <col min="391" max="391" hidden="1" width="13.28515625" customWidth="1" style="12"/>
    <col min="392" max="407" hidden="1" width="9.5703125" customWidth="1" style="12"/>
    <col min="408" max="409" hidden="1" width="13.28515625" customWidth="1" style="12"/>
    <col min="410" max="412" hidden="1" width="9.5703125" customWidth="1" style="12"/>
    <col min="413" max="413" hidden="1" width="11.5703125" customWidth="1" style="12"/>
    <col min="414" max="442" hidden="1" width="9.5703125" customWidth="1" style="12"/>
    <col min="443" max="443" hidden="1" width="14.28515625" customWidth="1" style="12"/>
    <col min="444" max="446" hidden="1" width="9.5703125" customWidth="1" style="12"/>
    <col min="447" max="447" hidden="1" width="15.28515625" customWidth="1" style="12"/>
    <col min="448" max="450" hidden="1" width="9.5703125" customWidth="1" style="12"/>
    <col min="451" max="451" hidden="1" width="11.5703125" customWidth="1" style="12"/>
    <col min="452" max="453" hidden="1" width="9.5703125" customWidth="1" style="12"/>
    <col min="454" max="454" hidden="1" width="11.5703125" customWidth="1" style="12"/>
    <col min="455" max="455" hidden="1" width="9.5703125" customWidth="1" style="12"/>
    <col min="456" max="458" hidden="1" width="13.28515625" customWidth="1" style="12"/>
    <col min="459" max="459" hidden="1" width="11.5703125" customWidth="1" style="12"/>
    <col min="460" max="460" hidden="1" width="13.28515625" customWidth="1" style="12"/>
    <col min="461" max="461" hidden="1" width="9.5703125" customWidth="1" style="12"/>
    <col min="462" max="463" hidden="1" width="13.28515625" customWidth="1" style="12"/>
    <col min="464" max="471" hidden="1" width="9.5703125" customWidth="1" style="12"/>
    <col min="472" max="472" hidden="1" width="11.5703125" customWidth="1" style="12"/>
    <col min="473" max="476" hidden="1" width="9.5703125" customWidth="1" style="12"/>
    <col min="477" max="477" hidden="1" width="14.28515625" customWidth="1" style="12"/>
    <col min="478" max="478" hidden="1" width="19" customWidth="1" style="12"/>
    <col min="479" max="495" hidden="1" width="9.5703125" customWidth="1" style="12"/>
    <col min="496" max="496" hidden="1" width="16.85546875" customWidth="1" style="12"/>
    <col min="497" max="497" hidden="1" width="9.5703125" customWidth="1" style="12"/>
    <col min="498" max="498" hidden="1" width="9.5703125" customWidth="1" style="17"/>
    <col min="499" max="504" hidden="1" width="9.5703125" customWidth="1" style="12"/>
    <col min="505" max="505" hidden="1" width="13.28515625" customWidth="1" style="12"/>
    <col min="506" max="507" hidden="1" width="9.5703125" customWidth="1" style="12"/>
    <col min="508" max="508" hidden="1" width="15.28515625" customWidth="1" style="12"/>
    <col min="509" max="528" hidden="1" width="9.5703125" customWidth="1" style="12"/>
    <col min="529" max="529" hidden="1" width="16.28515625" customWidth="1" style="12"/>
    <col min="530" max="16384" width="9.140625" customWidth="1" style="12"/>
  </cols>
  <sheetData>
    <row r="1" hidden="1">
      <c r="B1" s="13">
        <v>1</v>
      </c>
      <c r="C1" s="13">
        <v>2</v>
      </c>
      <c r="D1" s="13">
        <v>3</v>
      </c>
      <c r="E1" s="13">
        <v>4</v>
      </c>
      <c r="F1" s="13">
        <v>5</v>
      </c>
      <c r="G1" s="13">
        <v>6</v>
      </c>
      <c r="H1" s="13">
        <v>7</v>
      </c>
      <c r="I1" s="13">
        <v>8</v>
      </c>
      <c r="J1" s="13">
        <v>9</v>
      </c>
      <c r="K1" s="13">
        <v>10</v>
      </c>
      <c r="L1" s="13">
        <v>11</v>
      </c>
      <c r="M1" s="13">
        <v>12</v>
      </c>
      <c r="N1" s="13">
        <v>13</v>
      </c>
      <c r="O1" s="13">
        <v>14</v>
      </c>
      <c r="P1" s="13">
        <v>15</v>
      </c>
      <c r="Q1" s="13">
        <v>27</v>
      </c>
      <c r="R1" s="13">
        <v>29</v>
      </c>
      <c r="S1" s="13">
        <v>30</v>
      </c>
      <c r="T1" s="13">
        <v>31</v>
      </c>
      <c r="U1" s="13">
        <v>32</v>
      </c>
      <c r="AA1" s="16">
        <v>0</v>
      </c>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v>0</v>
      </c>
      <c r="JP1" s="88"/>
      <c r="JQ1" s="88"/>
      <c r="JT1" s="16">
        <v>0</v>
      </c>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v>0</v>
      </c>
    </row>
    <row r="2" hidden="1">
      <c r="A2" s="10">
        <v>1</v>
      </c>
      <c r="B2" s="10">
        <v>2</v>
      </c>
      <c r="C2" s="10">
        <v>3</v>
      </c>
      <c r="D2" s="10">
        <v>4</v>
      </c>
      <c r="E2" s="10">
        <v>5</v>
      </c>
      <c r="F2" s="10">
        <v>6</v>
      </c>
      <c r="G2" s="10">
        <v>7</v>
      </c>
      <c r="H2" s="10">
        <v>8</v>
      </c>
      <c r="I2" s="10">
        <v>9</v>
      </c>
      <c r="J2" s="10">
        <v>10</v>
      </c>
      <c r="K2" s="10">
        <v>11</v>
      </c>
      <c r="L2" s="10">
        <v>12</v>
      </c>
      <c r="M2" s="10">
        <v>13</v>
      </c>
      <c r="N2" s="10">
        <v>14</v>
      </c>
      <c r="O2" s="10">
        <v>15</v>
      </c>
      <c r="P2" s="10">
        <v>16</v>
      </c>
      <c r="Q2" s="10">
        <v>28</v>
      </c>
      <c r="R2" s="10">
        <v>30</v>
      </c>
      <c r="S2" s="10">
        <v>31</v>
      </c>
      <c r="T2" s="10">
        <v>32</v>
      </c>
      <c r="U2" s="10">
        <v>33</v>
      </c>
      <c r="V2" s="127"/>
      <c r="W2" s="127"/>
      <c r="X2" s="127"/>
      <c r="Y2" s="127"/>
      <c r="Z2" s="127"/>
      <c r="AA2" s="127"/>
      <c r="AB2" s="127"/>
      <c r="AC2" s="127"/>
      <c r="AD2" s="127"/>
      <c r="AE2" s="127"/>
      <c r="AF2" s="127"/>
      <c r="AG2" s="127"/>
      <c r="AH2" s="127"/>
      <c r="AI2" s="127"/>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88"/>
      <c r="JQ2" s="88"/>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row>
    <row r="3" hidden="1" ht="12.75" customHeight="1">
      <c r="C3" s="18"/>
      <c r="D3" s="18"/>
      <c r="E3" s="18"/>
      <c r="F3" s="18"/>
      <c r="G3" s="18"/>
      <c r="H3" s="18"/>
      <c r="I3" s="18"/>
      <c r="J3" s="18"/>
      <c r="K3" s="55"/>
      <c r="T3" s="118"/>
      <c r="U3" s="118" t="s">
        <v>254</v>
      </c>
      <c r="V3" s="127"/>
      <c r="W3" s="127"/>
      <c r="X3" s="127"/>
      <c r="Y3" s="127"/>
      <c r="Z3" s="127"/>
      <c r="AA3" s="127"/>
      <c r="AB3" s="127"/>
      <c r="AC3" s="127"/>
      <c r="AD3" s="127"/>
      <c r="AE3" s="127"/>
      <c r="AF3" s="127"/>
      <c r="AG3" s="127"/>
      <c r="AH3" s="127"/>
      <c r="AI3" s="127"/>
      <c r="JV3" s="12"/>
      <c r="SD3" s="12"/>
    </row>
    <row r="4">
      <c r="A4" s="126"/>
      <c r="B4" s="126"/>
      <c r="C4" s="126"/>
      <c r="D4" s="126"/>
      <c r="E4" s="126"/>
      <c r="F4" s="126"/>
      <c r="G4" s="126"/>
      <c r="H4" s="126"/>
      <c r="I4" s="126"/>
      <c r="J4" s="126"/>
      <c r="K4" s="126"/>
      <c r="L4" s="126"/>
      <c r="M4" s="126"/>
      <c r="N4" s="126"/>
      <c r="O4" s="124" t="s">
        <v>255</v>
      </c>
      <c r="P4" s="126"/>
      <c r="Q4" s="126"/>
      <c r="R4" s="126"/>
      <c r="S4" s="126"/>
      <c r="T4" s="126"/>
      <c r="U4" s="126"/>
      <c r="V4" s="127"/>
      <c r="W4" s="127"/>
      <c r="X4" s="127"/>
      <c r="Y4" s="127"/>
      <c r="Z4" s="127"/>
      <c r="AA4" s="127"/>
      <c r="AB4" s="127"/>
      <c r="AC4" s="127"/>
      <c r="AD4" s="127"/>
      <c r="AE4" s="127"/>
      <c r="AF4" s="127"/>
      <c r="AG4" s="127"/>
      <c r="AH4" s="127"/>
      <c r="AI4" s="127"/>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c r="HS4" s="20"/>
      <c r="HT4" s="20"/>
      <c r="HU4" s="20"/>
      <c r="HV4" s="20"/>
      <c r="HW4" s="20"/>
      <c r="HX4" s="20"/>
      <c r="HY4" s="20"/>
      <c r="HZ4" s="20"/>
      <c r="IA4" s="20"/>
      <c r="IB4" s="20"/>
      <c r="IC4" s="20"/>
      <c r="ID4" s="20"/>
      <c r="IE4" s="20"/>
      <c r="IF4" s="20"/>
      <c r="IG4" s="20"/>
      <c r="IH4" s="20"/>
      <c r="II4" s="20"/>
      <c r="IJ4" s="20"/>
      <c r="IK4" s="20"/>
      <c r="IL4" s="20"/>
      <c r="IM4" s="20"/>
      <c r="IN4" s="20"/>
      <c r="IO4" s="20"/>
      <c r="IP4" s="20"/>
      <c r="IQ4" s="20"/>
      <c r="IR4" s="20"/>
      <c r="IS4" s="20"/>
      <c r="IT4" s="20"/>
      <c r="IU4" s="20"/>
      <c r="IV4" s="20"/>
      <c r="IW4" s="20"/>
      <c r="IX4" s="20"/>
      <c r="IY4" s="20"/>
      <c r="IZ4" s="20"/>
      <c r="JA4" s="20"/>
      <c r="JB4" s="20"/>
      <c r="JC4" s="20"/>
      <c r="JD4" s="20"/>
      <c r="JE4" s="20"/>
      <c r="JF4" s="20"/>
      <c r="JG4" s="20"/>
      <c r="JH4" s="20"/>
      <c r="JI4" s="20"/>
      <c r="JJ4" s="20"/>
      <c r="JK4" s="20"/>
      <c r="JL4" s="20"/>
      <c r="JM4" s="20"/>
      <c r="JN4" s="20"/>
      <c r="JO4" s="20"/>
      <c r="JP4" s="44"/>
      <c r="JQ4" s="44"/>
      <c r="JT4" s="20"/>
      <c r="JU4" s="20"/>
      <c r="JV4" s="20"/>
      <c r="JW4" s="20"/>
      <c r="JX4" s="20"/>
      <c r="JY4" s="20"/>
      <c r="JZ4" s="20"/>
      <c r="KA4" s="20"/>
      <c r="KB4" s="20"/>
      <c r="KC4" s="20"/>
      <c r="KD4" s="20"/>
      <c r="KE4" s="20"/>
      <c r="KF4" s="20"/>
      <c r="KG4" s="20"/>
      <c r="KH4" s="20"/>
      <c r="KI4" s="20"/>
      <c r="KJ4" s="20"/>
      <c r="KK4" s="20"/>
      <c r="KL4" s="20"/>
      <c r="KM4" s="20"/>
      <c r="KN4" s="20"/>
      <c r="KO4" s="20"/>
      <c r="KP4" s="20"/>
      <c r="KQ4" s="20"/>
      <c r="KR4" s="20"/>
      <c r="KS4" s="20"/>
      <c r="KT4" s="20"/>
      <c r="KU4" s="20"/>
      <c r="KV4" s="20"/>
      <c r="KW4" s="20"/>
      <c r="KX4" s="20"/>
      <c r="KY4" s="20"/>
      <c r="KZ4" s="20"/>
      <c r="LA4" s="20"/>
      <c r="LB4" s="20"/>
      <c r="LC4" s="20"/>
      <c r="LD4" s="20"/>
      <c r="LE4" s="20"/>
      <c r="LF4" s="20"/>
      <c r="LG4" s="20"/>
      <c r="LH4" s="20"/>
      <c r="LI4" s="20"/>
      <c r="LJ4" s="20"/>
      <c r="LK4" s="20"/>
      <c r="LL4" s="20"/>
      <c r="LM4" s="20"/>
      <c r="LN4" s="20"/>
      <c r="LO4" s="20"/>
      <c r="LP4" s="20"/>
      <c r="LQ4" s="20"/>
      <c r="LR4" s="20"/>
      <c r="LS4" s="20"/>
      <c r="LT4" s="20"/>
      <c r="LU4" s="20"/>
      <c r="LV4" s="20"/>
      <c r="LW4" s="20"/>
      <c r="LX4" s="20"/>
      <c r="LY4" s="20"/>
      <c r="LZ4" s="20"/>
      <c r="MA4" s="20"/>
      <c r="MB4" s="20"/>
      <c r="MC4" s="20"/>
      <c r="MD4" s="20"/>
      <c r="ME4" s="20"/>
      <c r="MF4" s="20"/>
      <c r="MG4" s="20"/>
      <c r="MH4" s="20"/>
      <c r="MI4" s="20"/>
      <c r="MJ4" s="20"/>
      <c r="MK4" s="20"/>
      <c r="ML4" s="20"/>
      <c r="MM4" s="20"/>
      <c r="MN4" s="20"/>
      <c r="MO4" s="20"/>
      <c r="MP4" s="20"/>
      <c r="MQ4" s="20"/>
      <c r="MR4" s="20"/>
      <c r="MS4" s="20"/>
      <c r="MT4" s="20"/>
      <c r="MU4" s="20"/>
      <c r="MV4" s="20"/>
      <c r="MW4" s="20"/>
      <c r="MX4" s="20"/>
      <c r="MY4" s="20"/>
      <c r="MZ4" s="20"/>
      <c r="NA4" s="20"/>
      <c r="NB4" s="20"/>
      <c r="NC4" s="20"/>
      <c r="ND4" s="20"/>
      <c r="NE4" s="20"/>
      <c r="NF4" s="20"/>
      <c r="NG4" s="20"/>
      <c r="NH4" s="20"/>
      <c r="NI4" s="20"/>
      <c r="NJ4" s="20"/>
      <c r="NK4" s="20"/>
      <c r="NL4" s="20"/>
      <c r="NM4" s="20"/>
      <c r="NN4" s="20"/>
      <c r="NO4" s="20"/>
      <c r="NP4" s="20"/>
      <c r="NQ4" s="20"/>
      <c r="NR4" s="20"/>
      <c r="NS4" s="20"/>
      <c r="NT4" s="20"/>
      <c r="NU4" s="20"/>
      <c r="NV4" s="20"/>
      <c r="NW4" s="20"/>
      <c r="NX4" s="20"/>
      <c r="NY4" s="20"/>
      <c r="NZ4" s="20"/>
      <c r="OA4" s="20"/>
      <c r="OB4" s="20"/>
      <c r="OC4" s="20"/>
      <c r="OD4" s="20"/>
      <c r="OE4" s="20"/>
      <c r="OF4" s="20"/>
      <c r="OG4" s="20"/>
      <c r="OH4" s="20"/>
      <c r="OI4" s="20"/>
      <c r="OJ4" s="20"/>
      <c r="OK4" s="20"/>
      <c r="OL4" s="20"/>
      <c r="OM4" s="20"/>
      <c r="ON4" s="20"/>
      <c r="OO4" s="20"/>
      <c r="OP4" s="20"/>
      <c r="OQ4" s="20"/>
      <c r="OR4" s="20"/>
      <c r="OS4" s="20"/>
      <c r="OT4" s="20"/>
      <c r="OU4" s="20"/>
      <c r="OV4" s="20"/>
      <c r="OW4" s="20"/>
      <c r="OX4" s="20"/>
      <c r="OY4" s="20"/>
      <c r="OZ4" s="20"/>
      <c r="PA4" s="20"/>
      <c r="PB4" s="20"/>
      <c r="PC4" s="20"/>
      <c r="PD4" s="20"/>
      <c r="PE4" s="20"/>
      <c r="PF4" s="20"/>
      <c r="PG4" s="20"/>
      <c r="PH4" s="20"/>
      <c r="PI4" s="20"/>
      <c r="PJ4" s="20"/>
      <c r="PK4" s="20"/>
      <c r="PL4" s="20"/>
      <c r="PM4" s="20"/>
      <c r="PN4" s="20"/>
      <c r="PO4" s="20"/>
      <c r="PP4" s="20"/>
      <c r="PQ4" s="20"/>
      <c r="PR4" s="20"/>
      <c r="PS4" s="20"/>
      <c r="PT4" s="20"/>
      <c r="PU4" s="20"/>
      <c r="PV4" s="20"/>
      <c r="PW4" s="20"/>
      <c r="PX4" s="20"/>
      <c r="PY4" s="20"/>
      <c r="PZ4" s="20"/>
      <c r="QA4" s="20"/>
      <c r="QB4" s="20"/>
      <c r="QC4" s="20"/>
      <c r="QD4" s="20"/>
      <c r="QE4" s="20"/>
      <c r="QF4" s="20"/>
      <c r="QG4" s="20"/>
      <c r="QH4" s="20"/>
      <c r="QI4" s="20"/>
      <c r="QJ4" s="20"/>
      <c r="QK4" s="20"/>
      <c r="QL4" s="20"/>
      <c r="QM4" s="20"/>
      <c r="QN4" s="20"/>
      <c r="QO4" s="20"/>
      <c r="QP4" s="20"/>
      <c r="QQ4" s="20"/>
      <c r="QR4" s="20"/>
      <c r="QS4" s="20"/>
      <c r="QT4" s="20"/>
      <c r="QU4" s="20"/>
      <c r="QV4" s="20"/>
      <c r="QW4" s="20"/>
      <c r="QX4" s="20"/>
      <c r="QY4" s="20"/>
      <c r="QZ4" s="20"/>
      <c r="RA4" s="20"/>
      <c r="RB4" s="20"/>
      <c r="RC4" s="20"/>
      <c r="RD4" s="20"/>
      <c r="RE4" s="20"/>
      <c r="RF4" s="20"/>
      <c r="RG4" s="20"/>
      <c r="RH4" s="20"/>
      <c r="RI4" s="20"/>
      <c r="RJ4" s="20"/>
      <c r="RK4" s="20"/>
      <c r="RL4" s="20"/>
      <c r="RM4" s="20"/>
      <c r="RN4" s="20"/>
      <c r="RO4" s="20"/>
      <c r="RP4" s="20"/>
      <c r="RQ4" s="20"/>
      <c r="RR4" s="20"/>
      <c r="RS4" s="20"/>
      <c r="RT4" s="20"/>
      <c r="RU4" s="20"/>
      <c r="RV4" s="20"/>
      <c r="RW4" s="20"/>
      <c r="RX4" s="20"/>
      <c r="RY4" s="20"/>
      <c r="RZ4" s="20"/>
      <c r="SA4" s="20"/>
      <c r="SB4" s="20"/>
      <c r="SC4" s="20"/>
      <c r="SD4" s="20"/>
      <c r="SE4" s="20"/>
      <c r="SF4" s="20"/>
      <c r="SG4" s="20"/>
      <c r="SH4" s="20"/>
      <c r="SI4" s="20"/>
      <c r="SJ4" s="20"/>
      <c r="SK4" s="20"/>
      <c r="SL4" s="20"/>
      <c r="SM4" s="20"/>
      <c r="SN4" s="20"/>
      <c r="SO4" s="20"/>
      <c r="SP4" s="20"/>
      <c r="SQ4" s="20"/>
      <c r="SR4" s="20"/>
      <c r="SS4" s="20"/>
      <c r="ST4" s="20"/>
      <c r="SU4" s="20"/>
      <c r="SV4" s="20"/>
      <c r="SW4" s="20"/>
      <c r="SX4" s="20"/>
      <c r="SY4" s="20"/>
      <c r="SZ4" s="20"/>
      <c r="TA4" s="20"/>
      <c r="TB4" s="20"/>
      <c r="TC4" s="20"/>
      <c r="TD4" s="20"/>
      <c r="TE4" s="20"/>
      <c r="TF4" s="20"/>
      <c r="TG4" s="20"/>
      <c r="TH4" s="20"/>
    </row>
    <row r="5">
      <c r="J5" s="127"/>
      <c r="K5" s="127"/>
      <c r="L5" s="127"/>
      <c r="M5" s="127"/>
      <c r="N5" s="127"/>
      <c r="O5" s="128" t="s">
        <v>256</v>
      </c>
      <c r="P5" s="127"/>
      <c r="Q5" s="127"/>
      <c r="R5" s="23"/>
      <c r="S5" s="23"/>
      <c r="T5" s="127"/>
      <c r="U5" s="114"/>
      <c r="V5" s="127"/>
      <c r="W5" s="127"/>
      <c r="X5" s="127"/>
      <c r="Y5" s="127"/>
      <c r="Z5" s="127"/>
      <c r="AA5" s="127"/>
      <c r="AB5" s="127"/>
      <c r="AC5" s="127"/>
      <c r="AD5" s="127"/>
      <c r="AE5" s="127"/>
      <c r="AF5" s="127"/>
      <c r="AG5" s="127"/>
      <c r="AH5" s="127"/>
      <c r="AI5" s="127"/>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90"/>
      <c r="JQ5" s="90"/>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row>
    <row r="6">
      <c r="J6" s="18"/>
      <c r="K6" s="18"/>
      <c r="L6" s="18"/>
      <c r="M6" s="18"/>
      <c r="N6" s="18"/>
      <c r="O6" s="18" t="s">
        <v>257</v>
      </c>
      <c r="P6" s="18"/>
      <c r="Q6" s="18"/>
      <c r="S6" s="18"/>
      <c r="T6" s="18"/>
      <c r="U6" s="115"/>
      <c r="V6" s="127"/>
      <c r="W6" s="127"/>
      <c r="X6" s="127"/>
      <c r="Y6" s="127"/>
      <c r="Z6" s="127"/>
      <c r="AA6" s="127"/>
      <c r="AB6" s="127"/>
      <c r="AC6" s="127"/>
      <c r="AD6" s="127"/>
      <c r="AE6" s="127"/>
      <c r="AF6" s="127"/>
      <c r="AG6" s="127"/>
      <c r="AH6" s="127"/>
      <c r="AI6" s="127"/>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91"/>
      <c r="JQ6" s="91"/>
      <c r="JT6" s="22"/>
      <c r="JU6" s="22"/>
      <c r="JV6" s="22"/>
      <c r="JW6" s="22"/>
      <c r="JX6" s="22"/>
      <c r="JY6" s="22"/>
      <c r="JZ6" s="22"/>
      <c r="KA6" s="22"/>
      <c r="KB6" s="22"/>
      <c r="KC6" s="22"/>
      <c r="KD6" s="22"/>
      <c r="KE6" s="22"/>
      <c r="KF6" s="22"/>
      <c r="KG6" s="22"/>
      <c r="KH6" s="22"/>
      <c r="KI6" s="22"/>
      <c r="KJ6" s="22"/>
      <c r="KK6" s="22"/>
      <c r="KL6" s="22"/>
      <c r="KM6" s="22"/>
      <c r="KN6" s="22"/>
      <c r="KO6" s="22"/>
      <c r="KP6" s="22"/>
      <c r="KQ6" s="22"/>
      <c r="KR6" s="22"/>
      <c r="KS6" s="22"/>
      <c r="KT6" s="22"/>
      <c r="KU6" s="22"/>
      <c r="KV6" s="22"/>
      <c r="KW6" s="22"/>
      <c r="KX6" s="22"/>
      <c r="KY6" s="22"/>
      <c r="KZ6" s="22"/>
      <c r="LA6" s="22"/>
      <c r="LB6" s="22"/>
      <c r="LC6" s="22"/>
      <c r="LD6" s="22"/>
      <c r="LE6" s="22"/>
      <c r="LF6" s="22"/>
      <c r="LG6" s="22"/>
      <c r="LH6" s="22"/>
      <c r="LI6" s="22"/>
      <c r="LJ6" s="22"/>
      <c r="LK6" s="22"/>
      <c r="LL6" s="22"/>
      <c r="LM6" s="22"/>
      <c r="LN6" s="22"/>
      <c r="LO6" s="22"/>
      <c r="LP6" s="22"/>
      <c r="LQ6" s="22"/>
      <c r="LR6" s="22"/>
      <c r="LS6" s="22"/>
      <c r="LT6" s="22"/>
      <c r="LU6" s="22"/>
      <c r="LV6" s="22"/>
      <c r="LW6" s="22"/>
      <c r="LX6" s="22"/>
      <c r="LY6" s="22"/>
      <c r="LZ6" s="22"/>
      <c r="MA6" s="22"/>
      <c r="MB6" s="22"/>
      <c r="MC6" s="22"/>
      <c r="MD6" s="22"/>
      <c r="ME6" s="22"/>
      <c r="MF6" s="22"/>
      <c r="MG6" s="22"/>
      <c r="MH6" s="22"/>
      <c r="MI6" s="22"/>
      <c r="MJ6" s="22"/>
      <c r="MK6" s="22"/>
      <c r="ML6" s="22"/>
      <c r="MM6" s="22"/>
      <c r="MN6" s="22"/>
      <c r="MO6" s="22"/>
      <c r="MP6" s="22"/>
      <c r="MQ6" s="22"/>
      <c r="MR6" s="22"/>
      <c r="MS6" s="22"/>
      <c r="MT6" s="22"/>
      <c r="MU6" s="22"/>
      <c r="MV6" s="22"/>
      <c r="MW6" s="22"/>
      <c r="MX6" s="22"/>
      <c r="MY6" s="22"/>
      <c r="MZ6" s="22"/>
      <c r="NA6" s="22"/>
      <c r="NB6" s="22"/>
      <c r="NC6" s="22"/>
      <c r="ND6" s="22"/>
      <c r="NE6" s="22"/>
      <c r="NF6" s="22"/>
      <c r="NG6" s="22"/>
      <c r="NH6" s="22"/>
      <c r="NI6" s="22"/>
      <c r="NJ6" s="22"/>
      <c r="NK6" s="22"/>
      <c r="NL6" s="22"/>
      <c r="NM6" s="22"/>
      <c r="NN6" s="22"/>
      <c r="NO6" s="22"/>
      <c r="NP6" s="22"/>
      <c r="NQ6" s="22"/>
      <c r="NR6" s="22"/>
      <c r="NS6" s="22"/>
      <c r="NT6" s="22"/>
      <c r="NU6" s="22"/>
      <c r="NV6" s="22"/>
      <c r="NW6" s="22"/>
      <c r="NX6" s="22"/>
      <c r="NY6" s="22"/>
      <c r="NZ6" s="22"/>
      <c r="OA6" s="22"/>
      <c r="OB6" s="22"/>
      <c r="OC6" s="22"/>
      <c r="OD6" s="22"/>
      <c r="OE6" s="22"/>
      <c r="OF6" s="22"/>
      <c r="OG6" s="22"/>
      <c r="OH6" s="22"/>
      <c r="OI6" s="22"/>
      <c r="OJ6" s="22"/>
      <c r="OK6" s="22"/>
      <c r="OL6" s="22"/>
      <c r="OM6" s="22"/>
      <c r="ON6" s="22"/>
      <c r="OO6" s="22"/>
      <c r="OP6" s="22"/>
      <c r="OQ6" s="22"/>
      <c r="OR6" s="22"/>
      <c r="OS6" s="22"/>
      <c r="OT6" s="22"/>
      <c r="OU6" s="22"/>
      <c r="OV6" s="22"/>
      <c r="OW6" s="22"/>
      <c r="OX6" s="22"/>
      <c r="OY6" s="22"/>
      <c r="OZ6" s="22"/>
      <c r="PA6" s="22"/>
      <c r="PB6" s="22"/>
      <c r="PC6" s="22"/>
      <c r="PD6" s="22"/>
      <c r="PE6" s="22"/>
      <c r="PF6" s="22"/>
      <c r="PG6" s="22"/>
      <c r="PH6" s="22"/>
      <c r="PI6" s="22"/>
      <c r="PJ6" s="22"/>
      <c r="PK6" s="22"/>
      <c r="PL6" s="22"/>
      <c r="PM6" s="22"/>
      <c r="PN6" s="22"/>
      <c r="PO6" s="22"/>
      <c r="PP6" s="22"/>
      <c r="PQ6" s="22"/>
      <c r="PR6" s="22"/>
      <c r="PS6" s="22"/>
      <c r="PT6" s="22"/>
      <c r="PU6" s="22"/>
      <c r="PV6" s="22"/>
      <c r="PW6" s="22"/>
      <c r="PX6" s="22"/>
      <c r="PY6" s="22"/>
      <c r="PZ6" s="22"/>
      <c r="QA6" s="22"/>
      <c r="QB6" s="22"/>
      <c r="QC6" s="22"/>
      <c r="QD6" s="22"/>
      <c r="QE6" s="22"/>
      <c r="QF6" s="22"/>
      <c r="QG6" s="22"/>
      <c r="QH6" s="22"/>
      <c r="QI6" s="22"/>
      <c r="QJ6" s="22"/>
      <c r="QK6" s="22"/>
      <c r="QL6" s="22"/>
      <c r="QM6" s="22"/>
      <c r="QN6" s="22"/>
      <c r="QO6" s="22"/>
      <c r="QP6" s="22"/>
      <c r="QQ6" s="22"/>
      <c r="QR6" s="22"/>
      <c r="QS6" s="22"/>
      <c r="QT6" s="22"/>
      <c r="QU6" s="22"/>
      <c r="QV6" s="22"/>
      <c r="QW6" s="22"/>
      <c r="QX6" s="22"/>
      <c r="QY6" s="22"/>
      <c r="QZ6" s="22"/>
      <c r="RA6" s="22"/>
      <c r="RB6" s="22"/>
      <c r="RC6" s="22"/>
      <c r="RD6" s="22"/>
      <c r="RE6" s="22"/>
      <c r="RF6" s="22"/>
      <c r="RG6" s="22"/>
      <c r="RH6" s="22"/>
      <c r="RI6" s="22"/>
      <c r="RJ6" s="22"/>
      <c r="RK6" s="22"/>
      <c r="RL6" s="22"/>
      <c r="RM6" s="22"/>
      <c r="RN6" s="22"/>
      <c r="RO6" s="22"/>
      <c r="RP6" s="22"/>
      <c r="RQ6" s="22"/>
      <c r="RR6" s="22"/>
      <c r="RS6" s="22"/>
      <c r="RT6" s="22"/>
      <c r="RU6" s="22"/>
      <c r="RV6" s="22"/>
      <c r="RW6" s="22"/>
      <c r="RX6" s="22"/>
      <c r="RY6" s="22"/>
      <c r="RZ6" s="22"/>
      <c r="SA6" s="22"/>
      <c r="SB6" s="22"/>
      <c r="SC6" s="22"/>
      <c r="SD6" s="22"/>
      <c r="SE6" s="22"/>
      <c r="SF6" s="22"/>
      <c r="SG6" s="22"/>
      <c r="SH6" s="22"/>
      <c r="SI6" s="22"/>
      <c r="SJ6" s="22"/>
      <c r="SK6" s="22"/>
      <c r="SL6" s="22"/>
      <c r="SM6" s="22"/>
      <c r="SN6" s="22"/>
      <c r="SO6" s="22"/>
      <c r="SP6" s="22"/>
      <c r="SQ6" s="22"/>
      <c r="SR6" s="22"/>
      <c r="SS6" s="22"/>
      <c r="ST6" s="22"/>
      <c r="SU6" s="22"/>
      <c r="SV6" s="22"/>
      <c r="SW6" s="22"/>
      <c r="SX6" s="22"/>
      <c r="SY6" s="22"/>
      <c r="SZ6" s="22"/>
      <c r="TA6" s="22"/>
      <c r="TB6" s="22"/>
      <c r="TC6" s="22"/>
      <c r="TD6" s="22"/>
      <c r="TE6" s="22"/>
      <c r="TF6" s="22"/>
      <c r="TG6" s="22"/>
      <c r="TH6" s="22"/>
    </row>
    <row r="7">
      <c r="A7" s="18" t="s">
        <v>258</v>
      </c>
      <c r="B7" s="18"/>
      <c r="C7" s="11"/>
      <c r="D7" s="11"/>
      <c r="E7" s="11"/>
      <c r="F7" s="11"/>
      <c r="G7" s="11"/>
      <c r="H7" s="11"/>
      <c r="I7" s="11"/>
      <c r="J7" s="11" t="s">
        <v>259</v>
      </c>
      <c r="K7" s="56"/>
      <c r="L7" s="11"/>
      <c r="N7" s="9"/>
      <c r="O7" s="9"/>
      <c r="P7" s="9"/>
      <c r="Q7" s="23"/>
      <c r="R7" s="23"/>
      <c r="S7" s="23"/>
      <c r="U7" s="23"/>
      <c r="V7" s="23" t="e">
        <f>+#REF!</f>
        <v>#REF!</v>
      </c>
      <c r="W7" s="10">
        <v>1152912450.4199998</v>
      </c>
      <c r="Y7" s="19"/>
      <c r="Z7" s="19"/>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92"/>
      <c r="JQ7" s="92"/>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c r="LE7" s="24"/>
      <c r="LF7" s="24"/>
      <c r="LG7" s="24"/>
      <c r="LH7" s="24"/>
      <c r="LI7" s="24"/>
      <c r="LJ7" s="24"/>
      <c r="LK7" s="24"/>
      <c r="LL7" s="24"/>
      <c r="LM7" s="24"/>
      <c r="LN7" s="24"/>
      <c r="LO7" s="24"/>
      <c r="LP7" s="24"/>
      <c r="LQ7" s="24"/>
      <c r="LR7" s="24"/>
      <c r="LS7" s="24"/>
      <c r="LT7" s="24"/>
      <c r="LU7" s="24"/>
      <c r="LV7" s="24"/>
      <c r="LW7" s="24"/>
      <c r="LX7" s="24"/>
      <c r="LY7" s="24"/>
      <c r="LZ7" s="24"/>
      <c r="MA7" s="24"/>
      <c r="MB7" s="24"/>
      <c r="MC7" s="24"/>
      <c r="MD7" s="24"/>
      <c r="ME7" s="24"/>
      <c r="MF7" s="24"/>
      <c r="MG7" s="24"/>
      <c r="MH7" s="24"/>
      <c r="MI7" s="24"/>
      <c r="MJ7" s="24"/>
      <c r="MK7" s="24"/>
      <c r="ML7" s="24"/>
      <c r="MM7" s="24"/>
      <c r="MN7" s="24"/>
      <c r="MO7" s="24"/>
      <c r="MP7" s="24"/>
      <c r="MQ7" s="24"/>
      <c r="MR7" s="24"/>
      <c r="MS7" s="24"/>
      <c r="MT7" s="24"/>
      <c r="MU7" s="24"/>
      <c r="MV7" s="24"/>
      <c r="MW7" s="24"/>
      <c r="MX7" s="24"/>
      <c r="MY7" s="24"/>
      <c r="MZ7" s="24"/>
      <c r="NA7" s="24"/>
      <c r="NB7" s="24"/>
      <c r="NC7" s="24"/>
      <c r="ND7" s="24"/>
      <c r="NE7" s="24"/>
      <c r="NF7" s="24"/>
      <c r="NG7" s="24"/>
      <c r="NH7" s="24"/>
      <c r="NI7" s="24"/>
      <c r="NJ7" s="24"/>
      <c r="NK7" s="24"/>
      <c r="NL7" s="24"/>
      <c r="NM7" s="24"/>
      <c r="NN7" s="24"/>
      <c r="NO7" s="24"/>
      <c r="NP7" s="24"/>
      <c r="NQ7" s="24"/>
      <c r="NR7" s="24"/>
      <c r="NS7" s="24"/>
      <c r="NT7" s="24"/>
      <c r="NU7" s="24"/>
      <c r="NV7" s="24"/>
      <c r="NW7" s="24"/>
      <c r="NX7" s="24"/>
      <c r="NY7" s="24"/>
      <c r="NZ7" s="24"/>
      <c r="OA7" s="24"/>
      <c r="OB7" s="24"/>
      <c r="OC7" s="24"/>
      <c r="OD7" s="24"/>
      <c r="OE7" s="24"/>
      <c r="OF7" s="24"/>
      <c r="OG7" s="24"/>
      <c r="OH7" s="24"/>
      <c r="OI7" s="24"/>
      <c r="OJ7" s="24"/>
      <c r="OK7" s="24"/>
      <c r="OL7" s="24"/>
      <c r="OM7" s="24"/>
      <c r="ON7" s="24"/>
      <c r="OO7" s="24"/>
      <c r="OP7" s="24"/>
      <c r="OQ7" s="24"/>
      <c r="OR7" s="24"/>
      <c r="OS7" s="24"/>
      <c r="OT7" s="24"/>
      <c r="OU7" s="24"/>
      <c r="OV7" s="24"/>
      <c r="OW7" s="24"/>
      <c r="OX7" s="24"/>
      <c r="OY7" s="24"/>
      <c r="OZ7" s="24"/>
      <c r="PA7" s="24"/>
      <c r="PB7" s="24"/>
      <c r="PC7" s="24"/>
      <c r="PD7" s="24"/>
      <c r="PE7" s="24"/>
      <c r="PF7" s="24"/>
      <c r="PG7" s="24"/>
      <c r="PH7" s="24"/>
      <c r="PI7" s="24"/>
      <c r="PJ7" s="24"/>
      <c r="PK7" s="24"/>
      <c r="PL7" s="24"/>
      <c r="PM7" s="24"/>
      <c r="PN7" s="24"/>
      <c r="PO7" s="24"/>
      <c r="PP7" s="24"/>
      <c r="PQ7" s="24"/>
      <c r="PR7" s="24"/>
      <c r="PS7" s="24"/>
      <c r="PT7" s="24"/>
      <c r="PU7" s="24"/>
      <c r="PV7" s="24"/>
      <c r="PW7" s="24"/>
      <c r="PX7" s="24"/>
      <c r="PY7" s="24"/>
      <c r="PZ7" s="24"/>
      <c r="QA7" s="24"/>
      <c r="QB7" s="24"/>
      <c r="QC7" s="24"/>
      <c r="QD7" s="24"/>
      <c r="QE7" s="24"/>
      <c r="QF7" s="24"/>
      <c r="QG7" s="24"/>
      <c r="QH7" s="24"/>
      <c r="QI7" s="24"/>
      <c r="QJ7" s="24"/>
      <c r="QK7" s="24"/>
      <c r="QL7" s="24"/>
      <c r="QM7" s="24"/>
      <c r="QN7" s="24"/>
      <c r="QO7" s="24"/>
      <c r="QP7" s="24"/>
      <c r="QQ7" s="24"/>
      <c r="QR7" s="24"/>
      <c r="QS7" s="24"/>
      <c r="QT7" s="24"/>
      <c r="QU7" s="24"/>
      <c r="QV7" s="24"/>
      <c r="QW7" s="24"/>
      <c r="QX7" s="24"/>
      <c r="QY7" s="24"/>
      <c r="QZ7" s="24"/>
      <c r="RA7" s="24"/>
      <c r="RB7" s="24"/>
      <c r="RC7" s="24"/>
      <c r="RD7" s="24"/>
      <c r="RE7" s="24"/>
      <c r="RF7" s="24"/>
      <c r="RG7" s="24"/>
      <c r="RH7" s="24"/>
      <c r="RI7" s="24"/>
      <c r="RJ7" s="24"/>
      <c r="RK7" s="24"/>
      <c r="RL7" s="24"/>
      <c r="RM7" s="24"/>
      <c r="RN7" s="24"/>
      <c r="RO7" s="24"/>
      <c r="RP7" s="24"/>
      <c r="RQ7" s="24"/>
      <c r="RR7" s="24"/>
      <c r="RS7" s="24"/>
      <c r="RT7" s="24"/>
      <c r="RU7" s="24"/>
      <c r="RV7" s="24"/>
      <c r="RW7" s="24"/>
      <c r="RX7" s="24"/>
      <c r="RY7" s="24"/>
      <c r="RZ7" s="24"/>
      <c r="SA7" s="24"/>
      <c r="SB7" s="24"/>
      <c r="SC7" s="24"/>
      <c r="SD7" s="24"/>
      <c r="SE7" s="24"/>
      <c r="SF7" s="24"/>
      <c r="SG7" s="24"/>
      <c r="SH7" s="24"/>
      <c r="SI7" s="24"/>
      <c r="SJ7" s="24"/>
      <c r="SK7" s="24"/>
      <c r="SL7" s="24"/>
      <c r="SM7" s="24"/>
      <c r="SN7" s="24"/>
      <c r="SO7" s="24"/>
      <c r="SP7" s="24"/>
      <c r="SQ7" s="24"/>
      <c r="SR7" s="24"/>
      <c r="SS7" s="24"/>
      <c r="ST7" s="24"/>
      <c r="SU7" s="24"/>
      <c r="SV7" s="24"/>
      <c r="SW7" s="24"/>
      <c r="SX7" s="24"/>
      <c r="SY7" s="24"/>
      <c r="SZ7" s="24"/>
      <c r="TA7" s="24"/>
      <c r="TB7" s="24"/>
      <c r="TC7" s="24"/>
      <c r="TD7" s="24"/>
      <c r="TE7" s="24"/>
      <c r="TF7" s="24"/>
      <c r="TG7" s="24"/>
      <c r="TH7" s="24"/>
    </row>
    <row r="8">
      <c r="A8" s="18" t="s">
        <v>260</v>
      </c>
      <c r="B8" s="18"/>
      <c r="C8" s="11"/>
      <c r="D8" s="11"/>
      <c r="E8" s="11"/>
      <c r="F8" s="11"/>
      <c r="G8" s="11"/>
      <c r="H8" s="11"/>
      <c r="I8" s="11"/>
      <c r="J8" s="11" t="s">
        <v>261</v>
      </c>
      <c r="K8" s="56"/>
      <c r="L8" s="11"/>
      <c r="N8" s="9"/>
      <c r="O8" s="9"/>
      <c r="P8" s="9"/>
      <c r="Q8" s="23"/>
      <c r="R8" s="23"/>
      <c r="S8" s="23"/>
      <c r="U8" s="23"/>
      <c r="V8" s="23"/>
      <c r="W8" s="10" t="e">
        <f>+V7-W7</f>
        <v>#REF!</v>
      </c>
      <c r="Y8" s="19"/>
      <c r="Z8" s="19"/>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c r="JM8" s="24"/>
      <c r="JN8" s="24"/>
      <c r="JO8" s="24"/>
      <c r="JP8" s="92"/>
      <c r="JQ8" s="92"/>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c r="KV8" s="24"/>
      <c r="KW8" s="24"/>
      <c r="KX8" s="24"/>
      <c r="KY8" s="24"/>
      <c r="KZ8" s="24"/>
      <c r="LA8" s="24"/>
      <c r="LB8" s="24"/>
      <c r="LC8" s="24"/>
      <c r="LD8" s="24"/>
      <c r="LE8" s="24"/>
      <c r="LF8" s="24"/>
      <c r="LG8" s="24"/>
      <c r="LH8" s="24"/>
      <c r="LI8" s="24"/>
      <c r="LJ8" s="24"/>
      <c r="LK8" s="24"/>
      <c r="LL8" s="24"/>
      <c r="LM8" s="24"/>
      <c r="LN8" s="24"/>
      <c r="LO8" s="24"/>
      <c r="LP8" s="24"/>
      <c r="LQ8" s="24"/>
      <c r="LR8" s="24"/>
      <c r="LS8" s="24"/>
      <c r="LT8" s="24"/>
      <c r="LU8" s="24"/>
      <c r="LV8" s="24"/>
      <c r="LW8" s="24"/>
      <c r="LX8" s="24"/>
      <c r="LY8" s="24"/>
      <c r="LZ8" s="24"/>
      <c r="MA8" s="24"/>
      <c r="MB8" s="24"/>
      <c r="MC8" s="24"/>
      <c r="MD8" s="24"/>
      <c r="ME8" s="24"/>
      <c r="MF8" s="24"/>
      <c r="MG8" s="24"/>
      <c r="MH8" s="24"/>
      <c r="MI8" s="24"/>
      <c r="MJ8" s="24"/>
      <c r="MK8" s="24"/>
      <c r="ML8" s="24"/>
      <c r="MM8" s="24"/>
      <c r="MN8" s="24"/>
      <c r="MO8" s="24"/>
      <c r="MP8" s="24"/>
      <c r="MQ8" s="24"/>
      <c r="MR8" s="24"/>
      <c r="MS8" s="24"/>
      <c r="MT8" s="24"/>
      <c r="MU8" s="24"/>
      <c r="MV8" s="24"/>
      <c r="MW8" s="24"/>
      <c r="MX8" s="24"/>
      <c r="MY8" s="24"/>
      <c r="MZ8" s="24"/>
      <c r="NA8" s="24"/>
      <c r="NB8" s="24"/>
      <c r="NC8" s="24"/>
      <c r="ND8" s="24"/>
      <c r="NE8" s="24"/>
      <c r="NF8" s="24"/>
      <c r="NG8" s="24"/>
      <c r="NH8" s="24"/>
      <c r="NI8" s="24"/>
      <c r="NJ8" s="24"/>
      <c r="NK8" s="24"/>
      <c r="NL8" s="24"/>
      <c r="NM8" s="24"/>
      <c r="NN8" s="24"/>
      <c r="NO8" s="24"/>
      <c r="NP8" s="24"/>
      <c r="NQ8" s="24"/>
      <c r="NR8" s="24"/>
      <c r="NS8" s="24"/>
      <c r="NT8" s="24"/>
      <c r="NU8" s="24"/>
      <c r="NV8" s="24"/>
      <c r="NW8" s="24"/>
      <c r="NX8" s="24"/>
      <c r="NY8" s="24"/>
      <c r="NZ8" s="24"/>
      <c r="OA8" s="24"/>
      <c r="OB8" s="24"/>
      <c r="OC8" s="24"/>
      <c r="OD8" s="24"/>
      <c r="OE8" s="24"/>
      <c r="OF8" s="24"/>
      <c r="OG8" s="24"/>
      <c r="OH8" s="24"/>
      <c r="OI8" s="24"/>
      <c r="OJ8" s="24"/>
      <c r="OK8" s="24"/>
      <c r="OL8" s="24"/>
      <c r="OM8" s="24"/>
      <c r="ON8" s="24"/>
      <c r="OO8" s="24"/>
      <c r="OP8" s="24"/>
      <c r="OQ8" s="24"/>
      <c r="OR8" s="24"/>
      <c r="OS8" s="24"/>
      <c r="OT8" s="24"/>
      <c r="OU8" s="24"/>
      <c r="OV8" s="24"/>
      <c r="OW8" s="24"/>
      <c r="OX8" s="24"/>
      <c r="OY8" s="24"/>
      <c r="OZ8" s="24"/>
      <c r="PA8" s="24"/>
      <c r="PB8" s="24"/>
      <c r="PC8" s="24"/>
      <c r="PD8" s="24"/>
      <c r="PE8" s="24"/>
      <c r="PF8" s="24"/>
      <c r="PG8" s="24"/>
      <c r="PH8" s="24"/>
      <c r="PI8" s="24"/>
      <c r="PJ8" s="24"/>
      <c r="PK8" s="24"/>
      <c r="PL8" s="24"/>
      <c r="PM8" s="24"/>
      <c r="PN8" s="24"/>
      <c r="PO8" s="24"/>
      <c r="PP8" s="24"/>
      <c r="PQ8" s="24"/>
      <c r="PR8" s="24"/>
      <c r="PS8" s="24"/>
      <c r="PT8" s="24"/>
      <c r="PU8" s="24"/>
      <c r="PV8" s="24"/>
      <c r="PW8" s="24"/>
      <c r="PX8" s="24"/>
      <c r="PY8" s="24"/>
      <c r="PZ8" s="24"/>
      <c r="QA8" s="24"/>
      <c r="QB8" s="24"/>
      <c r="QC8" s="24"/>
      <c r="QD8" s="24"/>
      <c r="QE8" s="24"/>
      <c r="QF8" s="24"/>
      <c r="QG8" s="24"/>
      <c r="QH8" s="24"/>
      <c r="QI8" s="24"/>
      <c r="QJ8" s="24"/>
      <c r="QK8" s="24"/>
      <c r="QL8" s="24"/>
      <c r="QM8" s="24"/>
      <c r="QN8" s="24"/>
      <c r="QO8" s="24"/>
      <c r="QP8" s="24"/>
      <c r="QQ8" s="24"/>
      <c r="QR8" s="24"/>
      <c r="QS8" s="24"/>
      <c r="QT8" s="24"/>
      <c r="QU8" s="24"/>
      <c r="QV8" s="24"/>
      <c r="QW8" s="24"/>
      <c r="QX8" s="24"/>
      <c r="QY8" s="24"/>
      <c r="QZ8" s="24"/>
      <c r="RA8" s="24"/>
      <c r="RB8" s="24"/>
      <c r="RC8" s="24"/>
      <c r="RD8" s="24"/>
      <c r="RE8" s="24"/>
      <c r="RF8" s="24"/>
      <c r="RG8" s="24"/>
      <c r="RH8" s="24"/>
      <c r="RI8" s="24"/>
      <c r="RJ8" s="24"/>
      <c r="RK8" s="24"/>
      <c r="RL8" s="24"/>
      <c r="RM8" s="24"/>
      <c r="RN8" s="24"/>
      <c r="RO8" s="24"/>
      <c r="RP8" s="24"/>
      <c r="RQ8" s="24"/>
      <c r="RR8" s="24"/>
      <c r="RS8" s="24"/>
      <c r="RT8" s="24"/>
      <c r="RU8" s="24"/>
      <c r="RV8" s="24"/>
      <c r="RW8" s="24"/>
      <c r="RX8" s="24"/>
      <c r="RY8" s="24"/>
      <c r="RZ8" s="24"/>
      <c r="SA8" s="24"/>
      <c r="SB8" s="24"/>
      <c r="SC8" s="24"/>
      <c r="SD8" s="24"/>
      <c r="SE8" s="24"/>
      <c r="SF8" s="24"/>
      <c r="SG8" s="24"/>
      <c r="SH8" s="24"/>
      <c r="SI8" s="24"/>
      <c r="SJ8" s="24"/>
      <c r="SK8" s="24"/>
      <c r="SL8" s="24"/>
      <c r="SM8" s="24"/>
      <c r="SN8" s="24"/>
      <c r="SO8" s="24"/>
      <c r="SP8" s="24"/>
      <c r="SQ8" s="24"/>
      <c r="SR8" s="24"/>
      <c r="SS8" s="24"/>
      <c r="ST8" s="24"/>
      <c r="SU8" s="24"/>
      <c r="SV8" s="24"/>
      <c r="SW8" s="24"/>
      <c r="SX8" s="24"/>
      <c r="SY8" s="24"/>
      <c r="SZ8" s="24"/>
      <c r="TA8" s="24"/>
      <c r="TB8" s="24"/>
      <c r="TC8" s="24"/>
      <c r="TD8" s="24"/>
      <c r="TE8" s="24"/>
      <c r="TF8" s="24"/>
      <c r="TG8" s="24"/>
      <c r="TH8" s="24"/>
    </row>
    <row r="9">
      <c r="A9" s="18" t="s">
        <v>262</v>
      </c>
      <c r="B9" s="18"/>
      <c r="C9" s="63"/>
      <c r="D9" s="63"/>
      <c r="E9" s="63"/>
      <c r="F9" s="63"/>
      <c r="G9" s="63"/>
      <c r="H9" s="63"/>
      <c r="I9" s="63"/>
      <c r="J9" s="63"/>
      <c r="K9" s="56"/>
      <c r="L9" s="11"/>
      <c r="N9" s="25"/>
      <c r="O9" s="25"/>
      <c r="P9" s="25"/>
      <c r="Q9" s="9"/>
      <c r="R9" s="9"/>
      <c r="S9" s="9"/>
      <c r="U9" s="9"/>
      <c r="V9" s="9"/>
      <c r="W9" s="48"/>
      <c r="X9" s="26"/>
      <c r="Y9" s="19"/>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c r="JM9" s="24"/>
      <c r="JN9" s="24"/>
      <c r="JO9" s="24"/>
      <c r="JP9" s="92"/>
      <c r="JQ9" s="92"/>
      <c r="JT9" s="24"/>
      <c r="JU9" s="24"/>
      <c r="JV9" s="24"/>
      <c r="JW9" s="24"/>
      <c r="JX9" s="24"/>
      <c r="JY9" s="24"/>
      <c r="JZ9" s="24"/>
      <c r="KA9" s="24"/>
      <c r="KB9" s="24"/>
      <c r="KC9" s="24"/>
      <c r="KD9" s="24"/>
      <c r="KE9" s="24"/>
      <c r="KF9" s="24"/>
      <c r="KG9" s="24"/>
      <c r="KH9" s="24"/>
      <c r="KI9" s="24"/>
      <c r="KJ9" s="24"/>
      <c r="KK9" s="24"/>
      <c r="KL9" s="24"/>
      <c r="KM9" s="24"/>
      <c r="KN9" s="24"/>
      <c r="KO9" s="24"/>
      <c r="KP9" s="24"/>
      <c r="KQ9" s="24"/>
      <c r="KR9" s="24"/>
      <c r="KS9" s="24"/>
      <c r="KT9" s="24"/>
      <c r="KU9" s="24"/>
      <c r="KV9" s="24"/>
      <c r="KW9" s="24"/>
      <c r="KX9" s="24"/>
      <c r="KY9" s="24"/>
      <c r="KZ9" s="24"/>
      <c r="LA9" s="24"/>
      <c r="LB9" s="24"/>
      <c r="LC9" s="24"/>
      <c r="LD9" s="24"/>
      <c r="LE9" s="24"/>
      <c r="LF9" s="24"/>
      <c r="LG9" s="24"/>
      <c r="LH9" s="24"/>
      <c r="LI9" s="24"/>
      <c r="LJ9" s="24"/>
      <c r="LK9" s="24"/>
      <c r="LL9" s="24"/>
      <c r="LM9" s="24"/>
      <c r="LN9" s="24"/>
      <c r="LO9" s="24"/>
      <c r="LP9" s="24"/>
      <c r="LQ9" s="24"/>
      <c r="LR9" s="24"/>
      <c r="LS9" s="24"/>
      <c r="LT9" s="24"/>
      <c r="LU9" s="24"/>
      <c r="LV9" s="24"/>
      <c r="LW9" s="24"/>
      <c r="LX9" s="24"/>
      <c r="LY9" s="24"/>
      <c r="LZ9" s="24"/>
      <c r="MA9" s="24"/>
      <c r="MB9" s="24"/>
      <c r="MC9" s="24"/>
      <c r="MD9" s="24"/>
      <c r="ME9" s="24"/>
      <c r="MF9" s="24"/>
      <c r="MG9" s="24"/>
      <c r="MH9" s="24"/>
      <c r="MI9" s="24"/>
      <c r="MJ9" s="24"/>
      <c r="MK9" s="24"/>
      <c r="ML9" s="24"/>
      <c r="MM9" s="24"/>
      <c r="MN9" s="24"/>
      <c r="MO9" s="24"/>
      <c r="MP9" s="24"/>
      <c r="MQ9" s="24"/>
      <c r="MR9" s="24"/>
      <c r="MS9" s="24"/>
      <c r="MT9" s="24"/>
      <c r="MU9" s="24"/>
      <c r="MV9" s="24"/>
      <c r="MW9" s="24"/>
      <c r="MX9" s="24"/>
      <c r="MY9" s="24"/>
      <c r="MZ9" s="24"/>
      <c r="NA9" s="24"/>
      <c r="NB9" s="24"/>
      <c r="NC9" s="24"/>
      <c r="ND9" s="24"/>
      <c r="NE9" s="24"/>
      <c r="NF9" s="24"/>
      <c r="NG9" s="24"/>
      <c r="NH9" s="24"/>
      <c r="NI9" s="24"/>
      <c r="NJ9" s="24"/>
      <c r="NK9" s="24"/>
      <c r="NL9" s="24"/>
      <c r="NM9" s="24"/>
      <c r="NN9" s="24"/>
      <c r="NO9" s="24"/>
      <c r="NP9" s="24"/>
      <c r="NQ9" s="24"/>
      <c r="NR9" s="24"/>
      <c r="NS9" s="24"/>
      <c r="NT9" s="24"/>
      <c r="NU9" s="24"/>
      <c r="NV9" s="24"/>
      <c r="NW9" s="24"/>
      <c r="NX9" s="24"/>
      <c r="NY9" s="24"/>
      <c r="NZ9" s="24"/>
      <c r="OA9" s="24"/>
      <c r="OB9" s="24"/>
      <c r="OC9" s="24"/>
      <c r="OD9" s="24"/>
      <c r="OE9" s="24"/>
      <c r="OF9" s="24"/>
      <c r="OG9" s="24"/>
      <c r="OH9" s="24"/>
      <c r="OI9" s="24"/>
      <c r="OJ9" s="24"/>
      <c r="OK9" s="24"/>
      <c r="OL9" s="24"/>
      <c r="OM9" s="24"/>
      <c r="ON9" s="24"/>
      <c r="OO9" s="24"/>
      <c r="OP9" s="24"/>
      <c r="OQ9" s="24"/>
      <c r="OR9" s="24"/>
      <c r="OS9" s="24"/>
      <c r="OT9" s="24"/>
      <c r="OU9" s="24"/>
      <c r="OV9" s="24"/>
      <c r="OW9" s="24"/>
      <c r="OX9" s="24"/>
      <c r="OY9" s="24"/>
      <c r="OZ9" s="24"/>
      <c r="PA9" s="24"/>
      <c r="PB9" s="24"/>
      <c r="PC9" s="24"/>
      <c r="PD9" s="24"/>
      <c r="PE9" s="24"/>
      <c r="PF9" s="24"/>
      <c r="PG9" s="24"/>
      <c r="PH9" s="24"/>
      <c r="PI9" s="24"/>
      <c r="PJ9" s="24"/>
      <c r="PK9" s="24"/>
      <c r="PL9" s="24"/>
      <c r="PM9" s="24"/>
      <c r="PN9" s="24"/>
      <c r="PO9" s="24"/>
      <c r="PP9" s="24"/>
      <c r="PQ9" s="24"/>
      <c r="PR9" s="24"/>
      <c r="PS9" s="24"/>
      <c r="PT9" s="24"/>
      <c r="PU9" s="24"/>
      <c r="PV9" s="24"/>
      <c r="PW9" s="24"/>
      <c r="PX9" s="24"/>
      <c r="PY9" s="24"/>
      <c r="PZ9" s="24"/>
      <c r="QA9" s="24"/>
      <c r="QB9" s="24"/>
      <c r="QC9" s="24"/>
      <c r="QD9" s="24"/>
      <c r="QE9" s="24"/>
      <c r="QF9" s="24"/>
      <c r="QG9" s="24"/>
      <c r="QH9" s="24"/>
      <c r="QI9" s="24"/>
      <c r="QJ9" s="24"/>
      <c r="QK9" s="24"/>
      <c r="QL9" s="24"/>
      <c r="QM9" s="24"/>
      <c r="QN9" s="24"/>
      <c r="QO9" s="24"/>
      <c r="QP9" s="24"/>
      <c r="QQ9" s="24"/>
      <c r="QR9" s="24"/>
      <c r="QS9" s="24"/>
      <c r="QT9" s="24"/>
      <c r="QU9" s="24"/>
      <c r="QV9" s="24"/>
      <c r="QW9" s="24"/>
      <c r="QX9" s="24"/>
      <c r="QY9" s="24"/>
      <c r="QZ9" s="24"/>
      <c r="RA9" s="24"/>
      <c r="RB9" s="24"/>
      <c r="RC9" s="24"/>
      <c r="RD9" s="24"/>
      <c r="RE9" s="24"/>
      <c r="RF9" s="24"/>
      <c r="RG9" s="24"/>
      <c r="RH9" s="24"/>
      <c r="RI9" s="24"/>
      <c r="RJ9" s="24"/>
      <c r="RK9" s="24"/>
      <c r="RL9" s="24"/>
      <c r="RM9" s="24"/>
      <c r="RN9" s="24"/>
      <c r="RO9" s="24"/>
      <c r="RP9" s="24"/>
      <c r="RQ9" s="24"/>
      <c r="RR9" s="24"/>
      <c r="RS9" s="24"/>
      <c r="RT9" s="24"/>
      <c r="RU9" s="24"/>
      <c r="RV9" s="24"/>
      <c r="RW9" s="24"/>
      <c r="RX9" s="24"/>
      <c r="RY9" s="24"/>
      <c r="RZ9" s="24"/>
      <c r="SA9" s="24"/>
      <c r="SB9" s="24"/>
      <c r="SC9" s="24"/>
      <c r="SD9" s="24"/>
      <c r="SE9" s="24"/>
      <c r="SF9" s="24"/>
      <c r="SG9" s="24"/>
      <c r="SH9" s="24"/>
      <c r="SI9" s="24"/>
      <c r="SJ9" s="24"/>
      <c r="SK9" s="24"/>
      <c r="SL9" s="24"/>
      <c r="SM9" s="24"/>
      <c r="SN9" s="24"/>
      <c r="SO9" s="24"/>
      <c r="SP9" s="24"/>
      <c r="SQ9" s="24"/>
      <c r="SR9" s="24"/>
      <c r="SS9" s="24"/>
      <c r="ST9" s="24"/>
      <c r="SU9" s="24"/>
      <c r="SV9" s="24"/>
      <c r="SW9" s="24"/>
      <c r="SX9" s="24"/>
      <c r="SY9" s="24"/>
      <c r="SZ9" s="24"/>
      <c r="TA9" s="24"/>
      <c r="TB9" s="24"/>
      <c r="TC9" s="24"/>
      <c r="TD9" s="24"/>
      <c r="TE9" s="24"/>
      <c r="TF9" s="24"/>
      <c r="TG9" s="24"/>
      <c r="TH9" s="24"/>
    </row>
    <row r="10">
      <c r="C10" s="18"/>
      <c r="D10" s="18"/>
      <c r="E10" s="18"/>
      <c r="F10" s="18"/>
      <c r="G10" s="18"/>
      <c r="H10" s="18"/>
      <c r="I10" s="18"/>
      <c r="J10" s="18"/>
      <c r="K10" s="55"/>
      <c r="M10" s="9"/>
      <c r="N10" s="9"/>
      <c r="O10" s="9"/>
      <c r="P10" s="9"/>
      <c r="Q10" s="9"/>
      <c r="R10" s="9"/>
      <c r="S10" s="9"/>
      <c r="U10" s="9"/>
      <c r="V10" s="9"/>
      <c r="Y10" s="168" t="s">
        <v>263</v>
      </c>
      <c r="Z10" s="168"/>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c r="JM10" s="24"/>
      <c r="JN10" s="24"/>
      <c r="JO10" s="24"/>
      <c r="JP10" s="92"/>
      <c r="JQ10" s="92"/>
      <c r="JR10" s="169" t="s">
        <v>264</v>
      </c>
      <c r="JS10" s="170"/>
      <c r="JT10" s="24"/>
      <c r="JU10" s="24"/>
      <c r="JV10" s="24"/>
      <c r="JW10" s="24"/>
      <c r="JX10" s="24"/>
      <c r="JY10" s="24"/>
      <c r="JZ10" s="24"/>
      <c r="KA10" s="24"/>
      <c r="KB10" s="24"/>
      <c r="KC10" s="24"/>
      <c r="KD10" s="24"/>
      <c r="KE10" s="24"/>
      <c r="KF10" s="24"/>
      <c r="KG10" s="24"/>
      <c r="KH10" s="24"/>
      <c r="KI10" s="24"/>
      <c r="KJ10" s="24"/>
      <c r="KK10" s="24"/>
      <c r="KL10" s="24"/>
      <c r="KM10" s="24"/>
      <c r="KN10" s="24"/>
      <c r="KO10" s="24"/>
      <c r="KP10" s="24"/>
      <c r="KQ10" s="24"/>
      <c r="KR10" s="24"/>
      <c r="KS10" s="24"/>
      <c r="KT10" s="24"/>
      <c r="KU10" s="24"/>
      <c r="KV10" s="24"/>
      <c r="KW10" s="24"/>
      <c r="KX10" s="24"/>
      <c r="KY10" s="24"/>
      <c r="KZ10" s="24"/>
      <c r="LA10" s="24"/>
      <c r="LB10" s="24"/>
      <c r="LC10" s="24"/>
      <c r="LD10" s="24"/>
      <c r="LE10" s="24"/>
      <c r="LF10" s="24"/>
      <c r="LG10" s="24"/>
      <c r="LH10" s="24"/>
      <c r="LI10" s="24"/>
      <c r="LJ10" s="24"/>
      <c r="LK10" s="24"/>
      <c r="LL10" s="24"/>
      <c r="LM10" s="24"/>
      <c r="LN10" s="24"/>
      <c r="LO10" s="24"/>
      <c r="LP10" s="24"/>
      <c r="LQ10" s="24"/>
      <c r="LR10" s="24"/>
      <c r="LS10" s="24"/>
      <c r="LT10" s="24"/>
      <c r="LU10" s="24"/>
      <c r="LV10" s="24"/>
      <c r="LW10" s="24"/>
      <c r="LX10" s="24"/>
      <c r="LY10" s="24"/>
      <c r="LZ10" s="24"/>
      <c r="MA10" s="24"/>
      <c r="MB10" s="24"/>
      <c r="MC10" s="24"/>
      <c r="MD10" s="24"/>
      <c r="ME10" s="24"/>
      <c r="MF10" s="24"/>
      <c r="MG10" s="24"/>
      <c r="MH10" s="24"/>
      <c r="MI10" s="24"/>
      <c r="MJ10" s="24"/>
      <c r="MK10" s="24"/>
      <c r="ML10" s="24"/>
      <c r="MM10" s="24"/>
      <c r="MN10" s="24"/>
      <c r="MO10" s="24"/>
      <c r="MP10" s="24"/>
      <c r="MQ10" s="24"/>
      <c r="MR10" s="24"/>
      <c r="MS10" s="24"/>
      <c r="MT10" s="24"/>
      <c r="MU10" s="24"/>
      <c r="MV10" s="24"/>
      <c r="MW10" s="24"/>
      <c r="MX10" s="24"/>
      <c r="MY10" s="24"/>
      <c r="MZ10" s="24"/>
      <c r="NA10" s="24"/>
      <c r="NB10" s="24"/>
      <c r="NC10" s="24"/>
      <c r="ND10" s="24"/>
      <c r="NE10" s="24"/>
      <c r="NF10" s="24"/>
      <c r="NG10" s="24"/>
      <c r="NH10" s="24"/>
      <c r="NI10" s="24"/>
      <c r="NJ10" s="24"/>
      <c r="NK10" s="24"/>
      <c r="NL10" s="24"/>
      <c r="NM10" s="24"/>
      <c r="NN10" s="24"/>
      <c r="NO10" s="24"/>
      <c r="NP10" s="24"/>
      <c r="NQ10" s="24"/>
      <c r="NR10" s="24"/>
      <c r="NS10" s="24"/>
      <c r="NT10" s="24"/>
      <c r="NU10" s="24"/>
      <c r="NV10" s="24"/>
      <c r="NW10" s="24"/>
      <c r="NX10" s="24"/>
      <c r="NY10" s="24"/>
      <c r="NZ10" s="24"/>
      <c r="OA10" s="24"/>
      <c r="OB10" s="24"/>
      <c r="OC10" s="24"/>
      <c r="OD10" s="24"/>
      <c r="OE10" s="24"/>
      <c r="OF10" s="24"/>
      <c r="OG10" s="24"/>
      <c r="OH10" s="24"/>
      <c r="OI10" s="24"/>
      <c r="OJ10" s="24"/>
      <c r="OK10" s="24"/>
      <c r="OL10" s="24"/>
      <c r="OM10" s="24"/>
      <c r="ON10" s="24"/>
      <c r="OO10" s="24"/>
      <c r="OP10" s="24"/>
      <c r="OQ10" s="24"/>
      <c r="OR10" s="24"/>
      <c r="OS10" s="24"/>
      <c r="OT10" s="24"/>
      <c r="OU10" s="24"/>
      <c r="OV10" s="24"/>
      <c r="OW10" s="24"/>
      <c r="OX10" s="24"/>
      <c r="OY10" s="24"/>
      <c r="OZ10" s="24"/>
      <c r="PA10" s="24"/>
      <c r="PB10" s="24"/>
      <c r="PC10" s="24"/>
      <c r="PD10" s="24"/>
      <c r="PE10" s="24"/>
      <c r="PF10" s="24"/>
      <c r="PG10" s="24"/>
      <c r="PH10" s="24"/>
      <c r="PI10" s="24"/>
      <c r="PJ10" s="24"/>
      <c r="PK10" s="24"/>
      <c r="PL10" s="24"/>
      <c r="PM10" s="24"/>
      <c r="PN10" s="24"/>
      <c r="PO10" s="24"/>
      <c r="PP10" s="24"/>
      <c r="PQ10" s="24"/>
      <c r="PR10" s="24"/>
      <c r="PS10" s="24"/>
      <c r="PT10" s="24"/>
      <c r="PU10" s="24"/>
      <c r="PV10" s="24"/>
      <c r="PW10" s="24"/>
      <c r="PX10" s="24"/>
      <c r="PY10" s="24"/>
      <c r="PZ10" s="24"/>
      <c r="QA10" s="24"/>
      <c r="QB10" s="24"/>
      <c r="QC10" s="24"/>
      <c r="QD10" s="24"/>
      <c r="QE10" s="24"/>
      <c r="QF10" s="24"/>
      <c r="QG10" s="24"/>
      <c r="QH10" s="24"/>
      <c r="QI10" s="24"/>
      <c r="QJ10" s="24"/>
      <c r="QK10" s="24"/>
      <c r="QL10" s="24"/>
      <c r="QM10" s="24"/>
      <c r="QN10" s="24"/>
      <c r="QO10" s="24"/>
      <c r="QP10" s="24"/>
      <c r="QQ10" s="24"/>
      <c r="QR10" s="24"/>
      <c r="QS10" s="24"/>
      <c r="QT10" s="24"/>
      <c r="QU10" s="24"/>
      <c r="QV10" s="24"/>
      <c r="QW10" s="24"/>
      <c r="QX10" s="24"/>
      <c r="QY10" s="24"/>
      <c r="QZ10" s="24"/>
      <c r="RA10" s="24"/>
      <c r="RB10" s="24"/>
      <c r="RC10" s="24"/>
      <c r="RD10" s="24"/>
      <c r="RE10" s="24"/>
      <c r="RF10" s="24"/>
      <c r="RG10" s="24"/>
      <c r="RH10" s="24"/>
      <c r="RI10" s="24"/>
      <c r="RJ10" s="24"/>
      <c r="RK10" s="24"/>
      <c r="RL10" s="24"/>
      <c r="RM10" s="24"/>
      <c r="RN10" s="24"/>
      <c r="RO10" s="24"/>
      <c r="RP10" s="24"/>
      <c r="RQ10" s="24"/>
      <c r="RR10" s="24"/>
      <c r="RS10" s="24"/>
      <c r="RT10" s="24"/>
      <c r="RU10" s="24"/>
      <c r="RV10" s="24"/>
      <c r="RW10" s="24"/>
      <c r="RX10" s="24"/>
      <c r="RY10" s="24"/>
      <c r="RZ10" s="24"/>
      <c r="SA10" s="24"/>
      <c r="SB10" s="24"/>
      <c r="SC10" s="24"/>
      <c r="SD10" s="24"/>
      <c r="SE10" s="24"/>
      <c r="SF10" s="24"/>
      <c r="SG10" s="24"/>
      <c r="SH10" s="24"/>
      <c r="SI10" s="24"/>
      <c r="SJ10" s="24"/>
      <c r="SK10" s="24"/>
      <c r="SL10" s="24"/>
      <c r="SM10" s="24"/>
      <c r="SN10" s="24"/>
      <c r="SO10" s="24"/>
      <c r="SP10" s="24"/>
      <c r="SQ10" s="24"/>
      <c r="SR10" s="24"/>
      <c r="SS10" s="24"/>
      <c r="ST10" s="24"/>
      <c r="SU10" s="24"/>
      <c r="SV10" s="24"/>
      <c r="SW10" s="24"/>
      <c r="SX10" s="24"/>
      <c r="SY10" s="24"/>
      <c r="SZ10" s="24"/>
      <c r="TA10" s="24"/>
      <c r="TB10" s="24"/>
      <c r="TC10" s="24"/>
      <c r="TD10" s="24"/>
      <c r="TE10" s="24"/>
      <c r="TF10" s="24"/>
      <c r="TG10" s="24"/>
      <c r="TH10" s="24"/>
    </row>
    <row r="11" ht="13.5" customHeight="1" s="30" customFormat="1">
      <c r="A11" s="173" t="s">
        <v>265</v>
      </c>
      <c r="B11" s="174"/>
      <c r="C11" s="174"/>
      <c r="D11" s="174"/>
      <c r="E11" s="174"/>
      <c r="F11" s="174"/>
      <c r="G11" s="174"/>
      <c r="H11" s="174"/>
      <c r="I11" s="174"/>
      <c r="J11" s="175"/>
      <c r="K11" s="57" t="s">
        <v>266</v>
      </c>
      <c r="L11" s="27"/>
      <c r="M11" s="27" t="s">
        <v>267</v>
      </c>
      <c r="N11" s="28"/>
      <c r="O11" s="28"/>
      <c r="P11" s="28" t="s">
        <v>268</v>
      </c>
      <c r="Q11" s="45"/>
      <c r="R11" s="125"/>
      <c r="S11" s="28" t="s">
        <v>269</v>
      </c>
      <c r="T11" s="53" t="s">
        <v>270</v>
      </c>
      <c r="U11" s="53" t="s">
        <v>30</v>
      </c>
      <c r="V11" s="27" t="s">
        <v>271</v>
      </c>
      <c r="W11" s="27" t="s">
        <v>271</v>
      </c>
      <c r="X11" s="28" t="s">
        <v>271</v>
      </c>
      <c r="Y11" s="164" t="s">
        <v>272</v>
      </c>
      <c r="Z11" s="166" t="s">
        <v>273</v>
      </c>
      <c r="AA11" s="29" t="s">
        <v>214</v>
      </c>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t="s">
        <v>216</v>
      </c>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t="s">
        <v>219</v>
      </c>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93"/>
      <c r="JQ11" s="171" t="s">
        <v>274</v>
      </c>
      <c r="JR11" s="164" t="s">
        <v>275</v>
      </c>
      <c r="JS11" s="166" t="s">
        <v>276</v>
      </c>
      <c r="JT11" s="29" t="s">
        <v>214</v>
      </c>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t="s">
        <v>216</v>
      </c>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c r="MM11" s="29"/>
      <c r="MN11" s="29"/>
      <c r="MO11" s="29"/>
      <c r="MP11" s="29"/>
      <c r="MQ11" s="29"/>
      <c r="MR11" s="29"/>
      <c r="MS11" s="29"/>
      <c r="MT11" s="29"/>
      <c r="MU11" s="29"/>
      <c r="MV11" s="29"/>
      <c r="MW11" s="29"/>
      <c r="MX11" s="29"/>
      <c r="MY11" s="29"/>
      <c r="MZ11" s="29"/>
      <c r="NA11" s="29"/>
      <c r="NB11" s="29"/>
      <c r="NC11" s="29"/>
      <c r="ND11" s="29"/>
      <c r="NE11" s="29"/>
      <c r="NF11" s="29"/>
      <c r="NG11" s="29"/>
      <c r="NH11" s="29"/>
      <c r="NI11" s="29"/>
      <c r="NJ11" s="29"/>
      <c r="NK11" s="29"/>
      <c r="NL11" s="29"/>
      <c r="NM11" s="29"/>
      <c r="NN11" s="29"/>
      <c r="NO11" s="29"/>
      <c r="NP11" s="29"/>
      <c r="NQ11" s="29"/>
      <c r="NR11" s="29"/>
      <c r="NS11" s="29"/>
      <c r="NT11" s="29"/>
      <c r="NU11" s="29"/>
      <c r="NV11" s="29"/>
      <c r="NW11" s="29"/>
      <c r="NX11" s="29"/>
      <c r="NY11" s="29"/>
      <c r="NZ11" s="29"/>
      <c r="OA11" s="29"/>
      <c r="OB11" s="29"/>
      <c r="OC11" s="29"/>
      <c r="OD11" s="29"/>
      <c r="OE11" s="29"/>
      <c r="OF11" s="29"/>
      <c r="OG11" s="29"/>
      <c r="OH11" s="29"/>
      <c r="OI11" s="29"/>
      <c r="OJ11" s="29"/>
      <c r="OK11" s="29"/>
      <c r="OL11" s="29"/>
      <c r="OM11" s="29"/>
      <c r="ON11" s="29"/>
      <c r="OO11" s="29"/>
      <c r="OP11" s="29"/>
      <c r="OQ11" s="29"/>
      <c r="OR11" s="29"/>
      <c r="OS11" s="29"/>
      <c r="OT11" s="29"/>
      <c r="OU11" s="29"/>
      <c r="OV11" s="29"/>
      <c r="OW11" s="29"/>
      <c r="OX11" s="29"/>
      <c r="OY11" s="29"/>
      <c r="OZ11" s="29"/>
      <c r="PA11" s="29"/>
      <c r="PB11" s="29"/>
      <c r="PC11" s="29"/>
      <c r="PD11" s="29"/>
      <c r="PE11" s="29"/>
      <c r="PF11" s="29"/>
      <c r="PG11" s="29"/>
      <c r="PH11" s="29"/>
      <c r="PI11" s="29"/>
      <c r="PJ11" s="29"/>
      <c r="PK11" s="29"/>
      <c r="PL11" s="29"/>
      <c r="PM11" s="29"/>
      <c r="PN11" s="29"/>
      <c r="PO11" s="29"/>
      <c r="PP11" s="29"/>
      <c r="PQ11" s="29"/>
      <c r="PR11" s="29"/>
      <c r="PS11" s="29"/>
      <c r="PT11" s="29"/>
      <c r="PU11" s="29"/>
      <c r="PV11" s="29"/>
      <c r="PW11" s="29"/>
      <c r="PX11" s="29"/>
      <c r="PY11" s="29"/>
      <c r="PZ11" s="29"/>
      <c r="QA11" s="29"/>
      <c r="QB11" s="29"/>
      <c r="QC11" s="29"/>
      <c r="QD11" s="29"/>
      <c r="QE11" s="29"/>
      <c r="QF11" s="29"/>
      <c r="QG11" s="29"/>
      <c r="QH11" s="29"/>
      <c r="QI11" s="29"/>
      <c r="QJ11" s="29"/>
      <c r="QK11" s="29"/>
      <c r="QL11" s="29"/>
      <c r="QM11" s="29"/>
      <c r="QN11" s="29"/>
      <c r="QO11" s="29"/>
      <c r="QP11" s="29"/>
      <c r="QQ11" s="29"/>
      <c r="QR11" s="29"/>
      <c r="QS11" s="29"/>
      <c r="QT11" s="29"/>
      <c r="QU11" s="29"/>
      <c r="QV11" s="29"/>
      <c r="QW11" s="29"/>
      <c r="QX11" s="29"/>
      <c r="QY11" s="29"/>
      <c r="QZ11" s="29"/>
      <c r="RA11" s="29"/>
      <c r="RB11" s="29"/>
      <c r="RC11" s="29"/>
      <c r="RD11" s="29"/>
      <c r="RE11" s="29"/>
      <c r="RF11" s="29"/>
      <c r="RG11" s="29"/>
      <c r="RH11" s="29"/>
      <c r="RI11" s="29"/>
      <c r="RJ11" s="29" t="s">
        <v>219</v>
      </c>
      <c r="RK11" s="29"/>
      <c r="RL11" s="29"/>
      <c r="RM11" s="29"/>
      <c r="RN11" s="29"/>
      <c r="RO11" s="29"/>
      <c r="RP11" s="29"/>
      <c r="RQ11" s="29"/>
      <c r="RR11" s="29"/>
      <c r="RS11" s="29"/>
      <c r="RT11" s="29"/>
      <c r="RU11" s="29"/>
      <c r="RV11" s="29"/>
      <c r="RW11" s="29"/>
      <c r="RX11" s="29"/>
      <c r="RY11" s="29"/>
      <c r="RZ11" s="29"/>
      <c r="SA11" s="29"/>
      <c r="SB11" s="29"/>
      <c r="SC11" s="29"/>
      <c r="SD11" s="29"/>
      <c r="SE11" s="29"/>
      <c r="SF11" s="29"/>
      <c r="SG11" s="29"/>
      <c r="SH11" s="29"/>
      <c r="SI11" s="29"/>
      <c r="SJ11" s="29"/>
      <c r="SK11" s="29"/>
      <c r="SL11" s="29"/>
      <c r="SM11" s="29"/>
      <c r="SN11" s="29"/>
      <c r="SO11" s="29"/>
      <c r="SP11" s="29"/>
      <c r="SQ11" s="29"/>
      <c r="SR11" s="29"/>
      <c r="SS11" s="29"/>
      <c r="ST11" s="29"/>
      <c r="SU11" s="29"/>
      <c r="SV11" s="29"/>
      <c r="SW11" s="29"/>
      <c r="SX11" s="29"/>
      <c r="SY11" s="29"/>
      <c r="SZ11" s="29"/>
      <c r="TA11" s="29"/>
      <c r="TB11" s="29"/>
      <c r="TC11" s="29"/>
      <c r="TD11" s="29"/>
      <c r="TE11" s="29"/>
      <c r="TF11" s="29"/>
      <c r="TG11" s="29"/>
      <c r="TH11" s="29"/>
    </row>
    <row r="12" ht="15.75" customHeight="1" s="49" customFormat="1">
      <c r="A12" s="161" t="s">
        <v>277</v>
      </c>
      <c r="B12" s="162"/>
      <c r="C12" s="162"/>
      <c r="D12" s="162"/>
      <c r="E12" s="162"/>
      <c r="F12" s="162"/>
      <c r="G12" s="162"/>
      <c r="H12" s="162"/>
      <c r="I12" s="162"/>
      <c r="J12" s="163"/>
      <c r="K12" s="58" t="s">
        <v>278</v>
      </c>
      <c r="L12" s="31" t="s">
        <v>279</v>
      </c>
      <c r="M12" s="31" t="s">
        <v>280</v>
      </c>
      <c r="N12" s="32" t="s">
        <v>12</v>
      </c>
      <c r="O12" s="32" t="s">
        <v>13</v>
      </c>
      <c r="P12" s="32" t="s">
        <v>12</v>
      </c>
      <c r="Q12" s="33" t="s">
        <v>281</v>
      </c>
      <c r="R12" s="60" t="s">
        <v>282</v>
      </c>
      <c r="S12" s="32" t="s">
        <v>283</v>
      </c>
      <c r="T12" s="116" t="s">
        <v>284</v>
      </c>
      <c r="U12" s="116" t="s">
        <v>282</v>
      </c>
      <c r="V12" s="82" t="s">
        <v>285</v>
      </c>
      <c r="W12" s="82" t="s">
        <v>285</v>
      </c>
      <c r="X12" s="81" t="s">
        <v>285</v>
      </c>
      <c r="Y12" s="165"/>
      <c r="Z12" s="167"/>
      <c r="AA12" s="83">
        <v>5010101001</v>
      </c>
      <c r="AB12" s="34">
        <v>5010102000</v>
      </c>
      <c r="AC12" s="34">
        <v>5010201001</v>
      </c>
      <c r="AD12" s="34">
        <v>5010202000</v>
      </c>
      <c r="AE12" s="34">
        <v>5010203001</v>
      </c>
      <c r="AF12" s="34">
        <v>5010204001</v>
      </c>
      <c r="AG12" s="34">
        <v>5010205003</v>
      </c>
      <c r="AH12" s="34">
        <v>5010206004</v>
      </c>
      <c r="AI12" s="34">
        <v>5010207004</v>
      </c>
      <c r="AJ12" s="34">
        <v>5010208001</v>
      </c>
      <c r="AK12" s="34">
        <v>5010209001</v>
      </c>
      <c r="AL12" s="34">
        <v>5010210001</v>
      </c>
      <c r="AM12" s="34">
        <v>5010211005</v>
      </c>
      <c r="AN12" s="34">
        <v>5010212004</v>
      </c>
      <c r="AO12" s="34">
        <v>5010213001</v>
      </c>
      <c r="AP12" s="34">
        <v>5010213002</v>
      </c>
      <c r="AQ12" s="34">
        <v>5010214001</v>
      </c>
      <c r="AR12" s="34">
        <v>5010215001</v>
      </c>
      <c r="AS12" s="34">
        <v>5010299038</v>
      </c>
      <c r="AT12" s="34">
        <v>5010299011</v>
      </c>
      <c r="AU12" s="34">
        <v>5010299036</v>
      </c>
      <c r="AV12" s="34">
        <v>5010299012</v>
      </c>
      <c r="AW12" s="34">
        <v>5010299014</v>
      </c>
      <c r="AX12" s="34">
        <v>5010301000</v>
      </c>
      <c r="AY12" s="34">
        <v>5010302001</v>
      </c>
      <c r="AZ12" s="34">
        <v>5010303001</v>
      </c>
      <c r="BA12" s="34">
        <v>5010304001</v>
      </c>
      <c r="BB12" s="34">
        <v>5010401001</v>
      </c>
      <c r="BC12" s="34">
        <v>5010402001</v>
      </c>
      <c r="BD12" s="34">
        <v>5010403001</v>
      </c>
      <c r="BE12" s="34">
        <v>5010499015</v>
      </c>
      <c r="BF12" s="34">
        <v>5010499001</v>
      </c>
      <c r="BG12" s="34">
        <v>5010499003</v>
      </c>
      <c r="BH12" s="34">
        <v>5010499004</v>
      </c>
      <c r="BI12" s="34">
        <v>5010499006</v>
      </c>
      <c r="BJ12" s="34">
        <v>5010499007</v>
      </c>
      <c r="BK12" s="34">
        <v>5010499008</v>
      </c>
      <c r="BL12" s="34">
        <v>5010499009</v>
      </c>
      <c r="BM12" s="34">
        <v>5010499010</v>
      </c>
      <c r="BN12" s="34">
        <v>5010499011</v>
      </c>
      <c r="BO12" s="34">
        <v>5010499012</v>
      </c>
      <c r="BP12" s="34">
        <v>5010499099</v>
      </c>
      <c r="BQ12" s="34">
        <v>5020101000</v>
      </c>
      <c r="BR12" s="34">
        <v>5020102000</v>
      </c>
      <c r="BS12" s="34">
        <v>5020201002</v>
      </c>
      <c r="BT12" s="34">
        <v>5020202000</v>
      </c>
      <c r="BU12" s="34">
        <v>5020301002</v>
      </c>
      <c r="BV12" s="34">
        <v>5020302000</v>
      </c>
      <c r="BW12" s="34">
        <v>5020303000</v>
      </c>
      <c r="BX12" s="34">
        <v>5020304000</v>
      </c>
      <c r="BY12" s="34">
        <v>5020305000</v>
      </c>
      <c r="BZ12" s="34">
        <v>5020306000</v>
      </c>
      <c r="CA12" s="34">
        <v>5020307000</v>
      </c>
      <c r="CB12" s="34">
        <v>5020308000</v>
      </c>
      <c r="CC12" s="34">
        <v>5020309000</v>
      </c>
      <c r="CD12" s="34">
        <v>5020310000</v>
      </c>
      <c r="CE12" s="34">
        <v>5020311001</v>
      </c>
      <c r="CF12" s="34">
        <v>5020321001</v>
      </c>
      <c r="CG12" s="34">
        <v>5020321002</v>
      </c>
      <c r="CH12" s="34">
        <v>5020321003</v>
      </c>
      <c r="CI12" s="34">
        <v>5020321004</v>
      </c>
      <c r="CJ12" s="34">
        <v>5020321005</v>
      </c>
      <c r="CK12" s="34">
        <v>5020321006</v>
      </c>
      <c r="CL12" s="34">
        <v>5020321007</v>
      </c>
      <c r="CM12" s="34">
        <v>5020321008</v>
      </c>
      <c r="CN12" s="34">
        <v>5020321009</v>
      </c>
      <c r="CO12" s="34">
        <v>5020321010</v>
      </c>
      <c r="CP12" s="34">
        <v>5020321011</v>
      </c>
      <c r="CQ12" s="34">
        <v>5020321000</v>
      </c>
      <c r="CR12" s="34">
        <v>5020321012</v>
      </c>
      <c r="CS12" s="34">
        <v>5020321013</v>
      </c>
      <c r="CT12" s="34">
        <v>5020321099</v>
      </c>
      <c r="CU12" s="34">
        <v>5020322001</v>
      </c>
      <c r="CV12" s="34">
        <v>5020322002</v>
      </c>
      <c r="CW12" s="34">
        <v>5020322000</v>
      </c>
      <c r="CX12" s="34">
        <v>5020399000</v>
      </c>
      <c r="CY12" s="34">
        <v>5020401000</v>
      </c>
      <c r="CZ12" s="34">
        <v>5020402000</v>
      </c>
      <c r="DA12" s="34">
        <v>5020403000</v>
      </c>
      <c r="DB12" s="34">
        <v>5020501000</v>
      </c>
      <c r="DC12" s="34">
        <v>5020502001</v>
      </c>
      <c r="DD12" s="34">
        <v>5020502002</v>
      </c>
      <c r="DE12" s="34">
        <v>5020503000</v>
      </c>
      <c r="DF12" s="34">
        <v>5020504000</v>
      </c>
      <c r="DG12" s="34">
        <v>5020601001</v>
      </c>
      <c r="DH12" s="34">
        <v>5020601002</v>
      </c>
      <c r="DI12" s="34">
        <v>5020602000</v>
      </c>
      <c r="DJ12" s="34">
        <v>5020701000</v>
      </c>
      <c r="DK12" s="34">
        <v>5020702001</v>
      </c>
      <c r="DL12" s="34">
        <v>5020702002</v>
      </c>
      <c r="DM12" s="34">
        <v>5021001000</v>
      </c>
      <c r="DN12" s="34">
        <v>5021002000</v>
      </c>
      <c r="DO12" s="34">
        <v>5021003000</v>
      </c>
      <c r="DP12" s="34">
        <v>5021101000</v>
      </c>
      <c r="DQ12" s="34">
        <v>5021102000</v>
      </c>
      <c r="DR12" s="34">
        <v>5021103002</v>
      </c>
      <c r="DS12" s="34">
        <v>5021199000</v>
      </c>
      <c r="DT12" s="34">
        <v>5021201000</v>
      </c>
      <c r="DU12" s="34">
        <v>5021202000</v>
      </c>
      <c r="DV12" s="34">
        <v>5021203000</v>
      </c>
      <c r="DW12" s="34">
        <v>5021299099</v>
      </c>
      <c r="DX12" s="34">
        <v>5021301000</v>
      </c>
      <c r="DY12" s="34">
        <v>5021302099</v>
      </c>
      <c r="DZ12" s="34">
        <v>5021303001</v>
      </c>
      <c r="EA12" s="34">
        <v>5021303002</v>
      </c>
      <c r="EB12" s="34">
        <v>5021303003</v>
      </c>
      <c r="EC12" s="34">
        <v>5021303004</v>
      </c>
      <c r="ED12" s="34">
        <v>5021303005</v>
      </c>
      <c r="EE12" s="34">
        <v>5021303006</v>
      </c>
      <c r="EF12" s="34">
        <v>5021303008</v>
      </c>
      <c r="EG12" s="34">
        <v>5021303099</v>
      </c>
      <c r="EH12" s="34">
        <v>5021304001</v>
      </c>
      <c r="EI12" s="34">
        <v>5021304003</v>
      </c>
      <c r="EJ12" s="34">
        <v>5021304006</v>
      </c>
      <c r="EK12" s="34">
        <v>5021304099</v>
      </c>
      <c r="EL12" s="34">
        <v>5021305001</v>
      </c>
      <c r="EM12" s="34">
        <v>5021305002</v>
      </c>
      <c r="EN12" s="34">
        <v>5021305003</v>
      </c>
      <c r="EO12" s="34">
        <v>5021305004</v>
      </c>
      <c r="EP12" s="34">
        <v>5021305005</v>
      </c>
      <c r="EQ12" s="34">
        <v>5021305006</v>
      </c>
      <c r="ER12" s="34">
        <v>5021305007</v>
      </c>
      <c r="ES12" s="34">
        <v>5021305009</v>
      </c>
      <c r="ET12" s="34">
        <v>5021305010</v>
      </c>
      <c r="EU12" s="34">
        <v>5021305011</v>
      </c>
      <c r="EV12" s="34">
        <v>5021305012</v>
      </c>
      <c r="EW12" s="34">
        <v>5021305013</v>
      </c>
      <c r="EX12" s="34">
        <v>5021305014</v>
      </c>
      <c r="EY12" s="34">
        <v>5021305099</v>
      </c>
      <c r="EZ12" s="34">
        <v>5021306001</v>
      </c>
      <c r="FA12" s="34">
        <v>5021306002</v>
      </c>
      <c r="FB12" s="34">
        <v>5021306004</v>
      </c>
      <c r="FC12" s="34">
        <v>5021306099</v>
      </c>
      <c r="FD12" s="34">
        <v>5021307000</v>
      </c>
      <c r="FE12" s="34">
        <v>5021308001</v>
      </c>
      <c r="FF12" s="34">
        <v>5021308002</v>
      </c>
      <c r="FG12" s="34">
        <v>5021308004</v>
      </c>
      <c r="FH12" s="34">
        <v>5021308003</v>
      </c>
      <c r="FI12" s="34">
        <v>5021308099</v>
      </c>
      <c r="FJ12" s="34">
        <v>5021309001</v>
      </c>
      <c r="FK12" s="34">
        <v>5021309002</v>
      </c>
      <c r="FL12" s="34">
        <v>5021309099</v>
      </c>
      <c r="FM12" s="34">
        <v>5021310001</v>
      </c>
      <c r="FN12" s="34">
        <v>5021310002</v>
      </c>
      <c r="FO12" s="34">
        <v>5021310099</v>
      </c>
      <c r="FP12" s="34">
        <v>5021321001</v>
      </c>
      <c r="FQ12" s="34">
        <v>5021321002</v>
      </c>
      <c r="FR12" s="34">
        <v>5021321003</v>
      </c>
      <c r="FS12" s="34">
        <v>5021321004</v>
      </c>
      <c r="FT12" s="34">
        <v>5021321005</v>
      </c>
      <c r="FU12" s="34">
        <v>5021321007</v>
      </c>
      <c r="FV12" s="34">
        <v>5021321008</v>
      </c>
      <c r="FW12" s="34">
        <v>5021321009</v>
      </c>
      <c r="FX12" s="34">
        <v>5021321010</v>
      </c>
      <c r="FY12" s="34">
        <v>5021321011</v>
      </c>
      <c r="FZ12" s="34">
        <v>5021321012</v>
      </c>
      <c r="GA12" s="34">
        <v>5021321013</v>
      </c>
      <c r="GB12" s="34">
        <v>5021321099</v>
      </c>
      <c r="GC12" s="34">
        <v>5021322001</v>
      </c>
      <c r="GD12" s="34">
        <v>5021322002</v>
      </c>
      <c r="GE12" s="34">
        <v>5021399099</v>
      </c>
      <c r="GF12" s="34">
        <v>5021401000</v>
      </c>
      <c r="GG12" s="34">
        <v>5021402000</v>
      </c>
      <c r="GH12" s="34">
        <v>5021403000</v>
      </c>
      <c r="GI12" s="34">
        <v>5021404001</v>
      </c>
      <c r="GJ12" s="34">
        <v>5021405000</v>
      </c>
      <c r="GK12" s="34">
        <v>5021406000</v>
      </c>
      <c r="GL12" s="34">
        <v>5021407000</v>
      </c>
      <c r="GM12" s="34">
        <v>5021408000</v>
      </c>
      <c r="GN12" s="34">
        <v>5021409000</v>
      </c>
      <c r="GO12" s="34">
        <v>5021499000</v>
      </c>
      <c r="GP12" s="34">
        <v>5021501001</v>
      </c>
      <c r="GQ12" s="34">
        <v>5021501002</v>
      </c>
      <c r="GR12" s="34">
        <v>5021502000</v>
      </c>
      <c r="GS12" s="34">
        <v>5021503000</v>
      </c>
      <c r="GT12" s="34">
        <v>5021601000</v>
      </c>
      <c r="GU12" s="34">
        <v>5029901000</v>
      </c>
      <c r="GV12" s="34">
        <v>5029902000</v>
      </c>
      <c r="GW12" s="34">
        <v>5029903000</v>
      </c>
      <c r="GX12" s="34">
        <v>5029904000</v>
      </c>
      <c r="GY12" s="34">
        <v>5029905001</v>
      </c>
      <c r="GZ12" s="34">
        <v>5029905002</v>
      </c>
      <c r="HA12" s="34">
        <v>5029905003</v>
      </c>
      <c r="HB12" s="34">
        <v>5029905004</v>
      </c>
      <c r="HC12" s="34">
        <v>5029905005</v>
      </c>
      <c r="HD12" s="34">
        <v>5029905006</v>
      </c>
      <c r="HE12" s="34">
        <v>5029905007</v>
      </c>
      <c r="HF12" s="34">
        <v>5029905008</v>
      </c>
      <c r="HG12" s="34">
        <v>5029906000</v>
      </c>
      <c r="HH12" s="34">
        <v>5029907003</v>
      </c>
      <c r="HI12" s="34">
        <v>5029907002</v>
      </c>
      <c r="HJ12" s="34">
        <v>5029907001</v>
      </c>
      <c r="HK12" s="34">
        <v>5029907004</v>
      </c>
      <c r="HL12" s="34">
        <v>5029907099</v>
      </c>
      <c r="HM12" s="34">
        <v>5029908000</v>
      </c>
      <c r="HN12" s="34">
        <v>5029909000</v>
      </c>
      <c r="HO12" s="34">
        <v>5029999001</v>
      </c>
      <c r="HP12" s="34">
        <v>5029999099</v>
      </c>
      <c r="HQ12" s="34">
        <v>5060301002</v>
      </c>
      <c r="HR12" s="34">
        <v>5060301001</v>
      </c>
      <c r="HS12" s="34">
        <v>5060401001</v>
      </c>
      <c r="HT12" s="34">
        <v>5060402001</v>
      </c>
      <c r="HU12" s="34">
        <v>5060402099</v>
      </c>
      <c r="HV12" s="34">
        <v>5060402002</v>
      </c>
      <c r="HW12" s="34">
        <v>5060403008</v>
      </c>
      <c r="HX12" s="34">
        <v>5060403006</v>
      </c>
      <c r="HY12" s="34">
        <v>5060403002</v>
      </c>
      <c r="HZ12" s="34">
        <v>5060403099</v>
      </c>
      <c r="IA12" s="34">
        <v>5060403009</v>
      </c>
      <c r="IB12" s="34">
        <v>5060403005</v>
      </c>
      <c r="IC12" s="34">
        <v>5060403001</v>
      </c>
      <c r="ID12" s="34">
        <v>5060403007</v>
      </c>
      <c r="IE12" s="34">
        <v>5060403003</v>
      </c>
      <c r="IF12" s="34">
        <v>5060403004</v>
      </c>
      <c r="IG12" s="34">
        <v>5060404001</v>
      </c>
      <c r="IH12" s="34">
        <v>5060404007</v>
      </c>
      <c r="II12" s="34">
        <v>5060404003</v>
      </c>
      <c r="IJ12" s="34">
        <v>5060404006</v>
      </c>
      <c r="IK12" s="34">
        <v>5060404099</v>
      </c>
      <c r="IL12" s="34">
        <v>5060404002</v>
      </c>
      <c r="IM12" s="34">
        <v>5060405004</v>
      </c>
      <c r="IN12" s="34">
        <v>5060405006</v>
      </c>
      <c r="IO12" s="34">
        <v>5060405007</v>
      </c>
      <c r="IP12" s="34">
        <v>5060405009</v>
      </c>
      <c r="IQ12" s="34">
        <v>5060405015</v>
      </c>
      <c r="IR12" s="34">
        <v>5060405003</v>
      </c>
      <c r="IS12" s="34">
        <v>5060405001</v>
      </c>
      <c r="IT12" s="34">
        <v>5060405005</v>
      </c>
      <c r="IU12" s="34">
        <v>5060405011</v>
      </c>
      <c r="IV12" s="34">
        <v>5060405002</v>
      </c>
      <c r="IW12" s="34">
        <v>5060405099</v>
      </c>
      <c r="IX12" s="34">
        <v>5060405012</v>
      </c>
      <c r="IY12" s="34">
        <v>5060405013</v>
      </c>
      <c r="IZ12" s="34">
        <v>5060405014</v>
      </c>
      <c r="JA12" s="34">
        <v>5060406003</v>
      </c>
      <c r="JB12" s="34">
        <v>5060406001</v>
      </c>
      <c r="JC12" s="34">
        <v>5060406099</v>
      </c>
      <c r="JD12" s="34">
        <v>5060406002</v>
      </c>
      <c r="JE12" s="34">
        <v>5060406004</v>
      </c>
      <c r="JF12" s="34">
        <v>5060407002</v>
      </c>
      <c r="JG12" s="34">
        <v>5060407001</v>
      </c>
      <c r="JH12" s="34">
        <v>5060408001</v>
      </c>
      <c r="JI12" s="34">
        <v>5060408099</v>
      </c>
      <c r="JJ12" s="34">
        <v>5060408002</v>
      </c>
      <c r="JK12" s="34">
        <v>5060409099</v>
      </c>
      <c r="JL12" s="34">
        <v>5060409001</v>
      </c>
      <c r="JM12" s="34">
        <v>5060601000</v>
      </c>
      <c r="JN12" s="34">
        <v>5060602000</v>
      </c>
      <c r="JO12" s="34">
        <v>5060699000</v>
      </c>
      <c r="JP12" s="87"/>
      <c r="JQ12" s="172"/>
      <c r="JR12" s="165"/>
      <c r="JS12" s="167"/>
      <c r="JT12" s="83">
        <v>5010101001</v>
      </c>
      <c r="JU12" s="34">
        <v>5010102000</v>
      </c>
      <c r="JV12" s="34">
        <v>5010201001</v>
      </c>
      <c r="JW12" s="34">
        <v>5010202000</v>
      </c>
      <c r="JX12" s="34">
        <v>5010203001</v>
      </c>
      <c r="JY12" s="34">
        <v>5010204001</v>
      </c>
      <c r="JZ12" s="34">
        <v>5010205003</v>
      </c>
      <c r="KA12" s="34">
        <v>5010206004</v>
      </c>
      <c r="KB12" s="34">
        <v>5010207004</v>
      </c>
      <c r="KC12" s="34">
        <v>5010208001</v>
      </c>
      <c r="KD12" s="34">
        <v>5010209001</v>
      </c>
      <c r="KE12" s="34">
        <v>5010210001</v>
      </c>
      <c r="KF12" s="34">
        <v>5010211005</v>
      </c>
      <c r="KG12" s="34">
        <v>5010212004</v>
      </c>
      <c r="KH12" s="34">
        <v>5010213001</v>
      </c>
      <c r="KI12" s="34">
        <v>5010213002</v>
      </c>
      <c r="KJ12" s="34">
        <v>5010214001</v>
      </c>
      <c r="KK12" s="34">
        <v>5010215001</v>
      </c>
      <c r="KL12" s="34">
        <v>5010299038</v>
      </c>
      <c r="KM12" s="34">
        <v>5010299011</v>
      </c>
      <c r="KN12" s="34">
        <v>5010299036</v>
      </c>
      <c r="KO12" s="34">
        <v>5010299012</v>
      </c>
      <c r="KP12" s="34">
        <v>5010299014</v>
      </c>
      <c r="KQ12" s="34">
        <v>5010301000</v>
      </c>
      <c r="KR12" s="34">
        <v>5010302001</v>
      </c>
      <c r="KS12" s="34">
        <v>5010303001</v>
      </c>
      <c r="KT12" s="34">
        <v>5010304001</v>
      </c>
      <c r="KU12" s="34">
        <v>5010401001</v>
      </c>
      <c r="KV12" s="34">
        <v>5010402001</v>
      </c>
      <c r="KW12" s="34">
        <v>5010403001</v>
      </c>
      <c r="KX12" s="34">
        <v>5010499015</v>
      </c>
      <c r="KY12" s="34">
        <v>5010499001</v>
      </c>
      <c r="KZ12" s="34">
        <v>5010499003</v>
      </c>
      <c r="LA12" s="34">
        <v>5010499004</v>
      </c>
      <c r="LB12" s="34">
        <v>5010499006</v>
      </c>
      <c r="LC12" s="34">
        <v>5010499007</v>
      </c>
      <c r="LD12" s="34">
        <v>5010499008</v>
      </c>
      <c r="LE12" s="34">
        <v>5010499009</v>
      </c>
      <c r="LF12" s="34">
        <v>5010499010</v>
      </c>
      <c r="LG12" s="34">
        <v>5010499011</v>
      </c>
      <c r="LH12" s="34">
        <v>5010499012</v>
      </c>
      <c r="LI12" s="34">
        <v>5010499099</v>
      </c>
      <c r="LJ12" s="34">
        <v>5020101000</v>
      </c>
      <c r="LK12" s="34">
        <v>5020102000</v>
      </c>
      <c r="LL12" s="34">
        <v>5020201002</v>
      </c>
      <c r="LM12" s="34">
        <v>5020202000</v>
      </c>
      <c r="LN12" s="34">
        <v>5020301002</v>
      </c>
      <c r="LO12" s="34">
        <v>5020302000</v>
      </c>
      <c r="LP12" s="34">
        <v>5020303000</v>
      </c>
      <c r="LQ12" s="34">
        <v>5020304000</v>
      </c>
      <c r="LR12" s="34">
        <v>5020305000</v>
      </c>
      <c r="LS12" s="34">
        <v>5020306000</v>
      </c>
      <c r="LT12" s="34">
        <v>5020307000</v>
      </c>
      <c r="LU12" s="34">
        <v>5020308000</v>
      </c>
      <c r="LV12" s="34">
        <v>5020309000</v>
      </c>
      <c r="LW12" s="34">
        <v>5020310000</v>
      </c>
      <c r="LX12" s="34">
        <v>5020311001</v>
      </c>
      <c r="LY12" s="34">
        <v>5020321001</v>
      </c>
      <c r="LZ12" s="34">
        <v>5020321002</v>
      </c>
      <c r="MA12" s="34">
        <v>5020321003</v>
      </c>
      <c r="MB12" s="34">
        <v>5020321004</v>
      </c>
      <c r="MC12" s="34">
        <v>5020321005</v>
      </c>
      <c r="MD12" s="34">
        <v>5020321006</v>
      </c>
      <c r="ME12" s="34">
        <v>5020321007</v>
      </c>
      <c r="MF12" s="34">
        <v>5020321008</v>
      </c>
      <c r="MG12" s="34">
        <v>5020321009</v>
      </c>
      <c r="MH12" s="34">
        <v>5020321010</v>
      </c>
      <c r="MI12" s="34">
        <v>5020321011</v>
      </c>
      <c r="MJ12" s="34">
        <v>5020321000</v>
      </c>
      <c r="MK12" s="34">
        <v>5020321012</v>
      </c>
      <c r="ML12" s="34">
        <v>5020321013</v>
      </c>
      <c r="MM12" s="34">
        <v>5020321099</v>
      </c>
      <c r="MN12" s="34">
        <v>5020322001</v>
      </c>
      <c r="MO12" s="34">
        <v>5020322002</v>
      </c>
      <c r="MP12" s="34">
        <v>5020322000</v>
      </c>
      <c r="MQ12" s="34">
        <v>5020399000</v>
      </c>
      <c r="MR12" s="34">
        <v>5020401000</v>
      </c>
      <c r="MS12" s="34">
        <v>5020402000</v>
      </c>
      <c r="MT12" s="34">
        <v>5020403000</v>
      </c>
      <c r="MU12" s="34">
        <v>5020501000</v>
      </c>
      <c r="MV12" s="34">
        <v>5020502001</v>
      </c>
      <c r="MW12" s="34">
        <v>5020502002</v>
      </c>
      <c r="MX12" s="34">
        <v>5020503000</v>
      </c>
      <c r="MY12" s="34">
        <v>5020504000</v>
      </c>
      <c r="MZ12" s="34">
        <v>5020601001</v>
      </c>
      <c r="NA12" s="34">
        <v>5020601002</v>
      </c>
      <c r="NB12" s="34">
        <v>5020602000</v>
      </c>
      <c r="NC12" s="34">
        <v>5020701000</v>
      </c>
      <c r="ND12" s="34">
        <v>5020702001</v>
      </c>
      <c r="NE12" s="34">
        <v>5020702002</v>
      </c>
      <c r="NF12" s="34">
        <v>5021001000</v>
      </c>
      <c r="NG12" s="34">
        <v>5021002000</v>
      </c>
      <c r="NH12" s="34">
        <v>5021003000</v>
      </c>
      <c r="NI12" s="34">
        <v>5021101000</v>
      </c>
      <c r="NJ12" s="34">
        <v>5021102000</v>
      </c>
      <c r="NK12" s="34">
        <v>5021103002</v>
      </c>
      <c r="NL12" s="34">
        <v>5021199000</v>
      </c>
      <c r="NM12" s="34">
        <v>5021201000</v>
      </c>
      <c r="NN12" s="34">
        <v>5021202000</v>
      </c>
      <c r="NO12" s="34">
        <v>5021203000</v>
      </c>
      <c r="NP12" s="34">
        <v>5021299099</v>
      </c>
      <c r="NQ12" s="34">
        <v>5021301000</v>
      </c>
      <c r="NR12" s="34">
        <v>5021302099</v>
      </c>
      <c r="NS12" s="34">
        <v>5021303001</v>
      </c>
      <c r="NT12" s="34">
        <v>5021303002</v>
      </c>
      <c r="NU12" s="34">
        <v>5021303003</v>
      </c>
      <c r="NV12" s="34">
        <v>5021303004</v>
      </c>
      <c r="NW12" s="34">
        <v>5021303005</v>
      </c>
      <c r="NX12" s="34">
        <v>5021303006</v>
      </c>
      <c r="NY12" s="34">
        <v>5021303008</v>
      </c>
      <c r="NZ12" s="34">
        <v>5021303099</v>
      </c>
      <c r="OA12" s="34">
        <v>5021304001</v>
      </c>
      <c r="OB12" s="34">
        <v>5021304003</v>
      </c>
      <c r="OC12" s="34">
        <v>5021304006</v>
      </c>
      <c r="OD12" s="34">
        <v>5021304099</v>
      </c>
      <c r="OE12" s="34">
        <v>5021305001</v>
      </c>
      <c r="OF12" s="34">
        <v>5021305002</v>
      </c>
      <c r="OG12" s="34">
        <v>5021305003</v>
      </c>
      <c r="OH12" s="34">
        <v>5021305004</v>
      </c>
      <c r="OI12" s="34">
        <v>5021305005</v>
      </c>
      <c r="OJ12" s="34">
        <v>5021305006</v>
      </c>
      <c r="OK12" s="34">
        <v>5021305007</v>
      </c>
      <c r="OL12" s="34">
        <v>5021305009</v>
      </c>
      <c r="OM12" s="34">
        <v>5021305010</v>
      </c>
      <c r="ON12" s="34">
        <v>5021305011</v>
      </c>
      <c r="OO12" s="34">
        <v>5021305012</v>
      </c>
      <c r="OP12" s="34">
        <v>5021305013</v>
      </c>
      <c r="OQ12" s="34">
        <v>5021305014</v>
      </c>
      <c r="OR12" s="34">
        <v>5021305099</v>
      </c>
      <c r="OS12" s="34">
        <v>5021306001</v>
      </c>
      <c r="OT12" s="34">
        <v>5021306002</v>
      </c>
      <c r="OU12" s="34">
        <v>5021306004</v>
      </c>
      <c r="OV12" s="34">
        <v>5021306099</v>
      </c>
      <c r="OW12" s="34">
        <v>5021307000</v>
      </c>
      <c r="OX12" s="34">
        <v>5021308001</v>
      </c>
      <c r="OY12" s="34">
        <v>5021308002</v>
      </c>
      <c r="OZ12" s="34">
        <v>5021308004</v>
      </c>
      <c r="PA12" s="34">
        <v>5021308003</v>
      </c>
      <c r="PB12" s="34">
        <v>5021308099</v>
      </c>
      <c r="PC12" s="34">
        <v>5021309001</v>
      </c>
      <c r="PD12" s="34">
        <v>5021309002</v>
      </c>
      <c r="PE12" s="34">
        <v>5021309099</v>
      </c>
      <c r="PF12" s="34">
        <v>5021310001</v>
      </c>
      <c r="PG12" s="34">
        <v>5021310002</v>
      </c>
      <c r="PH12" s="34">
        <v>5021310099</v>
      </c>
      <c r="PI12" s="34">
        <v>5021321001</v>
      </c>
      <c r="PJ12" s="34">
        <v>5021321002</v>
      </c>
      <c r="PK12" s="34">
        <v>5021321003</v>
      </c>
      <c r="PL12" s="34">
        <v>5021321004</v>
      </c>
      <c r="PM12" s="34">
        <v>5021321005</v>
      </c>
      <c r="PN12" s="34">
        <v>5021321007</v>
      </c>
      <c r="PO12" s="34">
        <v>5021321008</v>
      </c>
      <c r="PP12" s="34">
        <v>5021321009</v>
      </c>
      <c r="PQ12" s="34">
        <v>5021321010</v>
      </c>
      <c r="PR12" s="34">
        <v>5021321011</v>
      </c>
      <c r="PS12" s="34">
        <v>5021321012</v>
      </c>
      <c r="PT12" s="34">
        <v>5021321013</v>
      </c>
      <c r="PU12" s="34">
        <v>5021321099</v>
      </c>
      <c r="PV12" s="34">
        <v>5021322001</v>
      </c>
      <c r="PW12" s="34">
        <v>5021322002</v>
      </c>
      <c r="PX12" s="34">
        <v>5021399099</v>
      </c>
      <c r="PY12" s="34">
        <v>5021401000</v>
      </c>
      <c r="PZ12" s="34">
        <v>5021402000</v>
      </c>
      <c r="QA12" s="34">
        <v>5021403000</v>
      </c>
      <c r="QB12" s="34">
        <v>5021404001</v>
      </c>
      <c r="QC12" s="34">
        <v>5021405000</v>
      </c>
      <c r="QD12" s="34">
        <v>5021406000</v>
      </c>
      <c r="QE12" s="34">
        <v>5021407000</v>
      </c>
      <c r="QF12" s="34">
        <v>5021408000</v>
      </c>
      <c r="QG12" s="34">
        <v>5021409000</v>
      </c>
      <c r="QH12" s="34">
        <v>5021499000</v>
      </c>
      <c r="QI12" s="34">
        <v>5021501001</v>
      </c>
      <c r="QJ12" s="34">
        <v>5021501002</v>
      </c>
      <c r="QK12" s="34">
        <v>5021502000</v>
      </c>
      <c r="QL12" s="34">
        <v>5021503000</v>
      </c>
      <c r="QM12" s="34">
        <v>5021601000</v>
      </c>
      <c r="QN12" s="34">
        <v>5029901000</v>
      </c>
      <c r="QO12" s="34">
        <v>5029902000</v>
      </c>
      <c r="QP12" s="34">
        <v>5029903000</v>
      </c>
      <c r="QQ12" s="34">
        <v>5029904000</v>
      </c>
      <c r="QR12" s="34">
        <v>5029905001</v>
      </c>
      <c r="QS12" s="34">
        <v>5029905002</v>
      </c>
      <c r="QT12" s="34">
        <v>5029905003</v>
      </c>
      <c r="QU12" s="34">
        <v>5029905004</v>
      </c>
      <c r="QV12" s="34">
        <v>5029905005</v>
      </c>
      <c r="QW12" s="34">
        <v>5029905006</v>
      </c>
      <c r="QX12" s="34">
        <v>5029905007</v>
      </c>
      <c r="QY12" s="34">
        <v>5029905008</v>
      </c>
      <c r="QZ12" s="34">
        <v>5029906000</v>
      </c>
      <c r="RA12" s="34">
        <v>5029907003</v>
      </c>
      <c r="RB12" s="34">
        <v>5029907002</v>
      </c>
      <c r="RC12" s="34">
        <v>5029907001</v>
      </c>
      <c r="RD12" s="34">
        <v>5029907004</v>
      </c>
      <c r="RE12" s="34">
        <v>5029907099</v>
      </c>
      <c r="RF12" s="34">
        <v>5029908000</v>
      </c>
      <c r="RG12" s="34">
        <v>5029909000</v>
      </c>
      <c r="RH12" s="34">
        <v>5029999001</v>
      </c>
      <c r="RI12" s="34">
        <v>5029999099</v>
      </c>
      <c r="RJ12" s="34">
        <v>5060301002</v>
      </c>
      <c r="RK12" s="34">
        <v>5060301001</v>
      </c>
      <c r="RL12" s="34">
        <v>5060401001</v>
      </c>
      <c r="RM12" s="34">
        <v>5060402001</v>
      </c>
      <c r="RN12" s="34">
        <v>5060402099</v>
      </c>
      <c r="RO12" s="34">
        <v>5060402002</v>
      </c>
      <c r="RP12" s="34">
        <v>5060403008</v>
      </c>
      <c r="RQ12" s="34">
        <v>5060403006</v>
      </c>
      <c r="RR12" s="34">
        <v>5060403002</v>
      </c>
      <c r="RS12" s="34">
        <v>5060403099</v>
      </c>
      <c r="RT12" s="34">
        <v>5060403009</v>
      </c>
      <c r="RU12" s="34">
        <v>5060403005</v>
      </c>
      <c r="RV12" s="34">
        <v>5060403001</v>
      </c>
      <c r="RW12" s="34">
        <v>5060403007</v>
      </c>
      <c r="RX12" s="34">
        <v>5060403003</v>
      </c>
      <c r="RY12" s="34">
        <v>5060403004</v>
      </c>
      <c r="RZ12" s="34">
        <v>5060404001</v>
      </c>
      <c r="SA12" s="34">
        <v>5060404007</v>
      </c>
      <c r="SB12" s="34">
        <v>5060404003</v>
      </c>
      <c r="SC12" s="34">
        <v>5060404006</v>
      </c>
      <c r="SD12" s="34">
        <v>5060404099</v>
      </c>
      <c r="SE12" s="34">
        <v>5060404002</v>
      </c>
      <c r="SF12" s="34">
        <v>5060405004</v>
      </c>
      <c r="SG12" s="34">
        <v>5060405006</v>
      </c>
      <c r="SH12" s="34">
        <v>5060405007</v>
      </c>
      <c r="SI12" s="34">
        <v>5060405009</v>
      </c>
      <c r="SJ12" s="34">
        <v>5060405015</v>
      </c>
      <c r="SK12" s="34">
        <v>5060405003</v>
      </c>
      <c r="SL12" s="34">
        <v>5060405001</v>
      </c>
      <c r="SM12" s="34">
        <v>5060405005</v>
      </c>
      <c r="SN12" s="34">
        <v>5060405011</v>
      </c>
      <c r="SO12" s="34">
        <v>5060405002</v>
      </c>
      <c r="SP12" s="34">
        <v>5060405099</v>
      </c>
      <c r="SQ12" s="34">
        <v>5060405012</v>
      </c>
      <c r="SR12" s="34">
        <v>5060405013</v>
      </c>
      <c r="SS12" s="34">
        <v>5060405014</v>
      </c>
      <c r="ST12" s="34">
        <v>5060406003</v>
      </c>
      <c r="SU12" s="34">
        <v>5060406001</v>
      </c>
      <c r="SV12" s="34">
        <v>5060406099</v>
      </c>
      <c r="SW12" s="34">
        <v>5060406002</v>
      </c>
      <c r="SX12" s="34">
        <v>5060406004</v>
      </c>
      <c r="SY12" s="34">
        <v>5060407002</v>
      </c>
      <c r="SZ12" s="34">
        <v>5060407001</v>
      </c>
      <c r="TA12" s="34">
        <v>5060408001</v>
      </c>
      <c r="TB12" s="34">
        <v>5060408099</v>
      </c>
      <c r="TC12" s="34">
        <v>5060408002</v>
      </c>
      <c r="TD12" s="34">
        <v>5060409099</v>
      </c>
      <c r="TE12" s="34">
        <v>5060409001</v>
      </c>
      <c r="TF12" s="34">
        <v>5060601000</v>
      </c>
      <c r="TG12" s="34">
        <v>5060602000</v>
      </c>
      <c r="TH12" s="34">
        <v>5060699000</v>
      </c>
    </row>
    <row r="13" s="30" customFormat="1">
      <c r="A13" s="161"/>
      <c r="B13" s="162"/>
      <c r="C13" s="162"/>
      <c r="D13" s="162"/>
      <c r="E13" s="162"/>
      <c r="F13" s="162"/>
      <c r="G13" s="162"/>
      <c r="H13" s="162"/>
      <c r="I13" s="162"/>
      <c r="J13" s="163"/>
      <c r="K13" s="58"/>
      <c r="L13" s="31" t="s">
        <v>12</v>
      </c>
      <c r="M13" s="35"/>
      <c r="N13" s="36"/>
      <c r="O13" s="36"/>
      <c r="P13" s="32"/>
      <c r="Q13" s="37"/>
      <c r="R13" s="61"/>
      <c r="S13" s="32" t="s">
        <v>267</v>
      </c>
      <c r="T13" s="116" t="s">
        <v>286</v>
      </c>
      <c r="U13" s="52"/>
      <c r="V13" s="31" t="s">
        <v>287</v>
      </c>
      <c r="W13" s="31" t="s">
        <v>288</v>
      </c>
      <c r="X13" s="32" t="s">
        <v>288</v>
      </c>
      <c r="Y13" s="86" t="e">
        <f>+#REF!</f>
        <v>#REF!</v>
      </c>
      <c r="Z13" s="46" t="e">
        <f>SUBTOTAL(109,AA13:JO13)</f>
        <v>#REF!</v>
      </c>
      <c r="AA13" s="38" t="e">
        <f>SUM(AA14:BP14)</f>
        <v>#REF!</v>
      </c>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t="e">
        <f>SUM(BQ14:HP14)</f>
        <v>#REF!</v>
      </c>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t="e">
        <f>SUM(HQ14:JO14)</f>
        <v>#REF!</v>
      </c>
      <c r="HR13" s="38"/>
      <c r="HS13" s="38"/>
      <c r="HT13" s="38"/>
      <c r="HU13" s="38"/>
      <c r="HV13" s="38"/>
      <c r="HW13" s="38"/>
      <c r="HX13" s="38"/>
      <c r="HY13" s="38"/>
      <c r="HZ13" s="38"/>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94"/>
      <c r="JQ13" s="46" t="e">
        <f>SUM(#REF!)</f>
        <v>#REF!</v>
      </c>
      <c r="JR13" s="97" t="e">
        <f>+#REF!</f>
        <v>#REF!</v>
      </c>
      <c r="JS13" s="98" t="e">
        <f>SUM(JT13:AAS13)</f>
        <v>#REF!</v>
      </c>
      <c r="JT13" s="38" t="e">
        <f>SUM(JT14:LI14)</f>
        <v>#REF!</v>
      </c>
      <c r="JU13" s="38"/>
      <c r="JV13" s="38"/>
      <c r="JW13" s="38"/>
      <c r="JX13" s="38"/>
      <c r="JY13" s="38"/>
      <c r="JZ13" s="38"/>
      <c r="KA13" s="38"/>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t="e">
        <f>SUM(LJ14:RI14)</f>
        <v>#REF!</v>
      </c>
      <c r="LK13" s="38"/>
      <c r="LL13" s="38"/>
      <c r="LM13" s="38"/>
      <c r="LN13" s="38"/>
      <c r="LO13" s="38"/>
      <c r="LP13" s="38"/>
      <c r="LQ13" s="38"/>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t="e">
        <f>SUM(RJ14:TH14)</f>
        <v>#REF!</v>
      </c>
      <c r="RK13" s="38"/>
      <c r="RL13" s="38"/>
      <c r="RM13" s="38"/>
      <c r="RN13" s="38"/>
      <c r="RO13" s="38"/>
      <c r="RP13" s="38"/>
      <c r="RQ13" s="38"/>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row>
    <row r="14" hidden="1" ht="13.5" customHeight="1" s="43" customFormat="1">
      <c r="A14" s="158" t="s">
        <v>289</v>
      </c>
      <c r="B14" s="159"/>
      <c r="C14" s="159"/>
      <c r="D14" s="159"/>
      <c r="E14" s="159"/>
      <c r="F14" s="159"/>
      <c r="G14" s="159"/>
      <c r="H14" s="159"/>
      <c r="I14" s="159"/>
      <c r="J14" s="160"/>
      <c r="K14" s="59"/>
      <c r="L14" s="39"/>
      <c r="M14" s="39" t="s">
        <v>290</v>
      </c>
      <c r="N14" s="51" t="s">
        <v>291</v>
      </c>
      <c r="O14" s="40" t="s">
        <v>292</v>
      </c>
      <c r="P14" s="51" t="s">
        <v>293</v>
      </c>
      <c r="Q14" s="51" t="s">
        <v>4</v>
      </c>
      <c r="R14" s="62" t="s">
        <v>294</v>
      </c>
      <c r="S14" s="41" t="s">
        <v>295</v>
      </c>
      <c r="T14" s="117" t="s">
        <v>296</v>
      </c>
      <c r="U14" s="117" t="s">
        <v>297</v>
      </c>
      <c r="V14" s="129"/>
      <c r="W14" s="157" t="s">
        <v>298</v>
      </c>
      <c r="X14" s="156" t="s">
        <v>299</v>
      </c>
      <c r="Y14" s="84"/>
      <c r="Z14" s="85" t="e">
        <f>+Y13-Z13</f>
        <v>#REF!</v>
      </c>
      <c r="AA14" s="42" t="e">
        <f>SUBTOTAL(109,#REF!)</f>
        <v>#REF!</v>
      </c>
      <c r="AB14" s="42" t="e">
        <f>SUBTOTAL(109,#REF!)</f>
        <v>#REF!</v>
      </c>
      <c r="AC14" s="42" t="e">
        <f>SUBTOTAL(109,#REF!)</f>
        <v>#REF!</v>
      </c>
      <c r="AD14" s="42" t="e">
        <f>SUBTOTAL(109,#REF!)</f>
        <v>#REF!</v>
      </c>
      <c r="AE14" s="42" t="e">
        <f>SUBTOTAL(109,#REF!)</f>
        <v>#REF!</v>
      </c>
      <c r="AF14" s="42" t="e">
        <f>SUBTOTAL(109,#REF!)</f>
        <v>#REF!</v>
      </c>
      <c r="AG14" s="42" t="e">
        <f>SUBTOTAL(109,#REF!)</f>
        <v>#REF!</v>
      </c>
      <c r="AH14" s="42" t="e">
        <f>SUBTOTAL(109,#REF!)</f>
        <v>#REF!</v>
      </c>
      <c r="AI14" s="42" t="e">
        <f>SUBTOTAL(109,#REF!)</f>
        <v>#REF!</v>
      </c>
      <c r="AJ14" s="42" t="e">
        <f>SUBTOTAL(109,#REF!)</f>
        <v>#REF!</v>
      </c>
      <c r="AK14" s="42" t="e">
        <f>SUBTOTAL(109,#REF!)</f>
        <v>#REF!</v>
      </c>
      <c r="AL14" s="42" t="e">
        <f>SUBTOTAL(109,#REF!)</f>
        <v>#REF!</v>
      </c>
      <c r="AM14" s="42" t="e">
        <f>SUBTOTAL(109,#REF!)</f>
        <v>#REF!</v>
      </c>
      <c r="AN14" s="42" t="e">
        <f>SUBTOTAL(109,#REF!)</f>
        <v>#REF!</v>
      </c>
      <c r="AO14" s="42" t="e">
        <f>SUBTOTAL(109,#REF!)</f>
        <v>#REF!</v>
      </c>
      <c r="AP14" s="42" t="e">
        <f>SUBTOTAL(109,#REF!)</f>
        <v>#REF!</v>
      </c>
      <c r="AQ14" s="42" t="e">
        <f>SUBTOTAL(109,#REF!)</f>
        <v>#REF!</v>
      </c>
      <c r="AR14" s="42" t="e">
        <f>SUBTOTAL(109,#REF!)</f>
        <v>#REF!</v>
      </c>
      <c r="AS14" s="42" t="e">
        <f>SUBTOTAL(109,#REF!)</f>
        <v>#REF!</v>
      </c>
      <c r="AT14" s="42" t="e">
        <f>SUBTOTAL(109,#REF!)</f>
        <v>#REF!</v>
      </c>
      <c r="AU14" s="42" t="e">
        <f>SUBTOTAL(109,#REF!)</f>
        <v>#REF!</v>
      </c>
      <c r="AV14" s="42" t="e">
        <f>SUBTOTAL(109,#REF!)</f>
        <v>#REF!</v>
      </c>
      <c r="AW14" s="42" t="e">
        <f>SUBTOTAL(109,#REF!)</f>
        <v>#REF!</v>
      </c>
      <c r="AX14" s="42" t="e">
        <f>SUBTOTAL(109,#REF!)</f>
        <v>#REF!</v>
      </c>
      <c r="AY14" s="42" t="e">
        <f>SUBTOTAL(109,#REF!)</f>
        <v>#REF!</v>
      </c>
      <c r="AZ14" s="42" t="e">
        <f>SUBTOTAL(109,#REF!)</f>
        <v>#REF!</v>
      </c>
      <c r="BA14" s="42" t="e">
        <f>SUBTOTAL(109,#REF!)</f>
        <v>#REF!</v>
      </c>
      <c r="BB14" s="42" t="e">
        <f>SUBTOTAL(109,#REF!)</f>
        <v>#REF!</v>
      </c>
      <c r="BC14" s="42" t="e">
        <f>SUBTOTAL(109,#REF!)</f>
        <v>#REF!</v>
      </c>
      <c r="BD14" s="42" t="e">
        <f>SUBTOTAL(109,#REF!)</f>
        <v>#REF!</v>
      </c>
      <c r="BE14" s="42" t="e">
        <f>SUBTOTAL(109,#REF!)</f>
        <v>#REF!</v>
      </c>
      <c r="BF14" s="42" t="e">
        <f>SUBTOTAL(109,#REF!)</f>
        <v>#REF!</v>
      </c>
      <c r="BG14" s="42" t="e">
        <f>SUBTOTAL(109,#REF!)</f>
        <v>#REF!</v>
      </c>
      <c r="BH14" s="42" t="e">
        <f>SUBTOTAL(109,#REF!)</f>
        <v>#REF!</v>
      </c>
      <c r="BI14" s="42" t="e">
        <f>SUBTOTAL(109,#REF!)</f>
        <v>#REF!</v>
      </c>
      <c r="BJ14" s="42" t="e">
        <f>SUBTOTAL(109,#REF!)</f>
        <v>#REF!</v>
      </c>
      <c r="BK14" s="42" t="e">
        <f>SUBTOTAL(109,#REF!)</f>
        <v>#REF!</v>
      </c>
      <c r="BL14" s="42" t="e">
        <f>SUBTOTAL(109,#REF!)</f>
        <v>#REF!</v>
      </c>
      <c r="BM14" s="42" t="e">
        <f>SUBTOTAL(109,#REF!)</f>
        <v>#REF!</v>
      </c>
      <c r="BN14" s="42" t="e">
        <f>SUBTOTAL(109,#REF!)</f>
        <v>#REF!</v>
      </c>
      <c r="BO14" s="42" t="e">
        <f>SUBTOTAL(109,#REF!)</f>
        <v>#REF!</v>
      </c>
      <c r="BP14" s="42" t="e">
        <f>SUBTOTAL(109,#REF!)</f>
        <v>#REF!</v>
      </c>
      <c r="BQ14" s="42" t="e">
        <f>SUBTOTAL(109,#REF!)</f>
        <v>#REF!</v>
      </c>
      <c r="BR14" s="42" t="e">
        <f>SUBTOTAL(109,#REF!)</f>
        <v>#REF!</v>
      </c>
      <c r="BS14" s="42" t="e">
        <f>SUBTOTAL(109,#REF!)</f>
        <v>#REF!</v>
      </c>
      <c r="BT14" s="42" t="e">
        <f>SUBTOTAL(109,#REF!)</f>
        <v>#REF!</v>
      </c>
      <c r="BU14" s="42" t="e">
        <f>SUBTOTAL(109,#REF!)</f>
        <v>#REF!</v>
      </c>
      <c r="BV14" s="42" t="e">
        <f>SUBTOTAL(109,#REF!)</f>
        <v>#REF!</v>
      </c>
      <c r="BW14" s="42" t="e">
        <f>SUBTOTAL(109,#REF!)</f>
        <v>#REF!</v>
      </c>
      <c r="BX14" s="42" t="e">
        <f>SUBTOTAL(109,#REF!)</f>
        <v>#REF!</v>
      </c>
      <c r="BY14" s="42" t="e">
        <f>SUBTOTAL(109,#REF!)</f>
        <v>#REF!</v>
      </c>
      <c r="BZ14" s="42" t="e">
        <f>SUBTOTAL(109,#REF!)</f>
        <v>#REF!</v>
      </c>
      <c r="CA14" s="42" t="e">
        <f>SUBTOTAL(109,#REF!)</f>
        <v>#REF!</v>
      </c>
      <c r="CB14" s="42" t="e">
        <f>SUBTOTAL(109,#REF!)</f>
        <v>#REF!</v>
      </c>
      <c r="CC14" s="42" t="e">
        <f>SUBTOTAL(109,#REF!)</f>
        <v>#REF!</v>
      </c>
      <c r="CD14" s="42" t="e">
        <f>SUBTOTAL(109,#REF!)</f>
        <v>#REF!</v>
      </c>
      <c r="CE14" s="42" t="e">
        <f>SUBTOTAL(109,#REF!)</f>
        <v>#REF!</v>
      </c>
      <c r="CF14" s="42" t="e">
        <f>SUBTOTAL(109,#REF!)</f>
        <v>#REF!</v>
      </c>
      <c r="CG14" s="42" t="e">
        <f>SUBTOTAL(109,#REF!)</f>
        <v>#REF!</v>
      </c>
      <c r="CH14" s="42" t="e">
        <f>SUBTOTAL(109,#REF!)</f>
        <v>#REF!</v>
      </c>
      <c r="CI14" s="42" t="e">
        <f>SUBTOTAL(109,#REF!)</f>
        <v>#REF!</v>
      </c>
      <c r="CJ14" s="42" t="e">
        <f>SUBTOTAL(109,#REF!)</f>
        <v>#REF!</v>
      </c>
      <c r="CK14" s="42" t="e">
        <f>SUBTOTAL(109,#REF!)</f>
        <v>#REF!</v>
      </c>
      <c r="CL14" s="42" t="e">
        <f>SUBTOTAL(109,#REF!)</f>
        <v>#REF!</v>
      </c>
      <c r="CM14" s="42" t="e">
        <f>SUBTOTAL(109,#REF!)</f>
        <v>#REF!</v>
      </c>
      <c r="CN14" s="42" t="e">
        <f>SUBTOTAL(109,#REF!)</f>
        <v>#REF!</v>
      </c>
      <c r="CO14" s="42" t="e">
        <f>SUBTOTAL(109,#REF!)</f>
        <v>#REF!</v>
      </c>
      <c r="CP14" s="42" t="e">
        <f>SUBTOTAL(109,#REF!)</f>
        <v>#REF!</v>
      </c>
      <c r="CQ14" s="42" t="e">
        <f>SUBTOTAL(109,#REF!)</f>
        <v>#REF!</v>
      </c>
      <c r="CR14" s="42" t="e">
        <f>SUBTOTAL(109,#REF!)</f>
        <v>#REF!</v>
      </c>
      <c r="CS14" s="42" t="e">
        <f>SUBTOTAL(109,#REF!)</f>
        <v>#REF!</v>
      </c>
      <c r="CT14" s="42" t="e">
        <f>SUBTOTAL(109,#REF!)</f>
        <v>#REF!</v>
      </c>
      <c r="CU14" s="42" t="e">
        <f>SUBTOTAL(109,#REF!)</f>
        <v>#REF!</v>
      </c>
      <c r="CV14" s="42" t="e">
        <f>SUBTOTAL(109,#REF!)</f>
        <v>#REF!</v>
      </c>
      <c r="CW14" s="42" t="e">
        <f>SUBTOTAL(109,#REF!)</f>
        <v>#REF!</v>
      </c>
      <c r="CX14" s="42" t="e">
        <f>SUBTOTAL(109,#REF!)</f>
        <v>#REF!</v>
      </c>
      <c r="CY14" s="42" t="e">
        <f>SUBTOTAL(109,#REF!)</f>
        <v>#REF!</v>
      </c>
      <c r="CZ14" s="42" t="e">
        <f>SUBTOTAL(109,#REF!)</f>
        <v>#REF!</v>
      </c>
      <c r="DA14" s="42" t="e">
        <f>SUBTOTAL(109,#REF!)</f>
        <v>#REF!</v>
      </c>
      <c r="DB14" s="42" t="e">
        <f>SUBTOTAL(109,#REF!)</f>
        <v>#REF!</v>
      </c>
      <c r="DC14" s="42" t="e">
        <f>SUBTOTAL(109,#REF!)</f>
        <v>#REF!</v>
      </c>
      <c r="DD14" s="42" t="e">
        <f>SUBTOTAL(109,#REF!)</f>
        <v>#REF!</v>
      </c>
      <c r="DE14" s="42" t="e">
        <f>SUBTOTAL(109,#REF!)</f>
        <v>#REF!</v>
      </c>
      <c r="DF14" s="42" t="e">
        <f>SUBTOTAL(109,#REF!)</f>
        <v>#REF!</v>
      </c>
      <c r="DG14" s="42" t="e">
        <f>SUBTOTAL(109,#REF!)</f>
        <v>#REF!</v>
      </c>
      <c r="DH14" s="42" t="e">
        <f>SUBTOTAL(109,#REF!)</f>
        <v>#REF!</v>
      </c>
      <c r="DI14" s="42" t="e">
        <f>SUBTOTAL(109,#REF!)</f>
        <v>#REF!</v>
      </c>
      <c r="DJ14" s="42" t="e">
        <f>SUBTOTAL(109,#REF!)</f>
        <v>#REF!</v>
      </c>
      <c r="DK14" s="42" t="e">
        <f>SUBTOTAL(109,#REF!)</f>
        <v>#REF!</v>
      </c>
      <c r="DL14" s="42" t="e">
        <f>SUBTOTAL(109,#REF!)</f>
        <v>#REF!</v>
      </c>
      <c r="DM14" s="42" t="e">
        <f>SUBTOTAL(109,#REF!)</f>
        <v>#REF!</v>
      </c>
      <c r="DN14" s="42" t="e">
        <f>SUBTOTAL(109,#REF!)</f>
        <v>#REF!</v>
      </c>
      <c r="DO14" s="42" t="e">
        <f>SUBTOTAL(109,#REF!)</f>
        <v>#REF!</v>
      </c>
      <c r="DP14" s="42" t="e">
        <f>SUBTOTAL(109,#REF!)</f>
        <v>#REF!</v>
      </c>
      <c r="DQ14" s="42" t="e">
        <f>SUBTOTAL(109,#REF!)</f>
        <v>#REF!</v>
      </c>
      <c r="DR14" s="42" t="e">
        <f>SUBTOTAL(109,#REF!)</f>
        <v>#REF!</v>
      </c>
      <c r="DS14" s="42" t="e">
        <f>SUBTOTAL(109,#REF!)</f>
        <v>#REF!</v>
      </c>
      <c r="DT14" s="42" t="e">
        <f>SUBTOTAL(109,#REF!)</f>
        <v>#REF!</v>
      </c>
      <c r="DU14" s="42" t="e">
        <f>SUBTOTAL(109,#REF!)</f>
        <v>#REF!</v>
      </c>
      <c r="DV14" s="42" t="e">
        <f>SUBTOTAL(109,#REF!)</f>
        <v>#REF!</v>
      </c>
      <c r="DW14" s="42" t="e">
        <f>SUBTOTAL(109,#REF!)</f>
        <v>#REF!</v>
      </c>
      <c r="DX14" s="42" t="e">
        <f>SUBTOTAL(109,#REF!)</f>
        <v>#REF!</v>
      </c>
      <c r="DY14" s="42" t="e">
        <f>SUBTOTAL(109,#REF!)</f>
        <v>#REF!</v>
      </c>
      <c r="DZ14" s="42" t="e">
        <f>SUBTOTAL(109,#REF!)</f>
        <v>#REF!</v>
      </c>
      <c r="EA14" s="42" t="e">
        <f>SUBTOTAL(109,#REF!)</f>
        <v>#REF!</v>
      </c>
      <c r="EB14" s="42" t="e">
        <f>SUBTOTAL(109,#REF!)</f>
        <v>#REF!</v>
      </c>
      <c r="EC14" s="42" t="e">
        <f>SUBTOTAL(109,#REF!)</f>
        <v>#REF!</v>
      </c>
      <c r="ED14" s="42" t="e">
        <f>SUBTOTAL(109,#REF!)</f>
        <v>#REF!</v>
      </c>
      <c r="EE14" s="42" t="e">
        <f>SUBTOTAL(109,#REF!)</f>
        <v>#REF!</v>
      </c>
      <c r="EF14" s="42" t="e">
        <f>SUBTOTAL(109,#REF!)</f>
        <v>#REF!</v>
      </c>
      <c r="EG14" s="42" t="e">
        <f>SUBTOTAL(109,#REF!)</f>
        <v>#REF!</v>
      </c>
      <c r="EH14" s="42" t="e">
        <f>SUBTOTAL(109,#REF!)</f>
        <v>#REF!</v>
      </c>
      <c r="EI14" s="42" t="e">
        <f>SUBTOTAL(109,#REF!)</f>
        <v>#REF!</v>
      </c>
      <c r="EJ14" s="42" t="e">
        <f>SUBTOTAL(109,#REF!)</f>
        <v>#REF!</v>
      </c>
      <c r="EK14" s="42" t="e">
        <f>SUBTOTAL(109,#REF!)</f>
        <v>#REF!</v>
      </c>
      <c r="EL14" s="42" t="e">
        <f>SUBTOTAL(109,#REF!)</f>
        <v>#REF!</v>
      </c>
      <c r="EM14" s="42" t="e">
        <f>SUBTOTAL(109,#REF!)</f>
        <v>#REF!</v>
      </c>
      <c r="EN14" s="42" t="e">
        <f>SUBTOTAL(109,#REF!)</f>
        <v>#REF!</v>
      </c>
      <c r="EO14" s="42" t="e">
        <f>SUBTOTAL(109,#REF!)</f>
        <v>#REF!</v>
      </c>
      <c r="EP14" s="42" t="e">
        <f>SUBTOTAL(109,#REF!)</f>
        <v>#REF!</v>
      </c>
      <c r="EQ14" s="42" t="e">
        <f>SUBTOTAL(109,#REF!)</f>
        <v>#REF!</v>
      </c>
      <c r="ER14" s="42" t="e">
        <f>SUBTOTAL(109,#REF!)</f>
        <v>#REF!</v>
      </c>
      <c r="ES14" s="42" t="e">
        <f>SUBTOTAL(109,#REF!)</f>
        <v>#REF!</v>
      </c>
      <c r="ET14" s="42" t="e">
        <f>SUBTOTAL(109,#REF!)</f>
        <v>#REF!</v>
      </c>
      <c r="EU14" s="42" t="e">
        <f>SUBTOTAL(109,#REF!)</f>
        <v>#REF!</v>
      </c>
      <c r="EV14" s="42" t="e">
        <f>SUBTOTAL(109,#REF!)</f>
        <v>#REF!</v>
      </c>
      <c r="EW14" s="42" t="e">
        <f>SUBTOTAL(109,#REF!)</f>
        <v>#REF!</v>
      </c>
      <c r="EX14" s="42" t="e">
        <f>SUBTOTAL(109,#REF!)</f>
        <v>#REF!</v>
      </c>
      <c r="EY14" s="42" t="e">
        <f>SUBTOTAL(109,#REF!)</f>
        <v>#REF!</v>
      </c>
      <c r="EZ14" s="42" t="e">
        <f>SUBTOTAL(109,#REF!)</f>
        <v>#REF!</v>
      </c>
      <c r="FA14" s="42" t="e">
        <f>SUBTOTAL(109,#REF!)</f>
        <v>#REF!</v>
      </c>
      <c r="FB14" s="42" t="e">
        <f>SUBTOTAL(109,#REF!)</f>
        <v>#REF!</v>
      </c>
      <c r="FC14" s="42" t="e">
        <f>SUBTOTAL(109,#REF!)</f>
        <v>#REF!</v>
      </c>
      <c r="FD14" s="42" t="e">
        <f>SUBTOTAL(109,#REF!)</f>
        <v>#REF!</v>
      </c>
      <c r="FE14" s="42" t="e">
        <f>SUBTOTAL(109,#REF!)</f>
        <v>#REF!</v>
      </c>
      <c r="FF14" s="42" t="e">
        <f>SUBTOTAL(109,#REF!)</f>
        <v>#REF!</v>
      </c>
      <c r="FG14" s="42" t="e">
        <f>SUBTOTAL(109,#REF!)</f>
        <v>#REF!</v>
      </c>
      <c r="FH14" s="42" t="e">
        <f>SUBTOTAL(109,#REF!)</f>
        <v>#REF!</v>
      </c>
      <c r="FI14" s="42" t="e">
        <f>SUBTOTAL(109,#REF!)</f>
        <v>#REF!</v>
      </c>
      <c r="FJ14" s="42" t="e">
        <f>SUBTOTAL(109,#REF!)</f>
        <v>#REF!</v>
      </c>
      <c r="FK14" s="42" t="e">
        <f>SUBTOTAL(109,#REF!)</f>
        <v>#REF!</v>
      </c>
      <c r="FL14" s="42" t="e">
        <f>SUBTOTAL(109,#REF!)</f>
        <v>#REF!</v>
      </c>
      <c r="FM14" s="42" t="e">
        <f>SUBTOTAL(109,#REF!)</f>
        <v>#REF!</v>
      </c>
      <c r="FN14" s="42" t="e">
        <f>SUBTOTAL(109,#REF!)</f>
        <v>#REF!</v>
      </c>
      <c r="FO14" s="42" t="e">
        <f>SUBTOTAL(109,#REF!)</f>
        <v>#REF!</v>
      </c>
      <c r="FP14" s="42" t="e">
        <f>SUBTOTAL(109,#REF!)</f>
        <v>#REF!</v>
      </c>
      <c r="FQ14" s="42" t="e">
        <f>SUBTOTAL(109,#REF!)</f>
        <v>#REF!</v>
      </c>
      <c r="FR14" s="42" t="e">
        <f>SUBTOTAL(109,#REF!)</f>
        <v>#REF!</v>
      </c>
      <c r="FS14" s="42" t="e">
        <f>SUBTOTAL(109,#REF!)</f>
        <v>#REF!</v>
      </c>
      <c r="FT14" s="42" t="e">
        <f>SUBTOTAL(109,#REF!)</f>
        <v>#REF!</v>
      </c>
      <c r="FU14" s="42" t="e">
        <f>SUBTOTAL(109,#REF!)</f>
        <v>#REF!</v>
      </c>
      <c r="FV14" s="42" t="e">
        <f>SUBTOTAL(109,#REF!)</f>
        <v>#REF!</v>
      </c>
      <c r="FW14" s="42" t="e">
        <f>SUBTOTAL(109,#REF!)</f>
        <v>#REF!</v>
      </c>
      <c r="FX14" s="42" t="e">
        <f>SUBTOTAL(109,#REF!)</f>
        <v>#REF!</v>
      </c>
      <c r="FY14" s="42" t="e">
        <f>SUBTOTAL(109,#REF!)</f>
        <v>#REF!</v>
      </c>
      <c r="FZ14" s="42" t="e">
        <f>SUBTOTAL(109,#REF!)</f>
        <v>#REF!</v>
      </c>
      <c r="GA14" s="42" t="e">
        <f>SUBTOTAL(109,#REF!)</f>
        <v>#REF!</v>
      </c>
      <c r="GB14" s="42" t="e">
        <f>SUBTOTAL(109,#REF!)</f>
        <v>#REF!</v>
      </c>
      <c r="GC14" s="42" t="e">
        <f>SUBTOTAL(109,#REF!)</f>
        <v>#REF!</v>
      </c>
      <c r="GD14" s="42" t="e">
        <f>SUBTOTAL(109,#REF!)</f>
        <v>#REF!</v>
      </c>
      <c r="GE14" s="42" t="e">
        <f>SUBTOTAL(109,#REF!)</f>
        <v>#REF!</v>
      </c>
      <c r="GF14" s="42" t="e">
        <f>SUBTOTAL(109,#REF!)</f>
        <v>#REF!</v>
      </c>
      <c r="GG14" s="42" t="e">
        <f>SUBTOTAL(109,#REF!)</f>
        <v>#REF!</v>
      </c>
      <c r="GH14" s="42" t="e">
        <f>SUBTOTAL(109,#REF!)</f>
        <v>#REF!</v>
      </c>
      <c r="GI14" s="42" t="e">
        <f>SUBTOTAL(109,#REF!)</f>
        <v>#REF!</v>
      </c>
      <c r="GJ14" s="42" t="e">
        <f>SUBTOTAL(109,#REF!)</f>
        <v>#REF!</v>
      </c>
      <c r="GK14" s="42" t="e">
        <f>SUBTOTAL(109,#REF!)</f>
        <v>#REF!</v>
      </c>
      <c r="GL14" s="42" t="e">
        <f>SUBTOTAL(109,#REF!)</f>
        <v>#REF!</v>
      </c>
      <c r="GM14" s="42" t="e">
        <f>SUBTOTAL(109,#REF!)</f>
        <v>#REF!</v>
      </c>
      <c r="GN14" s="42" t="e">
        <f>SUBTOTAL(109,#REF!)</f>
        <v>#REF!</v>
      </c>
      <c r="GO14" s="42" t="e">
        <f>SUBTOTAL(109,#REF!)</f>
        <v>#REF!</v>
      </c>
      <c r="GP14" s="42" t="e">
        <f>SUBTOTAL(109,#REF!)</f>
        <v>#REF!</v>
      </c>
      <c r="GQ14" s="42" t="e">
        <f>SUBTOTAL(109,#REF!)</f>
        <v>#REF!</v>
      </c>
      <c r="GR14" s="42" t="e">
        <f>SUBTOTAL(109,#REF!)</f>
        <v>#REF!</v>
      </c>
      <c r="GS14" s="42" t="e">
        <f>SUBTOTAL(109,#REF!)</f>
        <v>#REF!</v>
      </c>
      <c r="GT14" s="42" t="e">
        <f>SUBTOTAL(109,#REF!)</f>
        <v>#REF!</v>
      </c>
      <c r="GU14" s="42" t="e">
        <f>SUBTOTAL(109,#REF!)</f>
        <v>#REF!</v>
      </c>
      <c r="GV14" s="42" t="e">
        <f>SUBTOTAL(109,#REF!)</f>
        <v>#REF!</v>
      </c>
      <c r="GW14" s="42" t="e">
        <f>SUBTOTAL(109,#REF!)</f>
        <v>#REF!</v>
      </c>
      <c r="GX14" s="42" t="e">
        <f>SUBTOTAL(109,#REF!)</f>
        <v>#REF!</v>
      </c>
      <c r="GY14" s="42" t="e">
        <f>SUBTOTAL(109,#REF!)</f>
        <v>#REF!</v>
      </c>
      <c r="GZ14" s="42" t="e">
        <f>SUBTOTAL(109,#REF!)</f>
        <v>#REF!</v>
      </c>
      <c r="HA14" s="42" t="e">
        <f>SUBTOTAL(109,#REF!)</f>
        <v>#REF!</v>
      </c>
      <c r="HB14" s="42" t="e">
        <f>SUBTOTAL(109,#REF!)</f>
        <v>#REF!</v>
      </c>
      <c r="HC14" s="42" t="e">
        <f>SUBTOTAL(109,#REF!)</f>
        <v>#REF!</v>
      </c>
      <c r="HD14" s="42" t="e">
        <f>SUBTOTAL(109,#REF!)</f>
        <v>#REF!</v>
      </c>
      <c r="HE14" s="42" t="e">
        <f>SUBTOTAL(109,#REF!)</f>
        <v>#REF!</v>
      </c>
      <c r="HF14" s="42" t="e">
        <f>SUBTOTAL(109,#REF!)</f>
        <v>#REF!</v>
      </c>
      <c r="HG14" s="42" t="e">
        <f>SUBTOTAL(109,#REF!)</f>
        <v>#REF!</v>
      </c>
      <c r="HH14" s="42" t="e">
        <f>SUBTOTAL(109,#REF!)</f>
        <v>#REF!</v>
      </c>
      <c r="HI14" s="42" t="e">
        <f>SUBTOTAL(109,#REF!)</f>
        <v>#REF!</v>
      </c>
      <c r="HJ14" s="42" t="e">
        <f>SUBTOTAL(109,#REF!)</f>
        <v>#REF!</v>
      </c>
      <c r="HK14" s="42" t="e">
        <f>SUBTOTAL(109,#REF!)</f>
        <v>#REF!</v>
      </c>
      <c r="HL14" s="42" t="e">
        <f>SUBTOTAL(109,#REF!)</f>
        <v>#REF!</v>
      </c>
      <c r="HM14" s="42" t="e">
        <f>SUBTOTAL(109,#REF!)</f>
        <v>#REF!</v>
      </c>
      <c r="HN14" s="42" t="e">
        <f>SUBTOTAL(109,#REF!)</f>
        <v>#REF!</v>
      </c>
      <c r="HO14" s="42" t="e">
        <f>SUBTOTAL(109,#REF!)</f>
        <v>#REF!</v>
      </c>
      <c r="HP14" s="42" t="e">
        <f>SUBTOTAL(109,#REF!)</f>
        <v>#REF!</v>
      </c>
      <c r="HQ14" s="42" t="e">
        <f>SUBTOTAL(109,#REF!)</f>
        <v>#REF!</v>
      </c>
      <c r="HR14" s="42" t="e">
        <f>SUBTOTAL(109,#REF!)</f>
        <v>#REF!</v>
      </c>
      <c r="HS14" s="42" t="e">
        <f>SUBTOTAL(109,#REF!)</f>
        <v>#REF!</v>
      </c>
      <c r="HT14" s="42" t="e">
        <f>SUBTOTAL(109,#REF!)</f>
        <v>#REF!</v>
      </c>
      <c r="HU14" s="42" t="e">
        <f>SUBTOTAL(109,#REF!)</f>
        <v>#REF!</v>
      </c>
      <c r="HV14" s="42" t="e">
        <f>SUBTOTAL(109,#REF!)</f>
        <v>#REF!</v>
      </c>
      <c r="HW14" s="42" t="e">
        <f>SUBTOTAL(109,#REF!)</f>
        <v>#REF!</v>
      </c>
      <c r="HX14" s="42" t="e">
        <f>SUBTOTAL(109,#REF!)</f>
        <v>#REF!</v>
      </c>
      <c r="HY14" s="42" t="e">
        <f>SUBTOTAL(109,#REF!)</f>
        <v>#REF!</v>
      </c>
      <c r="HZ14" s="42" t="e">
        <f>SUBTOTAL(109,#REF!)</f>
        <v>#REF!</v>
      </c>
      <c r="IA14" s="42" t="e">
        <f>SUBTOTAL(109,#REF!)</f>
        <v>#REF!</v>
      </c>
      <c r="IB14" s="42" t="e">
        <f>SUBTOTAL(109,#REF!)</f>
        <v>#REF!</v>
      </c>
      <c r="IC14" s="42" t="e">
        <f>SUBTOTAL(109,#REF!)</f>
        <v>#REF!</v>
      </c>
      <c r="ID14" s="42" t="e">
        <f>SUBTOTAL(109,#REF!)</f>
        <v>#REF!</v>
      </c>
      <c r="IE14" s="42" t="e">
        <f>SUBTOTAL(109,#REF!)</f>
        <v>#REF!</v>
      </c>
      <c r="IF14" s="42" t="e">
        <f>SUBTOTAL(109,#REF!)</f>
        <v>#REF!</v>
      </c>
      <c r="IG14" s="42" t="e">
        <f>SUBTOTAL(109,#REF!)</f>
        <v>#REF!</v>
      </c>
      <c r="IH14" s="42" t="e">
        <f>SUBTOTAL(109,#REF!)</f>
        <v>#REF!</v>
      </c>
      <c r="II14" s="42" t="e">
        <f>SUBTOTAL(109,#REF!)</f>
        <v>#REF!</v>
      </c>
      <c r="IJ14" s="42" t="e">
        <f>SUBTOTAL(109,#REF!)</f>
        <v>#REF!</v>
      </c>
      <c r="IK14" s="42" t="e">
        <f>SUBTOTAL(109,#REF!)</f>
        <v>#REF!</v>
      </c>
      <c r="IL14" s="42" t="e">
        <f>SUBTOTAL(109,#REF!)</f>
        <v>#REF!</v>
      </c>
      <c r="IM14" s="42" t="e">
        <f>SUBTOTAL(109,#REF!)</f>
        <v>#REF!</v>
      </c>
      <c r="IN14" s="42" t="e">
        <f>SUBTOTAL(109,#REF!)</f>
        <v>#REF!</v>
      </c>
      <c r="IO14" s="42" t="e">
        <f>SUBTOTAL(109,#REF!)</f>
        <v>#REF!</v>
      </c>
      <c r="IP14" s="42" t="e">
        <f>SUBTOTAL(109,#REF!)</f>
        <v>#REF!</v>
      </c>
      <c r="IQ14" s="42" t="e">
        <f>SUBTOTAL(109,#REF!)</f>
        <v>#REF!</v>
      </c>
      <c r="IR14" s="42" t="e">
        <f>SUBTOTAL(109,#REF!)</f>
        <v>#REF!</v>
      </c>
      <c r="IS14" s="42" t="e">
        <f>SUBTOTAL(109,#REF!)</f>
        <v>#REF!</v>
      </c>
      <c r="IT14" s="42" t="e">
        <f>SUBTOTAL(109,#REF!)</f>
        <v>#REF!</v>
      </c>
      <c r="IU14" s="42" t="e">
        <f>SUBTOTAL(109,#REF!)</f>
        <v>#REF!</v>
      </c>
      <c r="IV14" s="42" t="e">
        <f>SUBTOTAL(109,#REF!)</f>
        <v>#REF!</v>
      </c>
      <c r="IW14" s="42" t="e">
        <f>SUBTOTAL(109,#REF!)</f>
        <v>#REF!</v>
      </c>
      <c r="IX14" s="42" t="e">
        <f>SUBTOTAL(109,#REF!)</f>
        <v>#REF!</v>
      </c>
      <c r="IY14" s="42" t="e">
        <f>SUBTOTAL(109,#REF!)</f>
        <v>#REF!</v>
      </c>
      <c r="IZ14" s="42" t="e">
        <f>SUBTOTAL(109,#REF!)</f>
        <v>#REF!</v>
      </c>
      <c r="JA14" s="42" t="e">
        <f>SUBTOTAL(109,#REF!)</f>
        <v>#REF!</v>
      </c>
      <c r="JB14" s="42" t="e">
        <f>SUBTOTAL(109,#REF!)</f>
        <v>#REF!</v>
      </c>
      <c r="JC14" s="42" t="e">
        <f>SUBTOTAL(109,#REF!)</f>
        <v>#REF!</v>
      </c>
      <c r="JD14" s="42" t="e">
        <f>SUBTOTAL(109,#REF!)</f>
        <v>#REF!</v>
      </c>
      <c r="JE14" s="42" t="e">
        <f>SUBTOTAL(109,#REF!)</f>
        <v>#REF!</v>
      </c>
      <c r="JF14" s="42" t="e">
        <f>SUBTOTAL(109,#REF!)</f>
        <v>#REF!</v>
      </c>
      <c r="JG14" s="42" t="e">
        <f>SUBTOTAL(109,#REF!)</f>
        <v>#REF!</v>
      </c>
      <c r="JH14" s="42" t="e">
        <f>SUBTOTAL(109,#REF!)</f>
        <v>#REF!</v>
      </c>
      <c r="JI14" s="42" t="e">
        <f>SUBTOTAL(109,#REF!)</f>
        <v>#REF!</v>
      </c>
      <c r="JJ14" s="42" t="e">
        <f>SUBTOTAL(109,#REF!)</f>
        <v>#REF!</v>
      </c>
      <c r="JK14" s="42" t="e">
        <f>SUBTOTAL(109,#REF!)</f>
        <v>#REF!</v>
      </c>
      <c r="JL14" s="42" t="e">
        <f>SUBTOTAL(109,#REF!)</f>
        <v>#REF!</v>
      </c>
      <c r="JM14" s="42" t="e">
        <f>SUBTOTAL(109,#REF!)</f>
        <v>#REF!</v>
      </c>
      <c r="JN14" s="42" t="e">
        <f>SUBTOTAL(109,#REF!)</f>
        <v>#REF!</v>
      </c>
      <c r="JO14" s="42" t="e">
        <f>SUBTOTAL(109,#REF!)</f>
        <v>#REF!</v>
      </c>
      <c r="JP14" s="80"/>
      <c r="JQ14" s="77"/>
      <c r="JR14" s="96" t="s">
        <v>12</v>
      </c>
      <c r="JS14" s="95"/>
      <c r="JT14" s="42" t="e">
        <f>SUBTOTAL(109,#REF!)</f>
        <v>#REF!</v>
      </c>
      <c r="JU14" s="42" t="e">
        <f>SUBTOTAL(109,#REF!)</f>
        <v>#REF!</v>
      </c>
      <c r="JV14" s="42" t="e">
        <f>SUBTOTAL(109,#REF!)</f>
        <v>#REF!</v>
      </c>
      <c r="JW14" s="42" t="e">
        <f>SUBTOTAL(109,#REF!)</f>
        <v>#REF!</v>
      </c>
      <c r="JX14" s="42" t="e">
        <f>SUBTOTAL(109,#REF!)</f>
        <v>#REF!</v>
      </c>
      <c r="JY14" s="42" t="e">
        <f>SUBTOTAL(109,#REF!)</f>
        <v>#REF!</v>
      </c>
      <c r="JZ14" s="42" t="e">
        <f>SUBTOTAL(109,#REF!)</f>
        <v>#REF!</v>
      </c>
      <c r="KA14" s="42" t="e">
        <f>SUBTOTAL(109,#REF!)</f>
        <v>#REF!</v>
      </c>
      <c r="KB14" s="42" t="e">
        <f>SUBTOTAL(109,#REF!)</f>
        <v>#REF!</v>
      </c>
      <c r="KC14" s="42" t="e">
        <f>SUBTOTAL(109,#REF!)</f>
        <v>#REF!</v>
      </c>
      <c r="KD14" s="42" t="e">
        <f>SUBTOTAL(109,#REF!)</f>
        <v>#REF!</v>
      </c>
      <c r="KE14" s="42" t="e">
        <f>SUBTOTAL(109,#REF!)</f>
        <v>#REF!</v>
      </c>
      <c r="KF14" s="42" t="e">
        <f>SUBTOTAL(109,#REF!)</f>
        <v>#REF!</v>
      </c>
      <c r="KG14" s="42" t="e">
        <f>SUBTOTAL(109,#REF!)</f>
        <v>#REF!</v>
      </c>
      <c r="KH14" s="42" t="e">
        <f>SUBTOTAL(109,#REF!)</f>
        <v>#REF!</v>
      </c>
      <c r="KI14" s="42" t="e">
        <f>SUBTOTAL(109,#REF!)</f>
        <v>#REF!</v>
      </c>
      <c r="KJ14" s="42" t="e">
        <f>SUBTOTAL(109,#REF!)</f>
        <v>#REF!</v>
      </c>
      <c r="KK14" s="42" t="e">
        <f>SUBTOTAL(109,#REF!)</f>
        <v>#REF!</v>
      </c>
      <c r="KL14" s="42" t="e">
        <f>SUBTOTAL(109,#REF!)</f>
        <v>#REF!</v>
      </c>
      <c r="KM14" s="42" t="e">
        <f>SUBTOTAL(109,#REF!)</f>
        <v>#REF!</v>
      </c>
      <c r="KN14" s="42" t="e">
        <f>SUBTOTAL(109,#REF!)</f>
        <v>#REF!</v>
      </c>
      <c r="KO14" s="42" t="e">
        <f>SUBTOTAL(109,#REF!)</f>
        <v>#REF!</v>
      </c>
      <c r="KP14" s="42" t="e">
        <f>SUBTOTAL(109,#REF!)</f>
        <v>#REF!</v>
      </c>
      <c r="KQ14" s="42" t="e">
        <f>SUBTOTAL(109,#REF!)</f>
        <v>#REF!</v>
      </c>
      <c r="KR14" s="42" t="e">
        <f>SUBTOTAL(109,#REF!)</f>
        <v>#REF!</v>
      </c>
      <c r="KS14" s="42" t="e">
        <f>SUBTOTAL(109,#REF!)</f>
        <v>#REF!</v>
      </c>
      <c r="KT14" s="42" t="e">
        <f>SUBTOTAL(109,#REF!)</f>
        <v>#REF!</v>
      </c>
      <c r="KU14" s="42" t="e">
        <f>SUBTOTAL(109,#REF!)</f>
        <v>#REF!</v>
      </c>
      <c r="KV14" s="42" t="e">
        <f>SUBTOTAL(109,#REF!)</f>
        <v>#REF!</v>
      </c>
      <c r="KW14" s="42" t="e">
        <f>SUBTOTAL(109,#REF!)</f>
        <v>#REF!</v>
      </c>
      <c r="KX14" s="42" t="e">
        <f>SUBTOTAL(109,#REF!)</f>
        <v>#REF!</v>
      </c>
      <c r="KY14" s="42" t="e">
        <f>SUBTOTAL(109,#REF!)</f>
        <v>#REF!</v>
      </c>
      <c r="KZ14" s="42" t="e">
        <f>SUBTOTAL(109,#REF!)</f>
        <v>#REF!</v>
      </c>
      <c r="LA14" s="42" t="e">
        <f>SUBTOTAL(109,#REF!)</f>
        <v>#REF!</v>
      </c>
      <c r="LB14" s="42" t="e">
        <f>SUBTOTAL(109,#REF!)</f>
        <v>#REF!</v>
      </c>
      <c r="LC14" s="42" t="e">
        <f>SUBTOTAL(109,#REF!)</f>
        <v>#REF!</v>
      </c>
      <c r="LD14" s="42" t="e">
        <f>SUBTOTAL(109,#REF!)</f>
        <v>#REF!</v>
      </c>
      <c r="LE14" s="42" t="e">
        <f>SUBTOTAL(109,#REF!)</f>
        <v>#REF!</v>
      </c>
      <c r="LF14" s="42" t="e">
        <f>SUBTOTAL(109,#REF!)</f>
        <v>#REF!</v>
      </c>
      <c r="LG14" s="42" t="e">
        <f>SUBTOTAL(109,#REF!)</f>
        <v>#REF!</v>
      </c>
      <c r="LH14" s="42" t="e">
        <f>SUBTOTAL(109,#REF!)</f>
        <v>#REF!</v>
      </c>
      <c r="LI14" s="42" t="e">
        <f>SUBTOTAL(109,#REF!)</f>
        <v>#REF!</v>
      </c>
      <c r="LJ14" s="42" t="e">
        <f>SUBTOTAL(109,#REF!)</f>
        <v>#REF!</v>
      </c>
      <c r="LK14" s="42" t="e">
        <f>SUBTOTAL(109,#REF!)</f>
        <v>#REF!</v>
      </c>
      <c r="LL14" s="42" t="e">
        <f>SUBTOTAL(109,#REF!)</f>
        <v>#REF!</v>
      </c>
      <c r="LM14" s="42" t="e">
        <f>SUBTOTAL(109,#REF!)</f>
        <v>#REF!</v>
      </c>
      <c r="LN14" s="42" t="e">
        <f>SUBTOTAL(109,#REF!)</f>
        <v>#REF!</v>
      </c>
      <c r="LO14" s="42" t="e">
        <f>SUBTOTAL(109,#REF!)</f>
        <v>#REF!</v>
      </c>
      <c r="LP14" s="42" t="e">
        <f>SUBTOTAL(109,#REF!)</f>
        <v>#REF!</v>
      </c>
      <c r="LQ14" s="42" t="e">
        <f>SUBTOTAL(109,#REF!)</f>
        <v>#REF!</v>
      </c>
      <c r="LR14" s="42" t="e">
        <f>SUBTOTAL(109,#REF!)</f>
        <v>#REF!</v>
      </c>
      <c r="LS14" s="42" t="e">
        <f>SUBTOTAL(109,#REF!)</f>
        <v>#REF!</v>
      </c>
      <c r="LT14" s="42" t="e">
        <f>SUBTOTAL(109,#REF!)</f>
        <v>#REF!</v>
      </c>
      <c r="LU14" s="42" t="e">
        <f>SUBTOTAL(109,#REF!)</f>
        <v>#REF!</v>
      </c>
      <c r="LV14" s="42" t="e">
        <f>SUBTOTAL(109,#REF!)</f>
        <v>#REF!</v>
      </c>
      <c r="LW14" s="42" t="e">
        <f>SUBTOTAL(109,#REF!)</f>
        <v>#REF!</v>
      </c>
      <c r="LX14" s="42" t="e">
        <f>SUBTOTAL(109,#REF!)</f>
        <v>#REF!</v>
      </c>
      <c r="LY14" s="42" t="e">
        <f>SUBTOTAL(109,#REF!)</f>
        <v>#REF!</v>
      </c>
      <c r="LZ14" s="42" t="e">
        <f>SUBTOTAL(109,#REF!)</f>
        <v>#REF!</v>
      </c>
      <c r="MA14" s="42" t="e">
        <f>SUBTOTAL(109,#REF!)</f>
        <v>#REF!</v>
      </c>
      <c r="MB14" s="42" t="e">
        <f>SUBTOTAL(109,#REF!)</f>
        <v>#REF!</v>
      </c>
      <c r="MC14" s="42" t="e">
        <f>SUBTOTAL(109,#REF!)</f>
        <v>#REF!</v>
      </c>
      <c r="MD14" s="42" t="e">
        <f>SUBTOTAL(109,#REF!)</f>
        <v>#REF!</v>
      </c>
      <c r="ME14" s="42" t="e">
        <f>SUBTOTAL(109,#REF!)</f>
        <v>#REF!</v>
      </c>
      <c r="MF14" s="42" t="e">
        <f>SUBTOTAL(109,#REF!)</f>
        <v>#REF!</v>
      </c>
      <c r="MG14" s="42" t="e">
        <f>SUBTOTAL(109,#REF!)</f>
        <v>#REF!</v>
      </c>
      <c r="MH14" s="42" t="e">
        <f>SUBTOTAL(109,#REF!)</f>
        <v>#REF!</v>
      </c>
      <c r="MI14" s="42" t="e">
        <f>SUBTOTAL(109,#REF!)</f>
        <v>#REF!</v>
      </c>
      <c r="MJ14" s="42" t="e">
        <f>SUBTOTAL(109,#REF!)</f>
        <v>#REF!</v>
      </c>
      <c r="MK14" s="42" t="e">
        <f>SUBTOTAL(109,#REF!)</f>
        <v>#REF!</v>
      </c>
      <c r="ML14" s="42" t="e">
        <f>SUBTOTAL(109,#REF!)</f>
        <v>#REF!</v>
      </c>
      <c r="MM14" s="42" t="e">
        <f>SUBTOTAL(109,#REF!)</f>
        <v>#REF!</v>
      </c>
      <c r="MN14" s="42" t="e">
        <f>SUBTOTAL(109,#REF!)</f>
        <v>#REF!</v>
      </c>
      <c r="MO14" s="42" t="e">
        <f>SUBTOTAL(109,#REF!)</f>
        <v>#REF!</v>
      </c>
      <c r="MP14" s="42" t="e">
        <f>SUBTOTAL(109,#REF!)</f>
        <v>#REF!</v>
      </c>
      <c r="MQ14" s="42" t="e">
        <f>SUBTOTAL(109,#REF!)</f>
        <v>#REF!</v>
      </c>
      <c r="MR14" s="42" t="e">
        <f>SUBTOTAL(109,#REF!)</f>
        <v>#REF!</v>
      </c>
      <c r="MS14" s="42" t="e">
        <f>SUBTOTAL(109,#REF!)</f>
        <v>#REF!</v>
      </c>
      <c r="MT14" s="42" t="e">
        <f>SUBTOTAL(109,#REF!)</f>
        <v>#REF!</v>
      </c>
      <c r="MU14" s="42" t="e">
        <f>SUBTOTAL(109,#REF!)</f>
        <v>#REF!</v>
      </c>
      <c r="MV14" s="42" t="e">
        <f>SUBTOTAL(109,#REF!)</f>
        <v>#REF!</v>
      </c>
      <c r="MW14" s="42" t="e">
        <f>SUBTOTAL(109,#REF!)</f>
        <v>#REF!</v>
      </c>
      <c r="MX14" s="42" t="e">
        <f>SUBTOTAL(109,#REF!)</f>
        <v>#REF!</v>
      </c>
      <c r="MY14" s="42" t="e">
        <f>SUBTOTAL(109,#REF!)</f>
        <v>#REF!</v>
      </c>
      <c r="MZ14" s="42" t="e">
        <f>SUBTOTAL(109,#REF!)</f>
        <v>#REF!</v>
      </c>
      <c r="NA14" s="42" t="e">
        <f>SUBTOTAL(109,#REF!)</f>
        <v>#REF!</v>
      </c>
      <c r="NB14" s="42" t="e">
        <f>SUBTOTAL(109,#REF!)</f>
        <v>#REF!</v>
      </c>
      <c r="NC14" s="42" t="e">
        <f>SUBTOTAL(109,#REF!)</f>
        <v>#REF!</v>
      </c>
      <c r="ND14" s="42" t="e">
        <f>SUBTOTAL(109,#REF!)</f>
        <v>#REF!</v>
      </c>
      <c r="NE14" s="42" t="e">
        <f>SUBTOTAL(109,#REF!)</f>
        <v>#REF!</v>
      </c>
      <c r="NF14" s="42" t="e">
        <f>SUBTOTAL(109,#REF!)</f>
        <v>#REF!</v>
      </c>
      <c r="NG14" s="42" t="e">
        <f>SUBTOTAL(109,#REF!)</f>
        <v>#REF!</v>
      </c>
      <c r="NH14" s="42" t="e">
        <f>SUBTOTAL(109,#REF!)</f>
        <v>#REF!</v>
      </c>
      <c r="NI14" s="42" t="e">
        <f>SUBTOTAL(109,#REF!)</f>
        <v>#REF!</v>
      </c>
      <c r="NJ14" s="42" t="e">
        <f>SUBTOTAL(109,#REF!)</f>
        <v>#REF!</v>
      </c>
      <c r="NK14" s="42" t="e">
        <f>SUBTOTAL(109,#REF!)</f>
        <v>#REF!</v>
      </c>
      <c r="NL14" s="42" t="e">
        <f>SUBTOTAL(109,#REF!)</f>
        <v>#REF!</v>
      </c>
      <c r="NM14" s="42" t="e">
        <f>SUBTOTAL(109,#REF!)</f>
        <v>#REF!</v>
      </c>
      <c r="NN14" s="42" t="e">
        <f>SUBTOTAL(109,#REF!)</f>
        <v>#REF!</v>
      </c>
      <c r="NO14" s="42" t="e">
        <f>SUBTOTAL(109,#REF!)</f>
        <v>#REF!</v>
      </c>
      <c r="NP14" s="42" t="e">
        <f>SUBTOTAL(109,#REF!)</f>
        <v>#REF!</v>
      </c>
      <c r="NQ14" s="42" t="e">
        <f>SUBTOTAL(109,#REF!)</f>
        <v>#REF!</v>
      </c>
      <c r="NR14" s="42" t="e">
        <f>SUBTOTAL(109,#REF!)</f>
        <v>#REF!</v>
      </c>
      <c r="NS14" s="42" t="e">
        <f>SUBTOTAL(109,#REF!)</f>
        <v>#REF!</v>
      </c>
      <c r="NT14" s="42" t="e">
        <f>SUBTOTAL(109,#REF!)</f>
        <v>#REF!</v>
      </c>
      <c r="NU14" s="42" t="e">
        <f>SUBTOTAL(109,#REF!)</f>
        <v>#REF!</v>
      </c>
      <c r="NV14" s="42" t="e">
        <f>SUBTOTAL(109,#REF!)</f>
        <v>#REF!</v>
      </c>
      <c r="NW14" s="42" t="e">
        <f>SUBTOTAL(109,#REF!)</f>
        <v>#REF!</v>
      </c>
      <c r="NX14" s="42" t="e">
        <f>SUBTOTAL(109,#REF!)</f>
        <v>#REF!</v>
      </c>
      <c r="NY14" s="42" t="e">
        <f>SUBTOTAL(109,#REF!)</f>
        <v>#REF!</v>
      </c>
      <c r="NZ14" s="42" t="e">
        <f>SUBTOTAL(109,#REF!)</f>
        <v>#REF!</v>
      </c>
      <c r="OA14" s="42" t="e">
        <f>SUBTOTAL(109,#REF!)</f>
        <v>#REF!</v>
      </c>
      <c r="OB14" s="42" t="e">
        <f>SUBTOTAL(109,#REF!)</f>
        <v>#REF!</v>
      </c>
      <c r="OC14" s="42" t="e">
        <f>SUBTOTAL(109,#REF!)</f>
        <v>#REF!</v>
      </c>
      <c r="OD14" s="42" t="e">
        <f>SUBTOTAL(109,#REF!)</f>
        <v>#REF!</v>
      </c>
      <c r="OE14" s="42" t="e">
        <f>SUBTOTAL(109,#REF!)</f>
        <v>#REF!</v>
      </c>
      <c r="OF14" s="42" t="e">
        <f>SUBTOTAL(109,#REF!)</f>
        <v>#REF!</v>
      </c>
      <c r="OG14" s="42" t="e">
        <f>SUBTOTAL(109,#REF!)</f>
        <v>#REF!</v>
      </c>
      <c r="OH14" s="42" t="e">
        <f>SUBTOTAL(109,#REF!)</f>
        <v>#REF!</v>
      </c>
      <c r="OI14" s="42" t="e">
        <f>SUBTOTAL(109,#REF!)</f>
        <v>#REF!</v>
      </c>
      <c r="OJ14" s="42" t="e">
        <f>SUBTOTAL(109,#REF!)</f>
        <v>#REF!</v>
      </c>
      <c r="OK14" s="42" t="e">
        <f>SUBTOTAL(109,#REF!)</f>
        <v>#REF!</v>
      </c>
      <c r="OL14" s="42" t="e">
        <f>SUBTOTAL(109,#REF!)</f>
        <v>#REF!</v>
      </c>
      <c r="OM14" s="42" t="e">
        <f>SUBTOTAL(109,#REF!)</f>
        <v>#REF!</v>
      </c>
      <c r="ON14" s="42" t="e">
        <f>SUBTOTAL(109,#REF!)</f>
        <v>#REF!</v>
      </c>
      <c r="OO14" s="42" t="e">
        <f>SUBTOTAL(109,#REF!)</f>
        <v>#REF!</v>
      </c>
      <c r="OP14" s="42" t="e">
        <f>SUBTOTAL(109,#REF!)</f>
        <v>#REF!</v>
      </c>
      <c r="OQ14" s="42" t="e">
        <f>SUBTOTAL(109,#REF!)</f>
        <v>#REF!</v>
      </c>
      <c r="OR14" s="42" t="e">
        <f>SUBTOTAL(109,#REF!)</f>
        <v>#REF!</v>
      </c>
      <c r="OS14" s="42" t="e">
        <f>SUBTOTAL(109,#REF!)</f>
        <v>#REF!</v>
      </c>
      <c r="OT14" s="42" t="e">
        <f>SUBTOTAL(109,#REF!)</f>
        <v>#REF!</v>
      </c>
      <c r="OU14" s="42" t="e">
        <f>SUBTOTAL(109,#REF!)</f>
        <v>#REF!</v>
      </c>
      <c r="OV14" s="42" t="e">
        <f>SUBTOTAL(109,#REF!)</f>
        <v>#REF!</v>
      </c>
      <c r="OW14" s="42" t="e">
        <f>SUBTOTAL(109,#REF!)</f>
        <v>#REF!</v>
      </c>
      <c r="OX14" s="42" t="e">
        <f>SUBTOTAL(109,#REF!)</f>
        <v>#REF!</v>
      </c>
      <c r="OY14" s="42" t="e">
        <f>SUBTOTAL(109,#REF!)</f>
        <v>#REF!</v>
      </c>
      <c r="OZ14" s="42" t="e">
        <f>SUBTOTAL(109,#REF!)</f>
        <v>#REF!</v>
      </c>
      <c r="PA14" s="42" t="e">
        <f>SUBTOTAL(109,#REF!)</f>
        <v>#REF!</v>
      </c>
      <c r="PB14" s="42" t="e">
        <f>SUBTOTAL(109,#REF!)</f>
        <v>#REF!</v>
      </c>
      <c r="PC14" s="42" t="e">
        <f>SUBTOTAL(109,#REF!)</f>
        <v>#REF!</v>
      </c>
      <c r="PD14" s="42" t="e">
        <f>SUBTOTAL(109,#REF!)</f>
        <v>#REF!</v>
      </c>
      <c r="PE14" s="42" t="e">
        <f>SUBTOTAL(109,#REF!)</f>
        <v>#REF!</v>
      </c>
      <c r="PF14" s="42" t="e">
        <f>SUBTOTAL(109,#REF!)</f>
        <v>#REF!</v>
      </c>
      <c r="PG14" s="42" t="e">
        <f>SUBTOTAL(109,#REF!)</f>
        <v>#REF!</v>
      </c>
      <c r="PH14" s="42" t="e">
        <f>SUBTOTAL(109,#REF!)</f>
        <v>#REF!</v>
      </c>
      <c r="PI14" s="42" t="e">
        <f>SUBTOTAL(109,#REF!)</f>
        <v>#REF!</v>
      </c>
      <c r="PJ14" s="42" t="e">
        <f>SUBTOTAL(109,#REF!)</f>
        <v>#REF!</v>
      </c>
      <c r="PK14" s="42" t="e">
        <f>SUBTOTAL(109,#REF!)</f>
        <v>#REF!</v>
      </c>
      <c r="PL14" s="42" t="e">
        <f>SUBTOTAL(109,#REF!)</f>
        <v>#REF!</v>
      </c>
      <c r="PM14" s="42" t="e">
        <f>SUBTOTAL(109,#REF!)</f>
        <v>#REF!</v>
      </c>
      <c r="PN14" s="42" t="e">
        <f>SUBTOTAL(109,#REF!)</f>
        <v>#REF!</v>
      </c>
      <c r="PO14" s="42" t="e">
        <f>SUBTOTAL(109,#REF!)</f>
        <v>#REF!</v>
      </c>
      <c r="PP14" s="42" t="e">
        <f>SUBTOTAL(109,#REF!)</f>
        <v>#REF!</v>
      </c>
      <c r="PQ14" s="42" t="e">
        <f>SUBTOTAL(109,#REF!)</f>
        <v>#REF!</v>
      </c>
      <c r="PR14" s="42" t="e">
        <f>SUBTOTAL(109,#REF!)</f>
        <v>#REF!</v>
      </c>
      <c r="PS14" s="42" t="e">
        <f>SUBTOTAL(109,#REF!)</f>
        <v>#REF!</v>
      </c>
      <c r="PT14" s="42" t="e">
        <f>SUBTOTAL(109,#REF!)</f>
        <v>#REF!</v>
      </c>
      <c r="PU14" s="42" t="e">
        <f>SUBTOTAL(109,#REF!)</f>
        <v>#REF!</v>
      </c>
      <c r="PV14" s="42" t="e">
        <f>SUBTOTAL(109,#REF!)</f>
        <v>#REF!</v>
      </c>
      <c r="PW14" s="42" t="e">
        <f>SUBTOTAL(109,#REF!)</f>
        <v>#REF!</v>
      </c>
      <c r="PX14" s="42" t="e">
        <f>SUBTOTAL(109,#REF!)</f>
        <v>#REF!</v>
      </c>
      <c r="PY14" s="42" t="e">
        <f>SUBTOTAL(109,#REF!)</f>
        <v>#REF!</v>
      </c>
      <c r="PZ14" s="42" t="e">
        <f>SUBTOTAL(109,#REF!)</f>
        <v>#REF!</v>
      </c>
      <c r="QA14" s="42" t="e">
        <f>SUBTOTAL(109,#REF!)</f>
        <v>#REF!</v>
      </c>
      <c r="QB14" s="42" t="e">
        <f>SUBTOTAL(109,#REF!)</f>
        <v>#REF!</v>
      </c>
      <c r="QC14" s="42" t="e">
        <f>SUBTOTAL(109,#REF!)</f>
        <v>#REF!</v>
      </c>
      <c r="QD14" s="42" t="e">
        <f>SUBTOTAL(109,#REF!)</f>
        <v>#REF!</v>
      </c>
      <c r="QE14" s="42" t="e">
        <f>SUBTOTAL(109,#REF!)</f>
        <v>#REF!</v>
      </c>
      <c r="QF14" s="42" t="e">
        <f>SUBTOTAL(109,#REF!)</f>
        <v>#REF!</v>
      </c>
      <c r="QG14" s="42" t="e">
        <f>SUBTOTAL(109,#REF!)</f>
        <v>#REF!</v>
      </c>
      <c r="QH14" s="42" t="e">
        <f>SUBTOTAL(109,#REF!)</f>
        <v>#REF!</v>
      </c>
      <c r="QI14" s="42" t="e">
        <f>SUBTOTAL(109,#REF!)</f>
        <v>#REF!</v>
      </c>
      <c r="QJ14" s="42" t="e">
        <f>SUBTOTAL(109,#REF!)</f>
        <v>#REF!</v>
      </c>
      <c r="QK14" s="42" t="e">
        <f>SUBTOTAL(109,#REF!)</f>
        <v>#REF!</v>
      </c>
      <c r="QL14" s="42" t="e">
        <f>SUBTOTAL(109,#REF!)</f>
        <v>#REF!</v>
      </c>
      <c r="QM14" s="42" t="e">
        <f>SUBTOTAL(109,#REF!)</f>
        <v>#REF!</v>
      </c>
      <c r="QN14" s="42" t="e">
        <f>SUBTOTAL(109,#REF!)</f>
        <v>#REF!</v>
      </c>
      <c r="QO14" s="42" t="e">
        <f>SUBTOTAL(109,#REF!)</f>
        <v>#REF!</v>
      </c>
      <c r="QP14" s="42" t="e">
        <f>SUBTOTAL(109,#REF!)</f>
        <v>#REF!</v>
      </c>
      <c r="QQ14" s="42" t="e">
        <f>SUBTOTAL(109,#REF!)</f>
        <v>#REF!</v>
      </c>
      <c r="QR14" s="42" t="e">
        <f>SUBTOTAL(109,#REF!)</f>
        <v>#REF!</v>
      </c>
      <c r="QS14" s="42" t="e">
        <f>SUBTOTAL(109,#REF!)</f>
        <v>#REF!</v>
      </c>
      <c r="QT14" s="42" t="e">
        <f>SUBTOTAL(109,#REF!)</f>
        <v>#REF!</v>
      </c>
      <c r="QU14" s="42" t="e">
        <f>SUBTOTAL(109,#REF!)</f>
        <v>#REF!</v>
      </c>
      <c r="QV14" s="42" t="e">
        <f>SUBTOTAL(109,#REF!)</f>
        <v>#REF!</v>
      </c>
      <c r="QW14" s="42" t="e">
        <f>SUBTOTAL(109,#REF!)</f>
        <v>#REF!</v>
      </c>
      <c r="QX14" s="42" t="e">
        <f>SUBTOTAL(109,#REF!)</f>
        <v>#REF!</v>
      </c>
      <c r="QY14" s="42" t="e">
        <f>SUBTOTAL(109,#REF!)</f>
        <v>#REF!</v>
      </c>
      <c r="QZ14" s="42" t="e">
        <f>SUBTOTAL(109,#REF!)</f>
        <v>#REF!</v>
      </c>
      <c r="RA14" s="42" t="e">
        <f>SUBTOTAL(109,#REF!)</f>
        <v>#REF!</v>
      </c>
      <c r="RB14" s="42" t="e">
        <f>SUBTOTAL(109,#REF!)</f>
        <v>#REF!</v>
      </c>
      <c r="RC14" s="42" t="e">
        <f>SUBTOTAL(109,#REF!)</f>
        <v>#REF!</v>
      </c>
      <c r="RD14" s="42" t="e">
        <f>SUBTOTAL(109,#REF!)</f>
        <v>#REF!</v>
      </c>
      <c r="RE14" s="42" t="e">
        <f>SUBTOTAL(109,#REF!)</f>
        <v>#REF!</v>
      </c>
      <c r="RF14" s="42" t="e">
        <f>SUBTOTAL(109,#REF!)</f>
        <v>#REF!</v>
      </c>
      <c r="RG14" s="42" t="e">
        <f>SUBTOTAL(109,#REF!)</f>
        <v>#REF!</v>
      </c>
      <c r="RH14" s="42" t="e">
        <f>SUBTOTAL(109,#REF!)</f>
        <v>#REF!</v>
      </c>
      <c r="RI14" s="42" t="e">
        <f>SUBTOTAL(109,#REF!)</f>
        <v>#REF!</v>
      </c>
      <c r="RJ14" s="42" t="e">
        <f>SUBTOTAL(109,#REF!)</f>
        <v>#REF!</v>
      </c>
      <c r="RK14" s="42" t="e">
        <f>SUBTOTAL(109,#REF!)</f>
        <v>#REF!</v>
      </c>
      <c r="RL14" s="42" t="e">
        <f>SUBTOTAL(109,#REF!)</f>
        <v>#REF!</v>
      </c>
      <c r="RM14" s="42" t="e">
        <f>SUBTOTAL(109,#REF!)</f>
        <v>#REF!</v>
      </c>
      <c r="RN14" s="42" t="e">
        <f>SUBTOTAL(109,#REF!)</f>
        <v>#REF!</v>
      </c>
      <c r="RO14" s="42" t="e">
        <f>SUBTOTAL(109,#REF!)</f>
        <v>#REF!</v>
      </c>
      <c r="RP14" s="42" t="e">
        <f>SUBTOTAL(109,#REF!)</f>
        <v>#REF!</v>
      </c>
      <c r="RQ14" s="42" t="e">
        <f>SUBTOTAL(109,#REF!)</f>
        <v>#REF!</v>
      </c>
      <c r="RR14" s="42" t="e">
        <f>SUBTOTAL(109,#REF!)</f>
        <v>#REF!</v>
      </c>
      <c r="RS14" s="42" t="e">
        <f>SUBTOTAL(109,#REF!)</f>
        <v>#REF!</v>
      </c>
      <c r="RT14" s="42" t="e">
        <f>SUBTOTAL(109,#REF!)</f>
        <v>#REF!</v>
      </c>
      <c r="RU14" s="42" t="e">
        <f>SUBTOTAL(109,#REF!)</f>
        <v>#REF!</v>
      </c>
      <c r="RV14" s="42" t="e">
        <f>SUBTOTAL(109,#REF!)</f>
        <v>#REF!</v>
      </c>
      <c r="RW14" s="42" t="e">
        <f>SUBTOTAL(109,#REF!)</f>
        <v>#REF!</v>
      </c>
      <c r="RX14" s="42" t="e">
        <f>SUBTOTAL(109,#REF!)</f>
        <v>#REF!</v>
      </c>
      <c r="RY14" s="42" t="e">
        <f>SUBTOTAL(109,#REF!)</f>
        <v>#REF!</v>
      </c>
      <c r="RZ14" s="42" t="e">
        <f>SUBTOTAL(109,#REF!)</f>
        <v>#REF!</v>
      </c>
      <c r="SA14" s="42" t="e">
        <f>SUBTOTAL(109,#REF!)</f>
        <v>#REF!</v>
      </c>
      <c r="SB14" s="42" t="e">
        <f>SUBTOTAL(109,#REF!)</f>
        <v>#REF!</v>
      </c>
      <c r="SC14" s="42" t="e">
        <f>SUBTOTAL(109,#REF!)</f>
        <v>#REF!</v>
      </c>
      <c r="SD14" s="42" t="e">
        <f>SUBTOTAL(109,#REF!)</f>
        <v>#REF!</v>
      </c>
      <c r="SE14" s="42" t="e">
        <f>SUBTOTAL(109,#REF!)</f>
        <v>#REF!</v>
      </c>
      <c r="SF14" s="42" t="e">
        <f>SUBTOTAL(109,#REF!)</f>
        <v>#REF!</v>
      </c>
      <c r="SG14" s="42" t="e">
        <f>SUBTOTAL(109,#REF!)</f>
        <v>#REF!</v>
      </c>
      <c r="SH14" s="42" t="e">
        <f>SUBTOTAL(109,#REF!)</f>
        <v>#REF!</v>
      </c>
      <c r="SI14" s="42" t="e">
        <f>SUBTOTAL(109,#REF!)</f>
        <v>#REF!</v>
      </c>
      <c r="SJ14" s="42" t="e">
        <f>SUBTOTAL(109,#REF!)</f>
        <v>#REF!</v>
      </c>
      <c r="SK14" s="42" t="e">
        <f>SUBTOTAL(109,#REF!)</f>
        <v>#REF!</v>
      </c>
      <c r="SL14" s="42" t="e">
        <f>SUBTOTAL(109,#REF!)</f>
        <v>#REF!</v>
      </c>
      <c r="SM14" s="42" t="e">
        <f>SUBTOTAL(109,#REF!)</f>
        <v>#REF!</v>
      </c>
      <c r="SN14" s="42" t="e">
        <f>SUBTOTAL(109,#REF!)</f>
        <v>#REF!</v>
      </c>
      <c r="SO14" s="42" t="e">
        <f>SUBTOTAL(109,#REF!)</f>
        <v>#REF!</v>
      </c>
      <c r="SP14" s="42" t="e">
        <f>SUBTOTAL(109,#REF!)</f>
        <v>#REF!</v>
      </c>
      <c r="SQ14" s="42" t="e">
        <f>SUBTOTAL(109,#REF!)</f>
        <v>#REF!</v>
      </c>
      <c r="SR14" s="42" t="e">
        <f>SUBTOTAL(109,#REF!)</f>
        <v>#REF!</v>
      </c>
      <c r="SS14" s="42" t="e">
        <f>SUBTOTAL(109,#REF!)</f>
        <v>#REF!</v>
      </c>
      <c r="ST14" s="42" t="e">
        <f>SUBTOTAL(109,#REF!)</f>
        <v>#REF!</v>
      </c>
      <c r="SU14" s="42" t="e">
        <f>SUBTOTAL(109,#REF!)</f>
        <v>#REF!</v>
      </c>
      <c r="SV14" s="42" t="e">
        <f>SUBTOTAL(109,#REF!)</f>
        <v>#REF!</v>
      </c>
      <c r="SW14" s="42" t="e">
        <f>SUBTOTAL(109,#REF!)</f>
        <v>#REF!</v>
      </c>
      <c r="SX14" s="42" t="e">
        <f>SUBTOTAL(109,#REF!)</f>
        <v>#REF!</v>
      </c>
      <c r="SY14" s="42" t="e">
        <f>SUBTOTAL(109,#REF!)</f>
        <v>#REF!</v>
      </c>
      <c r="SZ14" s="42" t="e">
        <f>SUBTOTAL(109,#REF!)</f>
        <v>#REF!</v>
      </c>
      <c r="TA14" s="42" t="e">
        <f>SUBTOTAL(109,#REF!)</f>
        <v>#REF!</v>
      </c>
      <c r="TB14" s="42" t="e">
        <f>SUBTOTAL(109,#REF!)</f>
        <v>#REF!</v>
      </c>
      <c r="TC14" s="42" t="e">
        <f>SUBTOTAL(109,#REF!)</f>
        <v>#REF!</v>
      </c>
      <c r="TD14" s="42" t="e">
        <f>SUBTOTAL(109,#REF!)</f>
        <v>#REF!</v>
      </c>
      <c r="TE14" s="42" t="e">
        <f>SUBTOTAL(109,#REF!)</f>
        <v>#REF!</v>
      </c>
      <c r="TF14" s="42" t="e">
        <f>SUBTOTAL(109,#REF!)</f>
        <v>#REF!</v>
      </c>
      <c r="TG14" s="42" t="e">
        <f>SUBTOTAL(109,#REF!)</f>
        <v>#REF!</v>
      </c>
      <c r="TH14" s="42" t="e">
        <f>SUBTOTAL(109,#REF!)</f>
        <v>#REF!</v>
      </c>
    </row>
    <row r="15">
      <c r="A15" s="176" t="s">
        <v>300</v>
      </c>
      <c r="W15" s="120">
        <v>252207.68</v>
      </c>
    </row>
    <row r="16">
      <c r="A16" s="12" t="s">
        <v>301</v>
      </c>
      <c r="B16" s="12"/>
      <c r="C16" s="12"/>
      <c r="D16" s="12"/>
      <c r="E16" s="12"/>
      <c r="F16" s="12"/>
      <c r="G16" s="12"/>
      <c r="H16" s="12"/>
      <c r="I16" s="12"/>
      <c r="J16" s="12"/>
      <c r="S16" s="47"/>
      <c r="T16" s="119"/>
      <c r="U16" s="47"/>
      <c r="V16" s="47"/>
      <c r="X16" s="14"/>
      <c r="SD16" s="12"/>
    </row>
    <row r="17">
      <c r="A17" s="177" t="s">
        <v>302</v>
      </c>
      <c r="B17" s="12"/>
      <c r="C17" s="12"/>
      <c r="D17" s="12"/>
      <c r="E17" s="12"/>
      <c r="F17" s="12"/>
      <c r="G17" s="12"/>
      <c r="H17" s="12"/>
      <c r="I17" s="12"/>
      <c r="J17" s="12"/>
      <c r="S17" s="47"/>
      <c r="T17" s="119"/>
      <c r="U17" s="47"/>
      <c r="V17" s="47"/>
      <c r="X17" s="14"/>
      <c r="SD17" s="12"/>
    </row>
    <row r="18">
      <c r="C18" s="13" t="s">
        <v>303</v>
      </c>
      <c r="K18" s="178">
        <v>5010101001</v>
      </c>
      <c r="M18" s="180">
        <v>12374500</v>
      </c>
      <c r="P18" s="180">
        <v>12374500</v>
      </c>
      <c r="Q18" s="180"/>
      <c r="R18" s="180">
        <v>1425637</v>
      </c>
      <c r="S18" s="180">
        <v>10948863</v>
      </c>
      <c r="T18" s="181">
        <v>0</v>
      </c>
      <c r="U18" s="180"/>
    </row>
    <row r="19">
      <c r="C19" s="13" t="s">
        <v>304</v>
      </c>
      <c r="K19" s="178">
        <v>5010201001</v>
      </c>
      <c r="M19" s="180">
        <v>582000</v>
      </c>
      <c r="P19" s="180">
        <v>582000</v>
      </c>
      <c r="Q19" s="180"/>
      <c r="R19" s="180">
        <v>94000</v>
      </c>
      <c r="S19" s="180">
        <v>488000</v>
      </c>
      <c r="T19" s="181">
        <v>0</v>
      </c>
      <c r="U19" s="180"/>
    </row>
    <row r="20">
      <c r="A20" s="12"/>
      <c r="B20" s="12"/>
      <c r="C20" s="12" t="s">
        <v>305</v>
      </c>
      <c r="D20" s="12"/>
      <c r="E20" s="12"/>
      <c r="F20" s="12"/>
      <c r="G20" s="12"/>
      <c r="H20" s="12"/>
      <c r="I20" s="12"/>
      <c r="J20" s="12"/>
      <c r="K20" s="182">
        <v>5010202000</v>
      </c>
      <c r="L20" s="17"/>
      <c r="M20" s="184">
        <v>67500</v>
      </c>
      <c r="N20" s="12"/>
      <c r="O20" s="12"/>
      <c r="P20" s="184">
        <v>67500</v>
      </c>
      <c r="Q20" s="184"/>
      <c r="R20" s="184">
        <v>22500</v>
      </c>
      <c r="S20" s="184">
        <v>45000</v>
      </c>
      <c r="T20" s="185">
        <v>0</v>
      </c>
      <c r="U20" s="184"/>
      <c r="V20" s="17"/>
      <c r="W20" s="17"/>
      <c r="X20" s="12"/>
      <c r="JV20" s="12"/>
      <c r="SD20" s="12"/>
    </row>
    <row r="21">
      <c r="A21" s="12"/>
      <c r="B21" s="12"/>
      <c r="C21" s="12" t="s">
        <v>306</v>
      </c>
      <c r="D21" s="12"/>
      <c r="E21" s="12"/>
      <c r="F21" s="12"/>
      <c r="G21" s="12"/>
      <c r="H21" s="12"/>
      <c r="I21" s="12"/>
      <c r="J21" s="12"/>
      <c r="K21" s="182">
        <v>5010203001</v>
      </c>
      <c r="L21" s="17"/>
      <c r="M21" s="184">
        <v>67500</v>
      </c>
      <c r="N21" s="12"/>
      <c r="O21" s="12"/>
      <c r="P21" s="184">
        <v>67500</v>
      </c>
      <c r="Q21" s="184"/>
      <c r="R21" s="184">
        <v>22500</v>
      </c>
      <c r="S21" s="184">
        <v>45000</v>
      </c>
      <c r="T21" s="185">
        <v>0</v>
      </c>
      <c r="U21" s="184"/>
      <c r="V21" s="17"/>
      <c r="W21" s="17"/>
      <c r="X21" s="12"/>
      <c r="JV21" s="12"/>
      <c r="SD21" s="12"/>
    </row>
    <row r="22">
      <c r="A22" s="12"/>
      <c r="B22" s="12"/>
      <c r="C22" s="12" t="s">
        <v>307</v>
      </c>
      <c r="D22" s="12"/>
      <c r="E22" s="12"/>
      <c r="F22" s="12"/>
      <c r="G22" s="12"/>
      <c r="H22" s="12"/>
      <c r="I22" s="12"/>
      <c r="J22" s="12"/>
      <c r="K22" s="182">
        <v>5010205003</v>
      </c>
      <c r="L22" s="17"/>
      <c r="M22" s="184">
        <v>1279500</v>
      </c>
      <c r="N22" s="12"/>
      <c r="O22" s="12"/>
      <c r="P22" s="184">
        <v>1279500</v>
      </c>
      <c r="Q22" s="184"/>
      <c r="R22" s="184">
        <v>206525</v>
      </c>
      <c r="S22" s="184">
        <v>1072975</v>
      </c>
      <c r="T22" s="185">
        <v>0</v>
      </c>
      <c r="U22" s="184"/>
      <c r="V22" s="17"/>
      <c r="W22" s="17"/>
      <c r="X22" s="12"/>
      <c r="JV22" s="12"/>
      <c r="SD22" s="12"/>
    </row>
    <row r="23">
      <c r="A23" s="12"/>
      <c r="B23" s="12"/>
      <c r="C23" s="12" t="s">
        <v>308</v>
      </c>
      <c r="D23" s="12"/>
      <c r="E23" s="12"/>
      <c r="F23" s="12"/>
      <c r="G23" s="12"/>
      <c r="H23" s="12"/>
      <c r="I23" s="12"/>
      <c r="J23" s="12"/>
      <c r="K23" s="182">
        <v>5010206004</v>
      </c>
      <c r="L23" s="17"/>
      <c r="M23" s="184">
        <v>86750</v>
      </c>
      <c r="N23" s="12"/>
      <c r="O23" s="12"/>
      <c r="P23" s="184">
        <v>86750</v>
      </c>
      <c r="Q23" s="184"/>
      <c r="R23" s="184">
        <v>21940.91</v>
      </c>
      <c r="S23" s="184">
        <v>64809.09</v>
      </c>
      <c r="T23" s="185">
        <v>0</v>
      </c>
      <c r="U23" s="184"/>
      <c r="V23" s="17"/>
      <c r="W23" s="17"/>
      <c r="X23" s="12"/>
      <c r="JV23" s="12"/>
      <c r="SD23" s="12"/>
    </row>
    <row r="24">
      <c r="A24" s="12"/>
      <c r="B24" s="12"/>
      <c r="C24" s="12" t="s">
        <v>309</v>
      </c>
      <c r="D24" s="12"/>
      <c r="E24" s="12"/>
      <c r="F24" s="12"/>
      <c r="G24" s="12"/>
      <c r="H24" s="12"/>
      <c r="I24" s="12"/>
      <c r="J24" s="12"/>
      <c r="K24" s="182">
        <v>5010211005</v>
      </c>
      <c r="L24" s="17"/>
      <c r="M24" s="184">
        <v>3849000</v>
      </c>
      <c r="N24" s="12"/>
      <c r="O24" s="12"/>
      <c r="P24" s="184">
        <v>3849000</v>
      </c>
      <c r="Q24" s="184"/>
      <c r="R24" s="183"/>
      <c r="S24" s="184">
        <v>3849000</v>
      </c>
      <c r="T24" s="185">
        <v>0</v>
      </c>
      <c r="U24" s="184"/>
      <c r="V24" s="17"/>
      <c r="W24" s="17"/>
      <c r="X24" s="12"/>
      <c r="JV24" s="12"/>
      <c r="SD24" s="12"/>
    </row>
    <row r="25">
      <c r="A25" s="12"/>
      <c r="B25" s="12"/>
      <c r="C25" s="12" t="s">
        <v>310</v>
      </c>
      <c r="D25" s="12"/>
      <c r="E25" s="12"/>
      <c r="F25" s="12"/>
      <c r="G25" s="12"/>
      <c r="H25" s="12"/>
      <c r="I25" s="12"/>
      <c r="J25" s="12"/>
      <c r="K25" s="182">
        <v>5010212004</v>
      </c>
      <c r="L25" s="17"/>
      <c r="M25" s="184"/>
      <c r="N25" s="12"/>
      <c r="O25" s="12"/>
      <c r="P25" s="183"/>
      <c r="Q25" s="184"/>
      <c r="R25" s="184">
        <v>496203.11</v>
      </c>
      <c r="S25" s="186">
        <v>496203.11</v>
      </c>
      <c r="T25" s="185">
        <v/>
      </c>
      <c r="U25" s="184"/>
      <c r="V25" s="17"/>
      <c r="W25" s="17"/>
      <c r="X25" s="12"/>
      <c r="JV25" s="12"/>
      <c r="SD25" s="12"/>
    </row>
    <row r="26">
      <c r="A26" s="12"/>
      <c r="B26" s="12"/>
      <c r="C26" s="12" t="s">
        <v>311</v>
      </c>
      <c r="D26" s="12"/>
      <c r="E26" s="12"/>
      <c r="F26" s="12"/>
      <c r="G26" s="12"/>
      <c r="H26" s="12"/>
      <c r="I26" s="12"/>
      <c r="J26" s="12"/>
      <c r="K26" s="182">
        <v>5010302001</v>
      </c>
      <c r="L26" s="17"/>
      <c r="M26" s="184">
        <v>29000</v>
      </c>
      <c r="N26" s="12"/>
      <c r="O26" s="12"/>
      <c r="P26" s="184">
        <v>29000</v>
      </c>
      <c r="Q26" s="184"/>
      <c r="R26" s="184">
        <v>4700</v>
      </c>
      <c r="S26" s="184">
        <v>24300</v>
      </c>
      <c r="T26" s="185">
        <v>0</v>
      </c>
      <c r="U26" s="184"/>
      <c r="V26" s="17"/>
      <c r="W26" s="17"/>
      <c r="X26" s="12"/>
      <c r="JV26" s="12"/>
      <c r="SD26" s="12"/>
    </row>
    <row r="27">
      <c r="C27" s="13" t="s">
        <v>312</v>
      </c>
      <c r="K27" s="178">
        <v>5010303001</v>
      </c>
      <c r="M27" s="180">
        <v>93000</v>
      </c>
      <c r="P27" s="180">
        <v>93000</v>
      </c>
      <c r="Q27" s="180"/>
      <c r="R27" s="179"/>
      <c r="S27" s="180">
        <v>93000</v>
      </c>
      <c r="T27" s="181">
        <v>0</v>
      </c>
      <c r="U27" s="180"/>
    </row>
    <row r="28">
      <c r="C28" s="13" t="s">
        <v>313</v>
      </c>
      <c r="K28" s="178">
        <v>5010304001</v>
      </c>
      <c r="M28" s="180">
        <v>29000</v>
      </c>
      <c r="P28" s="180">
        <v>29000</v>
      </c>
      <c r="Q28" s="180"/>
      <c r="R28" s="179"/>
      <c r="S28" s="180">
        <v>29000</v>
      </c>
      <c r="T28" s="181">
        <v>0</v>
      </c>
      <c r="U28" s="180"/>
    </row>
    <row r="29">
      <c r="C29" s="187" t="s">
        <v>314</v>
      </c>
      <c r="M29" s="189">
        <v>18457750</v>
      </c>
      <c r="P29" s="189"/>
      <c r="Q29" s="188"/>
      <c r="R29" s="189">
        <v>2294006.02</v>
      </c>
      <c r="S29" s="189">
        <v>16163743.98</v>
      </c>
      <c r="T29" s="190">
        <v>0</v>
      </c>
      <c r="U29" s="189"/>
    </row>
    <row r="30">
      <c r="A30" s="13" t="s">
        <v>315</v>
      </c>
    </row>
    <row r="31">
      <c r="A31" s="187" t="s">
        <v>316</v>
      </c>
    </row>
    <row r="32">
      <c r="C32" s="13" t="s">
        <v>303</v>
      </c>
      <c r="K32" s="178">
        <v>5010101001</v>
      </c>
      <c r="M32" s="180">
        <v>6115500</v>
      </c>
      <c r="P32" s="180">
        <v>6115500</v>
      </c>
      <c r="Q32" s="180"/>
      <c r="R32" s="180">
        <v>4433290</v>
      </c>
      <c r="S32" s="180">
        <v>1682210</v>
      </c>
      <c r="T32" s="181">
        <v>0</v>
      </c>
      <c r="U32" s="180"/>
    </row>
    <row r="33">
      <c r="C33" s="13" t="s">
        <v>304</v>
      </c>
      <c r="K33" s="178">
        <v>5010201001</v>
      </c>
      <c r="M33" s="180">
        <v>276000</v>
      </c>
      <c r="P33" s="180">
        <v>276000</v>
      </c>
      <c r="Q33" s="180"/>
      <c r="R33" s="180">
        <v>176000</v>
      </c>
      <c r="S33" s="180">
        <v>100000</v>
      </c>
      <c r="T33" s="181">
        <v>0</v>
      </c>
      <c r="U33" s="180"/>
    </row>
    <row r="34">
      <c r="C34" s="13" t="s">
        <v>305</v>
      </c>
      <c r="K34" s="178">
        <v>5010202000</v>
      </c>
      <c r="M34" s="180">
        <v>15000</v>
      </c>
      <c r="P34" s="180">
        <v>15000</v>
      </c>
      <c r="Q34" s="180"/>
      <c r="R34" s="180">
        <v>5000</v>
      </c>
      <c r="S34" s="180">
        <v>10000</v>
      </c>
      <c r="T34" s="181">
        <v>0</v>
      </c>
      <c r="U34" s="180"/>
    </row>
    <row r="35">
      <c r="C35" s="13" t="s">
        <v>306</v>
      </c>
      <c r="K35" s="178">
        <v>5010203001</v>
      </c>
      <c r="M35" s="180">
        <v>15000</v>
      </c>
      <c r="P35" s="180">
        <v>15000</v>
      </c>
      <c r="Q35" s="180"/>
      <c r="R35" s="180">
        <v>5000</v>
      </c>
      <c r="S35" s="180">
        <v>10000</v>
      </c>
      <c r="T35" s="181">
        <v>0</v>
      </c>
      <c r="U35" s="180"/>
    </row>
    <row r="36">
      <c r="C36" s="13" t="s">
        <v>311</v>
      </c>
      <c r="K36" s="178">
        <v>5010302001</v>
      </c>
      <c r="M36" s="180">
        <v>13750</v>
      </c>
      <c r="P36" s="180">
        <v>13750</v>
      </c>
      <c r="Q36" s="180"/>
      <c r="R36" s="180">
        <v>8800</v>
      </c>
      <c r="S36" s="180">
        <v>4950</v>
      </c>
      <c r="T36" s="181">
        <v>0</v>
      </c>
      <c r="U36" s="180"/>
    </row>
    <row r="37">
      <c r="C37" s="13" t="s">
        <v>312</v>
      </c>
      <c r="K37" s="178">
        <v>5010303001</v>
      </c>
      <c r="M37" s="180">
        <v>49750</v>
      </c>
      <c r="P37" s="180">
        <v>49750</v>
      </c>
      <c r="Q37" s="180"/>
      <c r="R37" s="179"/>
      <c r="S37" s="180">
        <v>49750</v>
      </c>
      <c r="T37" s="181">
        <v>0</v>
      </c>
      <c r="U37" s="180"/>
    </row>
    <row r="38">
      <c r="C38" s="13" t="s">
        <v>313</v>
      </c>
      <c r="K38" s="178">
        <v>5010304001</v>
      </c>
      <c r="M38" s="180">
        <v>13750</v>
      </c>
      <c r="P38" s="180">
        <v>13750</v>
      </c>
      <c r="Q38" s="180"/>
      <c r="R38" s="179"/>
      <c r="S38" s="180">
        <v>13750</v>
      </c>
      <c r="T38" s="181">
        <v>0</v>
      </c>
      <c r="U38" s="180"/>
    </row>
    <row r="39">
      <c r="C39" s="187" t="s">
        <v>317</v>
      </c>
      <c r="M39" s="189">
        <v>6498750</v>
      </c>
      <c r="P39" s="189"/>
      <c r="Q39" s="188"/>
      <c r="R39" s="189">
        <v>4628090</v>
      </c>
      <c r="S39" s="189">
        <v>1870660</v>
      </c>
      <c r="T39" s="190">
        <v>0</v>
      </c>
      <c r="U39" s="189"/>
    </row>
    <row r="40">
      <c r="A40" s="13" t="s">
        <v>318</v>
      </c>
    </row>
    <row r="41">
      <c r="A41" s="187" t="s">
        <v>71</v>
      </c>
    </row>
    <row r="42">
      <c r="C42" s="13" t="s">
        <v>303</v>
      </c>
      <c r="K42" s="178">
        <v>5010101001</v>
      </c>
      <c r="M42" s="180">
        <v>2066750</v>
      </c>
      <c r="P42" s="180">
        <v>2066750</v>
      </c>
      <c r="Q42" s="180"/>
      <c r="R42" s="180">
        <v>641729</v>
      </c>
      <c r="S42" s="180">
        <v>1425021</v>
      </c>
      <c r="T42" s="181">
        <v>0</v>
      </c>
      <c r="U42" s="180"/>
    </row>
    <row r="43">
      <c r="C43" s="13" t="s">
        <v>304</v>
      </c>
      <c r="K43" s="178">
        <v>5010201001</v>
      </c>
      <c r="M43" s="180">
        <v>108000</v>
      </c>
      <c r="P43" s="180">
        <v>108000</v>
      </c>
      <c r="Q43" s="180"/>
      <c r="R43" s="180">
        <v>34000</v>
      </c>
      <c r="S43" s="180">
        <v>74000</v>
      </c>
      <c r="T43" s="181">
        <v>0</v>
      </c>
      <c r="U43" s="180"/>
    </row>
    <row r="44">
      <c r="C44" s="13" t="s">
        <v>305</v>
      </c>
      <c r="K44" s="178">
        <v>5010202000</v>
      </c>
      <c r="M44" s="180">
        <v>15000</v>
      </c>
      <c r="P44" s="180">
        <v>15000</v>
      </c>
      <c r="Q44" s="180"/>
      <c r="R44" s="180">
        <v>2500</v>
      </c>
      <c r="S44" s="180">
        <v>12500</v>
      </c>
      <c r="T44" s="181">
        <v>0</v>
      </c>
      <c r="U44" s="180"/>
    </row>
    <row r="45">
      <c r="C45" s="13" t="s">
        <v>306</v>
      </c>
      <c r="K45" s="178">
        <v>5010203001</v>
      </c>
      <c r="M45" s="180">
        <v>15000</v>
      </c>
      <c r="P45" s="180">
        <v>15000</v>
      </c>
      <c r="Q45" s="180"/>
      <c r="R45" s="180">
        <v>2500</v>
      </c>
      <c r="S45" s="180">
        <v>12500</v>
      </c>
      <c r="T45" s="181">
        <v>0</v>
      </c>
      <c r="U45" s="180"/>
    </row>
    <row r="46">
      <c r="C46" s="13" t="s">
        <v>311</v>
      </c>
      <c r="K46" s="178">
        <v>5010302001</v>
      </c>
      <c r="M46" s="180">
        <v>5500</v>
      </c>
      <c r="P46" s="180">
        <v>5500</v>
      </c>
      <c r="Q46" s="180"/>
      <c r="R46" s="180">
        <v>1700</v>
      </c>
      <c r="S46" s="180">
        <v>3800</v>
      </c>
      <c r="T46" s="181">
        <v>0</v>
      </c>
      <c r="U46" s="180"/>
    </row>
    <row r="47">
      <c r="C47" s="13" t="s">
        <v>312</v>
      </c>
      <c r="K47" s="178">
        <v>5010303001</v>
      </c>
      <c r="M47" s="180">
        <v>18750</v>
      </c>
      <c r="P47" s="180">
        <v>18750</v>
      </c>
      <c r="Q47" s="180"/>
      <c r="R47" s="179"/>
      <c r="S47" s="180">
        <v>18750</v>
      </c>
      <c r="T47" s="181">
        <v>0</v>
      </c>
      <c r="U47" s="180"/>
    </row>
    <row r="48">
      <c r="C48" s="13" t="s">
        <v>313</v>
      </c>
      <c r="K48" s="178">
        <v>5010304001</v>
      </c>
      <c r="M48" s="180">
        <v>5500</v>
      </c>
      <c r="P48" s="180">
        <v>5500</v>
      </c>
      <c r="Q48" s="180"/>
      <c r="R48" s="179"/>
      <c r="S48" s="180">
        <v>5500</v>
      </c>
      <c r="T48" s="181">
        <v>0</v>
      </c>
      <c r="U48" s="180"/>
    </row>
    <row r="49">
      <c r="C49" s="187" t="s">
        <v>319</v>
      </c>
      <c r="M49" s="189">
        <v>2234500</v>
      </c>
      <c r="P49" s="189"/>
      <c r="Q49" s="188"/>
      <c r="R49" s="189">
        <v>682429</v>
      </c>
      <c r="S49" s="189">
        <v>1552071</v>
      </c>
      <c r="T49" s="190">
        <v>0</v>
      </c>
      <c r="U49" s="189"/>
    </row>
    <row r="50">
      <c r="J50" s="191" t="s">
        <v>320</v>
      </c>
      <c r="M50" s="188">
        <v>27191000</v>
      </c>
      <c r="P50" s="189">
        <v>27191000</v>
      </c>
      <c r="Q50" s="188"/>
      <c r="R50" s="189">
        <v>7604525.02</v>
      </c>
      <c r="S50" s="189">
        <v>19586474.98</v>
      </c>
      <c r="T50" s="190">
        <v>0</v>
      </c>
      <c r="U50" s="189">
        <v>0</v>
      </c>
    </row>
    <row r="52">
      <c r="A52" s="176" t="s">
        <v>321</v>
      </c>
    </row>
    <row r="53">
      <c r="A53" s="13" t="s">
        <v>301</v>
      </c>
    </row>
    <row r="54">
      <c r="A54" s="187" t="s">
        <v>322</v>
      </c>
    </row>
    <row r="55">
      <c r="C55" s="13" t="s">
        <v>323</v>
      </c>
      <c r="K55" s="178">
        <v>5020101000</v>
      </c>
      <c r="M55" s="180">
        <v>4121750</v>
      </c>
      <c r="P55" s="180">
        <v>4121750</v>
      </c>
      <c r="Q55" s="180"/>
      <c r="R55" s="180">
        <v>2135</v>
      </c>
      <c r="S55" s="180">
        <v>4119615</v>
      </c>
      <c r="T55" s="181">
        <v>0</v>
      </c>
      <c r="U55" s="180"/>
    </row>
    <row r="56">
      <c r="C56" s="13" t="s">
        <v>324</v>
      </c>
      <c r="K56" s="178">
        <v>5020502001</v>
      </c>
      <c r="M56" s="180"/>
      <c r="P56" s="179"/>
      <c r="Q56" s="180"/>
      <c r="R56" s="180">
        <v>3500</v>
      </c>
      <c r="S56" s="192">
        <v>3500</v>
      </c>
      <c r="T56" s="181">
        <v/>
      </c>
      <c r="U56" s="180"/>
    </row>
    <row r="57">
      <c r="C57" s="13" t="s">
        <v>325</v>
      </c>
      <c r="K57" s="178">
        <v>5020503000</v>
      </c>
      <c r="M57" s="180"/>
      <c r="P57" s="179"/>
      <c r="Q57" s="180"/>
      <c r="R57" s="180">
        <v>5677</v>
      </c>
      <c r="S57" s="192">
        <v>5677</v>
      </c>
      <c r="T57" s="181">
        <v/>
      </c>
      <c r="U57" s="180"/>
    </row>
    <row r="58">
      <c r="C58" s="13" t="s">
        <v>326</v>
      </c>
      <c r="K58" s="178">
        <v>5021501001</v>
      </c>
      <c r="M58" s="180"/>
      <c r="P58" s="179"/>
      <c r="Q58" s="180"/>
      <c r="R58" s="180">
        <v>431.56</v>
      </c>
      <c r="S58" s="192">
        <v>431.56</v>
      </c>
      <c r="T58" s="181">
        <v/>
      </c>
      <c r="U58" s="180"/>
    </row>
    <row r="59">
      <c r="C59" s="13" t="s">
        <v>327</v>
      </c>
      <c r="K59" s="178">
        <v>5021503000</v>
      </c>
      <c r="M59" s="180"/>
      <c r="P59" s="179"/>
      <c r="Q59" s="180"/>
      <c r="R59" s="180">
        <v>13134.119999999999</v>
      </c>
      <c r="S59" s="192">
        <v>13134.119999999999</v>
      </c>
      <c r="T59" s="181">
        <v/>
      </c>
      <c r="U59" s="180"/>
    </row>
    <row r="60">
      <c r="C60" s="187" t="s">
        <v>328</v>
      </c>
      <c r="M60" s="189">
        <v>4121750</v>
      </c>
      <c r="P60" s="189"/>
      <c r="Q60" s="188"/>
      <c r="R60" s="189">
        <v>24877.68</v>
      </c>
      <c r="S60" s="189">
        <v>4096872.32</v>
      </c>
      <c r="T60" s="190">
        <v>0</v>
      </c>
      <c r="U60" s="189"/>
    </row>
    <row r="61">
      <c r="A61" s="13" t="s">
        <v>329</v>
      </c>
    </row>
    <row r="62">
      <c r="A62" s="187" t="s">
        <v>330</v>
      </c>
    </row>
    <row r="63">
      <c r="C63" s="13" t="s">
        <v>323</v>
      </c>
      <c r="K63" s="178">
        <v>5020101000</v>
      </c>
      <c r="M63" s="180">
        <v>340250</v>
      </c>
      <c r="P63" s="180">
        <v>340250</v>
      </c>
      <c r="Q63" s="180"/>
      <c r="R63" s="179"/>
      <c r="S63" s="180">
        <v>340250</v>
      </c>
      <c r="T63" s="181">
        <v>0</v>
      </c>
      <c r="U63" s="180"/>
    </row>
    <row r="64">
      <c r="C64" s="187" t="s">
        <v>331</v>
      </c>
      <c r="M64" s="189">
        <v>340250</v>
      </c>
      <c r="P64" s="189"/>
      <c r="Q64" s="188"/>
      <c r="R64" s="188"/>
      <c r="S64" s="189">
        <v>340250</v>
      </c>
      <c r="T64" s="190">
        <v>0</v>
      </c>
      <c r="U64" s="189"/>
    </row>
    <row r="65">
      <c r="A65" s="13" t="s">
        <v>332</v>
      </c>
    </row>
    <row r="66">
      <c r="A66" s="187" t="s">
        <v>333</v>
      </c>
    </row>
    <row r="67">
      <c r="C67" s="13" t="s">
        <v>334</v>
      </c>
      <c r="K67" s="178">
        <v>5021403000</v>
      </c>
      <c r="M67" s="180">
        <v>4525000</v>
      </c>
      <c r="P67" s="180">
        <v>4525000</v>
      </c>
      <c r="Q67" s="180"/>
      <c r="R67" s="179"/>
      <c r="S67" s="180">
        <v>4525000</v>
      </c>
      <c r="T67" s="181">
        <v>0</v>
      </c>
      <c r="U67" s="180"/>
    </row>
    <row r="68">
      <c r="C68" s="187" t="s">
        <v>335</v>
      </c>
      <c r="M68" s="189">
        <v>4525000</v>
      </c>
      <c r="P68" s="189"/>
      <c r="Q68" s="188"/>
      <c r="R68" s="188"/>
      <c r="S68" s="189">
        <v>4525000</v>
      </c>
      <c r="T68" s="190">
        <v>0</v>
      </c>
      <c r="U68" s="189"/>
    </row>
    <row r="69">
      <c r="A69" s="13" t="s">
        <v>336</v>
      </c>
    </row>
    <row r="70">
      <c r="A70" s="187" t="s">
        <v>337</v>
      </c>
    </row>
    <row r="71">
      <c r="C71" s="13" t="s">
        <v>338</v>
      </c>
      <c r="K71" s="178">
        <v>5021199000</v>
      </c>
      <c r="M71" s="180">
        <v>192296000</v>
      </c>
      <c r="P71" s="180">
        <v>192296000</v>
      </c>
      <c r="Q71" s="180"/>
      <c r="R71" s="179"/>
      <c r="S71" s="180">
        <v>192296000</v>
      </c>
      <c r="T71" s="181">
        <v>0</v>
      </c>
      <c r="U71" s="180"/>
    </row>
    <row r="72">
      <c r="C72" s="187" t="s">
        <v>339</v>
      </c>
      <c r="M72" s="189">
        <v>192296000</v>
      </c>
      <c r="P72" s="189"/>
      <c r="Q72" s="188"/>
      <c r="R72" s="188"/>
      <c r="S72" s="189">
        <v>192296000</v>
      </c>
      <c r="T72" s="190">
        <v>0</v>
      </c>
      <c r="U72" s="189"/>
    </row>
    <row r="73">
      <c r="A73" s="13" t="s">
        <v>340</v>
      </c>
    </row>
    <row r="74">
      <c r="A74" s="187" t="s">
        <v>341</v>
      </c>
    </row>
    <row r="75">
      <c r="C75" s="13" t="s">
        <v>323</v>
      </c>
      <c r="K75" s="178">
        <v>5020101000</v>
      </c>
      <c r="M75" s="180"/>
      <c r="P75" s="179"/>
      <c r="Q75" s="180"/>
      <c r="R75" s="180">
        <v>12705.64</v>
      </c>
      <c r="S75" s="192">
        <v>12705.64</v>
      </c>
      <c r="T75" s="181">
        <v/>
      </c>
      <c r="U75" s="180"/>
    </row>
    <row r="76">
      <c r="C76" s="13" t="s">
        <v>342</v>
      </c>
      <c r="K76" s="178">
        <v>5020201002</v>
      </c>
      <c r="M76" s="180">
        <v>1144000</v>
      </c>
      <c r="P76" s="180">
        <v>1144000</v>
      </c>
      <c r="Q76" s="180"/>
      <c r="R76" s="180">
        <v>75600</v>
      </c>
      <c r="S76" s="180">
        <v>1068400</v>
      </c>
      <c r="T76" s="181">
        <v>0</v>
      </c>
      <c r="U76" s="180"/>
    </row>
    <row r="77">
      <c r="C77" s="187" t="s">
        <v>343</v>
      </c>
      <c r="M77" s="189">
        <v>1144000</v>
      </c>
      <c r="P77" s="189"/>
      <c r="Q77" s="188"/>
      <c r="R77" s="189">
        <v>88305.64</v>
      </c>
      <c r="S77" s="189">
        <v>1055694.36</v>
      </c>
      <c r="T77" s="190">
        <v>0</v>
      </c>
      <c r="U77" s="189"/>
    </row>
    <row r="78">
      <c r="A78" s="13" t="s">
        <v>344</v>
      </c>
    </row>
    <row r="79">
      <c r="A79" s="187" t="s">
        <v>82</v>
      </c>
    </row>
    <row r="80">
      <c r="C80" s="13" t="s">
        <v>342</v>
      </c>
      <c r="K80" s="178">
        <v>5020201002</v>
      </c>
      <c r="M80" s="180">
        <v>1906750</v>
      </c>
      <c r="P80" s="180">
        <v>1906750</v>
      </c>
      <c r="Q80" s="180"/>
      <c r="R80" s="179"/>
      <c r="S80" s="180">
        <v>1906750</v>
      </c>
      <c r="T80" s="181">
        <v>0</v>
      </c>
      <c r="U80" s="180"/>
    </row>
    <row r="81">
      <c r="C81" s="187" t="s">
        <v>345</v>
      </c>
      <c r="M81" s="189">
        <v>1906750</v>
      </c>
      <c r="P81" s="189"/>
      <c r="Q81" s="188"/>
      <c r="R81" s="188"/>
      <c r="S81" s="189">
        <v>1906750</v>
      </c>
      <c r="T81" s="190">
        <v>0</v>
      </c>
      <c r="U81" s="189"/>
    </row>
    <row r="82">
      <c r="A82" s="13" t="s">
        <v>315</v>
      </c>
    </row>
    <row r="83">
      <c r="A83" s="187" t="s">
        <v>346</v>
      </c>
    </row>
    <row r="84">
      <c r="C84" s="13" t="s">
        <v>323</v>
      </c>
      <c r="K84" s="178">
        <v>5020101000</v>
      </c>
      <c r="M84" s="180">
        <v>45164500</v>
      </c>
      <c r="P84" s="180">
        <v>45164500</v>
      </c>
      <c r="Q84" s="180"/>
      <c r="R84" s="180">
        <v>2160</v>
      </c>
      <c r="S84" s="180">
        <v>45162340</v>
      </c>
      <c r="T84" s="181">
        <v>0</v>
      </c>
      <c r="U84" s="180"/>
    </row>
    <row r="85">
      <c r="C85" s="13" t="s">
        <v>342</v>
      </c>
      <c r="K85" s="178">
        <v>5020201002</v>
      </c>
      <c r="M85" s="180"/>
      <c r="P85" s="179"/>
      <c r="Q85" s="180"/>
      <c r="R85" s="180">
        <v>22500</v>
      </c>
      <c r="S85" s="192">
        <v>22500</v>
      </c>
      <c r="T85" s="181">
        <v/>
      </c>
      <c r="U85" s="180"/>
    </row>
    <row r="86">
      <c r="C86" s="13" t="s">
        <v>324</v>
      </c>
      <c r="K86" s="178">
        <v>5020502001</v>
      </c>
      <c r="M86" s="180"/>
      <c r="P86" s="179"/>
      <c r="Q86" s="180"/>
      <c r="R86" s="180">
        <v>11097.24</v>
      </c>
      <c r="S86" s="192">
        <v>11097.24</v>
      </c>
      <c r="T86" s="181">
        <v/>
      </c>
      <c r="U86" s="180"/>
    </row>
    <row r="87">
      <c r="C87" s="13" t="s">
        <v>325</v>
      </c>
      <c r="K87" s="178">
        <v>5020503000</v>
      </c>
      <c r="M87" s="180"/>
      <c r="P87" s="179"/>
      <c r="Q87" s="180"/>
      <c r="R87" s="180">
        <v>9753.3</v>
      </c>
      <c r="S87" s="192">
        <v>9753.3</v>
      </c>
      <c r="T87" s="181" t="e">
        <v>#NUM!</v>
      </c>
      <c r="U87" s="180">
        <v>5297.76</v>
      </c>
    </row>
    <row r="88">
      <c r="C88" s="13" t="s">
        <v>347</v>
      </c>
      <c r="K88" s="178">
        <v>5029903000</v>
      </c>
      <c r="M88" s="180"/>
      <c r="P88" s="179"/>
      <c r="Q88" s="180"/>
      <c r="R88" s="179"/>
      <c r="S88" s="179"/>
      <c r="T88" s="181">
        <v/>
      </c>
      <c r="U88" s="180"/>
    </row>
    <row r="89">
      <c r="C89" s="13" t="s">
        <v>348</v>
      </c>
      <c r="K89" s="178">
        <v>5029904000</v>
      </c>
      <c r="M89" s="180"/>
      <c r="P89" s="179"/>
      <c r="Q89" s="180"/>
      <c r="R89" s="180">
        <v>3800000</v>
      </c>
      <c r="S89" s="192">
        <v>3800000</v>
      </c>
      <c r="T89" s="181">
        <v/>
      </c>
      <c r="U89" s="180"/>
    </row>
    <row r="90">
      <c r="C90" s="187" t="s">
        <v>349</v>
      </c>
      <c r="M90" s="189">
        <v>45164500</v>
      </c>
      <c r="P90" s="189"/>
      <c r="Q90" s="188"/>
      <c r="R90" s="189">
        <v>3845510.54</v>
      </c>
      <c r="S90" s="189">
        <v>41318989.46</v>
      </c>
      <c r="T90" s="190">
        <v>2.1233655947486606E-05</v>
      </c>
      <c r="U90" s="189">
        <v>5297.76</v>
      </c>
    </row>
    <row r="91">
      <c r="A91" s="13" t="s">
        <v>350</v>
      </c>
    </row>
    <row r="92">
      <c r="A92" s="187" t="s">
        <v>83</v>
      </c>
    </row>
    <row r="93">
      <c r="C93" s="13" t="s">
        <v>342</v>
      </c>
      <c r="K93" s="178">
        <v>5020201002</v>
      </c>
      <c r="M93" s="180">
        <v>299750</v>
      </c>
      <c r="P93" s="180">
        <v>299750</v>
      </c>
      <c r="Q93" s="180"/>
      <c r="R93" s="179"/>
      <c r="S93" s="180">
        <v>299750</v>
      </c>
      <c r="T93" s="181">
        <v>0</v>
      </c>
      <c r="U93" s="180"/>
    </row>
    <row r="94">
      <c r="C94" s="187" t="s">
        <v>351</v>
      </c>
      <c r="M94" s="189">
        <v>299750</v>
      </c>
      <c r="P94" s="189"/>
      <c r="Q94" s="188"/>
      <c r="R94" s="188"/>
      <c r="S94" s="189">
        <v>299750</v>
      </c>
      <c r="T94" s="190">
        <v>0</v>
      </c>
      <c r="U94" s="189"/>
    </row>
    <row r="95">
      <c r="A95" s="13" t="s">
        <v>352</v>
      </c>
    </row>
    <row r="96">
      <c r="A96" s="187" t="s">
        <v>84</v>
      </c>
    </row>
    <row r="97">
      <c r="C97" s="13" t="s">
        <v>342</v>
      </c>
      <c r="K97" s="178">
        <v>5020201002</v>
      </c>
      <c r="M97" s="180">
        <v>1906750</v>
      </c>
      <c r="P97" s="180">
        <v>1906750</v>
      </c>
      <c r="Q97" s="180"/>
      <c r="R97" s="179"/>
      <c r="S97" s="180">
        <v>1906750</v>
      </c>
      <c r="T97" s="181">
        <v>0</v>
      </c>
      <c r="U97" s="180"/>
    </row>
    <row r="98">
      <c r="C98" s="187" t="s">
        <v>353</v>
      </c>
      <c r="M98" s="189">
        <v>1906750</v>
      </c>
      <c r="P98" s="189"/>
      <c r="Q98" s="188"/>
      <c r="R98" s="188"/>
      <c r="S98" s="189">
        <v>1906750</v>
      </c>
      <c r="T98" s="190">
        <v>0</v>
      </c>
      <c r="U98" s="189"/>
    </row>
    <row r="99">
      <c r="A99" s="13" t="s">
        <v>318</v>
      </c>
    </row>
    <row r="100">
      <c r="A100" s="187" t="s">
        <v>354</v>
      </c>
    </row>
    <row r="101">
      <c r="C101" s="13" t="s">
        <v>323</v>
      </c>
      <c r="K101" s="178">
        <v>5020101000</v>
      </c>
      <c r="M101" s="180">
        <v>1497500</v>
      </c>
      <c r="P101" s="180">
        <v>1497500</v>
      </c>
      <c r="Q101" s="180"/>
      <c r="R101" s="180">
        <v>5680</v>
      </c>
      <c r="S101" s="180">
        <v>1491820</v>
      </c>
      <c r="T101" s="181">
        <v>0</v>
      </c>
      <c r="U101" s="180"/>
    </row>
    <row r="102">
      <c r="C102" s="13" t="s">
        <v>324</v>
      </c>
      <c r="K102" s="178">
        <v>5020502001</v>
      </c>
      <c r="M102" s="180"/>
      <c r="P102" s="179"/>
      <c r="Q102" s="180"/>
      <c r="R102" s="180">
        <v>3000</v>
      </c>
      <c r="S102" s="192">
        <v>3000</v>
      </c>
      <c r="T102" s="181">
        <v/>
      </c>
      <c r="U102" s="180"/>
    </row>
    <row r="103">
      <c r="C103" s="187" t="s">
        <v>355</v>
      </c>
      <c r="M103" s="189">
        <v>1497500</v>
      </c>
      <c r="P103" s="189"/>
      <c r="Q103" s="188"/>
      <c r="R103" s="189">
        <v>8680</v>
      </c>
      <c r="S103" s="189">
        <v>1488820</v>
      </c>
      <c r="T103" s="190">
        <v>0</v>
      </c>
      <c r="U103" s="189"/>
    </row>
    <row r="104">
      <c r="J104" s="191" t="s">
        <v>356</v>
      </c>
      <c r="M104" s="188">
        <v>253202250</v>
      </c>
      <c r="P104" s="189">
        <v>253202250</v>
      </c>
      <c r="Q104" s="188"/>
      <c r="R104" s="189">
        <v>3967373.86</v>
      </c>
      <c r="S104" s="189">
        <v>249234876.14000002</v>
      </c>
      <c r="T104" s="190">
        <v>2.092303682135526E-05</v>
      </c>
      <c r="U104" s="189">
        <v>5297.76</v>
      </c>
    </row>
    <row r="106">
      <c r="A106" s="176" t="s">
        <v>357</v>
      </c>
    </row>
    <row r="107">
      <c r="A107" s="13" t="s">
        <v>358</v>
      </c>
    </row>
    <row r="108">
      <c r="A108" s="187" t="s">
        <v>359</v>
      </c>
    </row>
    <row r="109">
      <c r="B109" s="193" t="s">
        <v>360</v>
      </c>
    </row>
    <row r="110">
      <c r="C110" s="13" t="s">
        <v>361</v>
      </c>
      <c r="K110" s="54">
        <v>5021407000</v>
      </c>
      <c r="M110" s="180">
        <v>1000000</v>
      </c>
      <c r="N110" s="180"/>
      <c r="P110" s="180">
        <v>1000000</v>
      </c>
      <c r="Q110" s="180"/>
      <c r="R110" s="180"/>
      <c r="S110" s="180">
        <v>1000000</v>
      </c>
      <c r="T110" s="181">
        <v>0</v>
      </c>
      <c r="U110" s="179"/>
    </row>
    <row r="111">
      <c r="A111" s="176" t="s">
        <v>362</v>
      </c>
      <c r="M111" s="189">
        <v>1000000</v>
      </c>
      <c r="P111" s="189">
        <v>1000000</v>
      </c>
      <c r="S111" s="189">
        <v>0</v>
      </c>
      <c r="AD111" s="194">
        <v>0</v>
      </c>
      <c r="AE111" s="194">
        <v>1000000</v>
      </c>
      <c r="AF111" s="194">
        <v>0</v>
      </c>
      <c r="AG111" s="195">
        <v>0</v>
      </c>
    </row>
    <row r="112">
      <c r="A112" s="176" t="s">
        <v>363</v>
      </c>
    </row>
    <row r="113">
      <c r="A113" s="13" t="s">
        <v>301</v>
      </c>
    </row>
    <row r="114">
      <c r="A114" s="187" t="s">
        <v>364</v>
      </c>
    </row>
    <row r="115">
      <c r="C115" s="13" t="s">
        <v>303</v>
      </c>
      <c r="K115" s="178">
        <v>5010101001</v>
      </c>
      <c r="M115" s="180">
        <v>12374500</v>
      </c>
      <c r="P115" s="180">
        <v>12374500</v>
      </c>
      <c r="Q115" s="180"/>
      <c r="R115" s="179"/>
      <c r="S115" s="180">
        <v>12374500</v>
      </c>
      <c r="T115" s="181">
        <v>0</v>
      </c>
      <c r="U115" s="180"/>
    </row>
    <row r="116">
      <c r="C116" s="13" t="s">
        <v>304</v>
      </c>
      <c r="K116" s="178">
        <v>5010201001</v>
      </c>
      <c r="M116" s="180">
        <v>582000</v>
      </c>
      <c r="P116" s="180">
        <v>582000</v>
      </c>
      <c r="Q116" s="180"/>
      <c r="R116" s="179"/>
      <c r="S116" s="180">
        <v>582000</v>
      </c>
      <c r="T116" s="181">
        <v>0</v>
      </c>
      <c r="U116" s="180"/>
    </row>
    <row r="117">
      <c r="C117" s="13" t="s">
        <v>305</v>
      </c>
      <c r="K117" s="178">
        <v>5010202000</v>
      </c>
      <c r="M117" s="180">
        <v>67500</v>
      </c>
      <c r="P117" s="180">
        <v>67500</v>
      </c>
      <c r="Q117" s="180"/>
      <c r="R117" s="179"/>
      <c r="S117" s="180">
        <v>67500</v>
      </c>
      <c r="T117" s="181">
        <v>0</v>
      </c>
      <c r="U117" s="180"/>
    </row>
    <row r="118">
      <c r="C118" s="13" t="s">
        <v>306</v>
      </c>
      <c r="K118" s="178">
        <v>5010203001</v>
      </c>
      <c r="M118" s="180">
        <v>67500</v>
      </c>
      <c r="P118" s="180">
        <v>67500</v>
      </c>
      <c r="Q118" s="180"/>
      <c r="R118" s="179"/>
      <c r="S118" s="180">
        <v>67500</v>
      </c>
      <c r="T118" s="181">
        <v>0</v>
      </c>
      <c r="U118" s="180"/>
    </row>
    <row r="119">
      <c r="C119" s="13" t="s">
        <v>307</v>
      </c>
      <c r="K119" s="178">
        <v>5010205003</v>
      </c>
      <c r="M119" s="180">
        <v>1279500</v>
      </c>
      <c r="P119" s="180">
        <v>1279500</v>
      </c>
      <c r="Q119" s="180"/>
      <c r="R119" s="179"/>
      <c r="S119" s="180">
        <v>1279500</v>
      </c>
      <c r="T119" s="181">
        <v>0</v>
      </c>
      <c r="U119" s="180"/>
    </row>
    <row r="120">
      <c r="C120" s="13" t="s">
        <v>308</v>
      </c>
      <c r="K120" s="178">
        <v>5010206004</v>
      </c>
      <c r="M120" s="180">
        <v>86750</v>
      </c>
      <c r="P120" s="180">
        <v>86750</v>
      </c>
      <c r="Q120" s="180"/>
      <c r="R120" s="179"/>
      <c r="S120" s="180">
        <v>86750</v>
      </c>
      <c r="T120" s="181">
        <v>0</v>
      </c>
      <c r="U120" s="180"/>
    </row>
    <row r="121">
      <c r="C121" s="13" t="s">
        <v>309</v>
      </c>
      <c r="K121" s="178">
        <v>5010211005</v>
      </c>
      <c r="M121" s="180">
        <v>3849000</v>
      </c>
      <c r="P121" s="180">
        <v>3849000</v>
      </c>
      <c r="Q121" s="180"/>
      <c r="R121" s="179"/>
      <c r="S121" s="180">
        <v>3849000</v>
      </c>
      <c r="T121" s="181">
        <v>0</v>
      </c>
      <c r="U121" s="180"/>
    </row>
    <row r="122">
      <c r="C122" s="13" t="s">
        <v>311</v>
      </c>
      <c r="K122" s="178">
        <v>5010302001</v>
      </c>
      <c r="M122" s="180">
        <v>29000</v>
      </c>
      <c r="P122" s="180">
        <v>29000</v>
      </c>
      <c r="Q122" s="180"/>
      <c r="R122" s="179"/>
      <c r="S122" s="180">
        <v>29000</v>
      </c>
      <c r="T122" s="181">
        <v>0</v>
      </c>
      <c r="U122" s="180"/>
    </row>
    <row r="123">
      <c r="C123" s="13" t="s">
        <v>312</v>
      </c>
      <c r="K123" s="178">
        <v>5010303001</v>
      </c>
      <c r="M123" s="180">
        <v>93000</v>
      </c>
      <c r="P123" s="180">
        <v>93000</v>
      </c>
      <c r="Q123" s="180"/>
      <c r="R123" s="179"/>
      <c r="S123" s="180">
        <v>93000</v>
      </c>
      <c r="T123" s="181">
        <v>0</v>
      </c>
      <c r="U123" s="180"/>
    </row>
    <row r="124">
      <c r="C124" s="13" t="s">
        <v>313</v>
      </c>
      <c r="K124" s="178">
        <v>5010304001</v>
      </c>
      <c r="M124" s="180">
        <v>29000</v>
      </c>
      <c r="P124" s="180">
        <v>29000</v>
      </c>
      <c r="Q124" s="180"/>
      <c r="R124" s="179"/>
      <c r="S124" s="180">
        <v>29000</v>
      </c>
      <c r="T124" s="181">
        <v>0</v>
      </c>
      <c r="U124" s="180"/>
    </row>
    <row r="125">
      <c r="C125" s="187" t="s">
        <v>365</v>
      </c>
      <c r="M125" s="189">
        <v>18457750</v>
      </c>
      <c r="P125" s="189"/>
      <c r="Q125" s="188"/>
      <c r="R125" s="188"/>
      <c r="S125" s="189">
        <v>18457750</v>
      </c>
      <c r="T125" s="190">
        <v>0</v>
      </c>
      <c r="U125" s="189"/>
    </row>
    <row r="126">
      <c r="A126" s="13" t="s">
        <v>329</v>
      </c>
    </row>
    <row r="127">
      <c r="A127" s="187" t="s">
        <v>366</v>
      </c>
    </row>
    <row r="128">
      <c r="C128" s="13" t="s">
        <v>342</v>
      </c>
      <c r="K128" s="178">
        <v>5020201002</v>
      </c>
      <c r="M128" s="180">
        <v>151468.3</v>
      </c>
      <c r="P128" s="180">
        <v>151468.3</v>
      </c>
      <c r="Q128" s="180"/>
      <c r="R128" s="179"/>
      <c r="S128" s="180">
        <v>151468.3</v>
      </c>
      <c r="T128" s="181">
        <v>0</v>
      </c>
      <c r="U128" s="180"/>
    </row>
    <row r="129">
      <c r="C129" s="187" t="s">
        <v>367</v>
      </c>
      <c r="M129" s="189">
        <v>151468.3</v>
      </c>
      <c r="P129" s="189"/>
      <c r="Q129" s="188"/>
      <c r="R129" s="188"/>
      <c r="S129" s="189">
        <v>151468.3</v>
      </c>
      <c r="T129" s="190">
        <v>0</v>
      </c>
      <c r="U129" s="189"/>
    </row>
    <row r="130">
      <c r="A130" s="13" t="s">
        <v>332</v>
      </c>
    </row>
    <row r="131">
      <c r="A131" s="187" t="s">
        <v>368</v>
      </c>
    </row>
    <row r="132">
      <c r="C132" s="13" t="s">
        <v>334</v>
      </c>
      <c r="K132" s="178">
        <v>5021403000</v>
      </c>
      <c r="M132" s="180">
        <v>1390325</v>
      </c>
      <c r="P132" s="180">
        <v>1390325</v>
      </c>
      <c r="Q132" s="180"/>
      <c r="R132" s="179"/>
      <c r="S132" s="180">
        <v>1390325</v>
      </c>
      <c r="T132" s="181">
        <v>0</v>
      </c>
      <c r="U132" s="180"/>
    </row>
    <row r="133">
      <c r="C133" s="187" t="s">
        <v>369</v>
      </c>
      <c r="M133" s="189">
        <v>1390325</v>
      </c>
      <c r="P133" s="189"/>
      <c r="Q133" s="188"/>
      <c r="R133" s="188"/>
      <c r="S133" s="189">
        <v>1390325</v>
      </c>
      <c r="T133" s="190">
        <v>0</v>
      </c>
      <c r="U133" s="189"/>
    </row>
    <row r="134">
      <c r="A134" s="13" t="s">
        <v>336</v>
      </c>
    </row>
    <row r="135">
      <c r="A135" s="187" t="s">
        <v>370</v>
      </c>
    </row>
    <row r="136">
      <c r="C136" s="13" t="s">
        <v>323</v>
      </c>
      <c r="K136" s="178">
        <v>5020101000</v>
      </c>
      <c r="M136" s="180"/>
      <c r="P136" s="179"/>
      <c r="Q136" s="180"/>
      <c r="R136" s="180">
        <v>60030</v>
      </c>
      <c r="S136" s="192">
        <v>60030</v>
      </c>
      <c r="T136" s="181">
        <v/>
      </c>
      <c r="U136" s="180"/>
    </row>
    <row r="137">
      <c r="C137" s="13" t="s">
        <v>338</v>
      </c>
      <c r="K137" s="178">
        <v>5021199000</v>
      </c>
      <c r="M137" s="180">
        <v>34875135.55</v>
      </c>
      <c r="P137" s="180">
        <v>34875135.55</v>
      </c>
      <c r="Q137" s="180"/>
      <c r="R137" s="179"/>
      <c r="S137" s="180">
        <v>34875135.55</v>
      </c>
      <c r="T137" s="181">
        <v>0</v>
      </c>
      <c r="U137" s="180"/>
    </row>
    <row r="138">
      <c r="C138" s="187" t="s">
        <v>371</v>
      </c>
      <c r="M138" s="189">
        <v>34875135.55</v>
      </c>
      <c r="P138" s="189"/>
      <c r="Q138" s="188"/>
      <c r="R138" s="189">
        <v>60030</v>
      </c>
      <c r="S138" s="189">
        <v>34815105.55</v>
      </c>
      <c r="T138" s="190">
        <v>0</v>
      </c>
      <c r="U138" s="189"/>
    </row>
    <row r="139">
      <c r="A139" s="13" t="s">
        <v>344</v>
      </c>
    </row>
    <row r="140">
      <c r="A140" s="187" t="s">
        <v>372</v>
      </c>
    </row>
    <row r="141">
      <c r="C141" s="13" t="s">
        <v>342</v>
      </c>
      <c r="K141" s="178">
        <v>5020201002</v>
      </c>
      <c r="M141" s="180">
        <v>1139109.15</v>
      </c>
      <c r="P141" s="180">
        <v>1139109.15</v>
      </c>
      <c r="Q141" s="180"/>
      <c r="R141" s="179"/>
      <c r="S141" s="180">
        <v>1139109.15</v>
      </c>
      <c r="T141" s="181">
        <v>0</v>
      </c>
      <c r="U141" s="180"/>
    </row>
    <row r="142">
      <c r="C142" s="187" t="s">
        <v>373</v>
      </c>
      <c r="M142" s="189">
        <v>1139109.15</v>
      </c>
      <c r="P142" s="189"/>
      <c r="Q142" s="188"/>
      <c r="R142" s="188"/>
      <c r="S142" s="189">
        <v>1139109.15</v>
      </c>
      <c r="T142" s="190">
        <v>0</v>
      </c>
      <c r="U142" s="189"/>
    </row>
    <row r="143">
      <c r="A143" s="13" t="s">
        <v>315</v>
      </c>
    </row>
    <row r="144">
      <c r="A144" s="187" t="s">
        <v>374</v>
      </c>
    </row>
    <row r="145">
      <c r="C145" s="13" t="s">
        <v>303</v>
      </c>
      <c r="K145" s="178">
        <v>5010101001</v>
      </c>
      <c r="M145" s="180">
        <v>6115500</v>
      </c>
      <c r="P145" s="180">
        <v>6115500</v>
      </c>
      <c r="Q145" s="180"/>
      <c r="R145" s="179"/>
      <c r="S145" s="180">
        <v>6115500</v>
      </c>
      <c r="T145" s="181">
        <v>0</v>
      </c>
      <c r="U145" s="180"/>
    </row>
    <row r="146">
      <c r="C146" s="13" t="s">
        <v>304</v>
      </c>
      <c r="K146" s="178">
        <v>5010201001</v>
      </c>
      <c r="M146" s="180">
        <v>276000</v>
      </c>
      <c r="P146" s="180">
        <v>276000</v>
      </c>
      <c r="Q146" s="180"/>
      <c r="R146" s="179"/>
      <c r="S146" s="180">
        <v>276000</v>
      </c>
      <c r="T146" s="181">
        <v>0</v>
      </c>
      <c r="U146" s="180"/>
    </row>
    <row r="147">
      <c r="C147" s="13" t="s">
        <v>305</v>
      </c>
      <c r="K147" s="178">
        <v>5010202000</v>
      </c>
      <c r="M147" s="180">
        <v>15000</v>
      </c>
      <c r="P147" s="180">
        <v>15000</v>
      </c>
      <c r="Q147" s="180"/>
      <c r="R147" s="179"/>
      <c r="S147" s="180">
        <v>15000</v>
      </c>
      <c r="T147" s="181">
        <v>0</v>
      </c>
      <c r="U147" s="180"/>
    </row>
    <row r="148">
      <c r="C148" s="13" t="s">
        <v>306</v>
      </c>
      <c r="K148" s="178">
        <v>5010203001</v>
      </c>
      <c r="M148" s="180">
        <v>15000</v>
      </c>
      <c r="P148" s="180">
        <v>15000</v>
      </c>
      <c r="Q148" s="180"/>
      <c r="R148" s="179"/>
      <c r="S148" s="180">
        <v>15000</v>
      </c>
      <c r="T148" s="181">
        <v>0</v>
      </c>
      <c r="U148" s="180"/>
    </row>
    <row r="149">
      <c r="C149" s="13" t="s">
        <v>311</v>
      </c>
      <c r="K149" s="178">
        <v>5010302001</v>
      </c>
      <c r="M149" s="180">
        <v>13750</v>
      </c>
      <c r="P149" s="180">
        <v>13750</v>
      </c>
      <c r="Q149" s="180"/>
      <c r="R149" s="179"/>
      <c r="S149" s="180">
        <v>13750</v>
      </c>
      <c r="T149" s="181">
        <v>0</v>
      </c>
      <c r="U149" s="180"/>
    </row>
    <row r="150">
      <c r="C150" s="13" t="s">
        <v>312</v>
      </c>
      <c r="K150" s="178">
        <v>5010303001</v>
      </c>
      <c r="M150" s="180">
        <v>49750</v>
      </c>
      <c r="P150" s="180">
        <v>49750</v>
      </c>
      <c r="Q150" s="180"/>
      <c r="R150" s="179"/>
      <c r="S150" s="180">
        <v>49750</v>
      </c>
      <c r="T150" s="181">
        <v>0</v>
      </c>
      <c r="U150" s="180"/>
    </row>
    <row r="151">
      <c r="C151" s="13" t="s">
        <v>313</v>
      </c>
      <c r="K151" s="178">
        <v>5010304001</v>
      </c>
      <c r="M151" s="180">
        <v>13750</v>
      </c>
      <c r="P151" s="180">
        <v>13750</v>
      </c>
      <c r="Q151" s="180"/>
      <c r="R151" s="179"/>
      <c r="S151" s="180">
        <v>13750</v>
      </c>
      <c r="T151" s="181">
        <v>0</v>
      </c>
      <c r="U151" s="180"/>
    </row>
    <row r="152">
      <c r="C152" s="187" t="s">
        <v>375</v>
      </c>
      <c r="M152" s="189">
        <v>6498750</v>
      </c>
      <c r="P152" s="189"/>
      <c r="Q152" s="188"/>
      <c r="R152" s="188"/>
      <c r="S152" s="189">
        <v>6498750</v>
      </c>
      <c r="T152" s="190">
        <v>0</v>
      </c>
      <c r="U152" s="189"/>
    </row>
    <row r="153">
      <c r="A153" s="13" t="s">
        <v>315</v>
      </c>
    </row>
    <row r="154">
      <c r="A154" s="187" t="s">
        <v>376</v>
      </c>
    </row>
    <row r="155">
      <c r="C155" s="13" t="s">
        <v>323</v>
      </c>
      <c r="K155" s="178">
        <v>5020101000</v>
      </c>
      <c r="M155" s="180">
        <v>12216111.35</v>
      </c>
      <c r="P155" s="180">
        <v>12216111.35</v>
      </c>
      <c r="Q155" s="180"/>
      <c r="R155" s="180">
        <v>38021</v>
      </c>
      <c r="S155" s="180">
        <v>12178090.35</v>
      </c>
      <c r="T155" s="181">
        <v>4.092955488654743E-05</v>
      </c>
      <c r="U155" s="180">
        <v>500</v>
      </c>
    </row>
    <row r="156">
      <c r="C156" s="13" t="s">
        <v>342</v>
      </c>
      <c r="K156" s="178">
        <v>5020201002</v>
      </c>
      <c r="M156" s="180"/>
      <c r="P156" s="179"/>
      <c r="Q156" s="180"/>
      <c r="R156" s="180">
        <v>35190.79</v>
      </c>
      <c r="S156" s="192">
        <v>35190.79</v>
      </c>
      <c r="T156" s="181">
        <v/>
      </c>
      <c r="U156" s="180"/>
    </row>
    <row r="157">
      <c r="C157" s="13" t="s">
        <v>377</v>
      </c>
      <c r="K157" s="178">
        <v>5020301002</v>
      </c>
      <c r="M157" s="180"/>
      <c r="P157" s="179"/>
      <c r="Q157" s="180"/>
      <c r="R157" s="180">
        <v>126936.25</v>
      </c>
      <c r="S157" s="192">
        <v>126936.25</v>
      </c>
      <c r="T157" s="181">
        <v/>
      </c>
      <c r="U157" s="180"/>
    </row>
    <row r="158">
      <c r="C158" s="13" t="s">
        <v>378</v>
      </c>
      <c r="K158" s="178">
        <v>5020321003</v>
      </c>
      <c r="M158" s="180"/>
      <c r="P158" s="179"/>
      <c r="Q158" s="180"/>
      <c r="R158" s="180">
        <v>18490</v>
      </c>
      <c r="S158" s="192">
        <v>18490</v>
      </c>
      <c r="T158" s="181">
        <v/>
      </c>
      <c r="U158" s="180"/>
    </row>
    <row r="159">
      <c r="C159" s="13" t="s">
        <v>379</v>
      </c>
      <c r="K159" s="178">
        <v>5020402000</v>
      </c>
      <c r="M159" s="180"/>
      <c r="P159" s="179"/>
      <c r="Q159" s="180"/>
      <c r="R159" s="180">
        <v>263061.07</v>
      </c>
      <c r="S159" s="192">
        <v>263061.07</v>
      </c>
      <c r="T159" s="181">
        <v/>
      </c>
      <c r="U159" s="180"/>
    </row>
    <row r="160">
      <c r="C160" s="13" t="s">
        <v>380</v>
      </c>
      <c r="K160" s="178">
        <v>5020501000</v>
      </c>
      <c r="M160" s="180"/>
      <c r="P160" s="179"/>
      <c r="Q160" s="180"/>
      <c r="R160" s="180">
        <v>27321.88</v>
      </c>
      <c r="S160" s="192">
        <v>27321.88</v>
      </c>
      <c r="T160" s="181">
        <v/>
      </c>
      <c r="U160" s="180"/>
    </row>
    <row r="161">
      <c r="C161" s="13" t="s">
        <v>381</v>
      </c>
      <c r="K161" s="178">
        <v>5020502002</v>
      </c>
      <c r="M161" s="180"/>
      <c r="P161" s="179"/>
      <c r="Q161" s="180"/>
      <c r="R161" s="180">
        <v>26114.05</v>
      </c>
      <c r="S161" s="192">
        <v>26114.05</v>
      </c>
      <c r="T161" s="181">
        <v/>
      </c>
      <c r="U161" s="180"/>
    </row>
    <row r="162">
      <c r="C162" s="13" t="s">
        <v>325</v>
      </c>
      <c r="K162" s="178">
        <v>5020503000</v>
      </c>
      <c r="M162" s="180"/>
      <c r="P162" s="179"/>
      <c r="Q162" s="180"/>
      <c r="R162" s="180">
        <v>57680</v>
      </c>
      <c r="S162" s="192">
        <v>57680</v>
      </c>
      <c r="T162" s="181">
        <v/>
      </c>
      <c r="U162" s="180"/>
    </row>
    <row r="163">
      <c r="C163" s="13" t="s">
        <v>382</v>
      </c>
      <c r="K163" s="178">
        <v>5021304001</v>
      </c>
      <c r="M163" s="180"/>
      <c r="P163" s="179"/>
      <c r="Q163" s="180"/>
      <c r="R163" s="180">
        <v>6749</v>
      </c>
      <c r="S163" s="192">
        <v>6749</v>
      </c>
      <c r="T163" s="181">
        <v/>
      </c>
      <c r="U163" s="180"/>
    </row>
    <row r="164">
      <c r="C164" s="13" t="s">
        <v>383</v>
      </c>
      <c r="K164" s="178">
        <v>5021307000</v>
      </c>
      <c r="M164" s="180"/>
      <c r="P164" s="179"/>
      <c r="Q164" s="180"/>
      <c r="R164" s="180">
        <v>6373</v>
      </c>
      <c r="S164" s="192">
        <v>6373</v>
      </c>
      <c r="T164" s="181">
        <v/>
      </c>
      <c r="U164" s="180"/>
    </row>
    <row r="165">
      <c r="C165" s="13" t="s">
        <v>348</v>
      </c>
      <c r="K165" s="178">
        <v>5029904000</v>
      </c>
      <c r="M165" s="180"/>
      <c r="P165" s="179"/>
      <c r="Q165" s="180"/>
      <c r="R165" s="180">
        <v>402085.46</v>
      </c>
      <c r="S165" s="192">
        <v>402085.46</v>
      </c>
      <c r="T165" s="181">
        <v/>
      </c>
      <c r="U165" s="180"/>
    </row>
    <row r="166">
      <c r="C166" s="187" t="s">
        <v>384</v>
      </c>
      <c r="M166" s="189">
        <v>12216111.35</v>
      </c>
      <c r="P166" s="189"/>
      <c r="Q166" s="188"/>
      <c r="R166" s="189">
        <v>1008022.5</v>
      </c>
      <c r="S166" s="189">
        <v>11208088.849999998</v>
      </c>
      <c r="T166" s="190">
        <v>6.6908743079002273E-06</v>
      </c>
      <c r="U166" s="189">
        <v>500</v>
      </c>
    </row>
    <row r="167">
      <c r="A167" s="13" t="s">
        <v>350</v>
      </c>
    </row>
    <row r="168">
      <c r="A168" s="187" t="s">
        <v>385</v>
      </c>
    </row>
    <row r="169">
      <c r="C169" s="13" t="s">
        <v>342</v>
      </c>
      <c r="K169" s="178">
        <v>5020201002</v>
      </c>
      <c r="M169" s="180">
        <v>79817</v>
      </c>
      <c r="P169" s="180">
        <v>79817</v>
      </c>
      <c r="Q169" s="180"/>
      <c r="R169" s="179"/>
      <c r="S169" s="180">
        <v>79817</v>
      </c>
      <c r="T169" s="181">
        <v>0</v>
      </c>
      <c r="U169" s="180"/>
    </row>
    <row r="170">
      <c r="C170" s="187" t="s">
        <v>386</v>
      </c>
      <c r="M170" s="189">
        <v>79817</v>
      </c>
      <c r="P170" s="189"/>
      <c r="Q170" s="188"/>
      <c r="R170" s="188"/>
      <c r="S170" s="189">
        <v>79817</v>
      </c>
      <c r="T170" s="190">
        <v>0</v>
      </c>
      <c r="U170" s="189"/>
    </row>
    <row r="171">
      <c r="A171" s="13" t="s">
        <v>352</v>
      </c>
    </row>
    <row r="172">
      <c r="A172" s="187" t="s">
        <v>387</v>
      </c>
    </row>
    <row r="173">
      <c r="C173" s="13" t="s">
        <v>342</v>
      </c>
      <c r="K173" s="178">
        <v>5020201002</v>
      </c>
      <c r="M173" s="180">
        <v>148388.71</v>
      </c>
      <c r="P173" s="180">
        <v>148388.71</v>
      </c>
      <c r="Q173" s="180"/>
      <c r="R173" s="179"/>
      <c r="S173" s="180">
        <v>148388.71</v>
      </c>
      <c r="T173" s="181">
        <v>0</v>
      </c>
      <c r="U173" s="180"/>
    </row>
    <row r="174">
      <c r="C174" s="187" t="s">
        <v>388</v>
      </c>
      <c r="M174" s="189">
        <v>148388.71</v>
      </c>
      <c r="P174" s="189"/>
      <c r="Q174" s="188"/>
      <c r="R174" s="188"/>
      <c r="S174" s="189">
        <v>148388.71</v>
      </c>
      <c r="T174" s="190">
        <v>0</v>
      </c>
      <c r="U174" s="189"/>
    </row>
    <row r="175">
      <c r="A175" s="13" t="s">
        <v>318</v>
      </c>
    </row>
    <row r="176">
      <c r="A176" s="187" t="s">
        <v>389</v>
      </c>
    </row>
    <row r="177">
      <c r="C177" s="13" t="s">
        <v>323</v>
      </c>
      <c r="K177" s="178">
        <v>5020101000</v>
      </c>
      <c r="M177" s="180">
        <v>743409.34</v>
      </c>
      <c r="P177" s="180">
        <v>743409.34</v>
      </c>
      <c r="Q177" s="180"/>
      <c r="R177" s="180">
        <v>1158</v>
      </c>
      <c r="S177" s="180">
        <v>742251.34</v>
      </c>
      <c r="T177" s="181">
        <v>0</v>
      </c>
      <c r="U177" s="180"/>
    </row>
    <row r="178">
      <c r="C178" s="13" t="s">
        <v>324</v>
      </c>
      <c r="K178" s="178">
        <v>5020502001</v>
      </c>
      <c r="M178" s="180"/>
      <c r="P178" s="179"/>
      <c r="Q178" s="180"/>
      <c r="R178" s="180">
        <v>785.91</v>
      </c>
      <c r="S178" s="192">
        <v>785.91</v>
      </c>
      <c r="T178" s="181">
        <v/>
      </c>
      <c r="U178" s="180"/>
    </row>
    <row r="179">
      <c r="C179" s="13" t="s">
        <v>381</v>
      </c>
      <c r="K179" s="178">
        <v>5020502002</v>
      </c>
      <c r="M179" s="180"/>
      <c r="P179" s="179"/>
      <c r="Q179" s="180"/>
      <c r="R179" s="180">
        <v>887.99</v>
      </c>
      <c r="S179" s="192">
        <v>887.99</v>
      </c>
      <c r="T179" s="181">
        <v/>
      </c>
      <c r="U179" s="180"/>
    </row>
    <row r="180">
      <c r="C180" s="187" t="s">
        <v>390</v>
      </c>
      <c r="M180" s="189">
        <v>743409.34</v>
      </c>
      <c r="P180" s="189"/>
      <c r="Q180" s="188"/>
      <c r="R180" s="189">
        <v>2831.8999999999996</v>
      </c>
      <c r="S180" s="189">
        <v>740577.44</v>
      </c>
      <c r="T180" s="190">
        <v>0</v>
      </c>
      <c r="U180" s="189"/>
    </row>
    <row r="181">
      <c r="A181" s="13" t="s">
        <v>318</v>
      </c>
    </row>
    <row r="182">
      <c r="A182" s="187" t="s">
        <v>391</v>
      </c>
    </row>
    <row r="183">
      <c r="C183" s="13" t="s">
        <v>303</v>
      </c>
      <c r="K183" s="178">
        <v>5010101001</v>
      </c>
      <c r="M183" s="180">
        <v>2066750</v>
      </c>
      <c r="P183" s="180">
        <v>2066750</v>
      </c>
      <c r="Q183" s="180"/>
      <c r="R183" s="179"/>
      <c r="S183" s="180">
        <v>2066750</v>
      </c>
      <c r="T183" s="181">
        <v>0</v>
      </c>
      <c r="U183" s="180"/>
    </row>
    <row r="184">
      <c r="C184" s="13" t="s">
        <v>304</v>
      </c>
      <c r="K184" s="178">
        <v>5010201001</v>
      </c>
      <c r="M184" s="180">
        <v>108000</v>
      </c>
      <c r="P184" s="180">
        <v>108000</v>
      </c>
      <c r="Q184" s="180"/>
      <c r="R184" s="179"/>
      <c r="S184" s="180">
        <v>108000</v>
      </c>
      <c r="T184" s="181">
        <v>0</v>
      </c>
      <c r="U184" s="180"/>
    </row>
    <row r="185">
      <c r="C185" s="13" t="s">
        <v>305</v>
      </c>
      <c r="K185" s="178">
        <v>5010202000</v>
      </c>
      <c r="M185" s="180">
        <v>15000</v>
      </c>
      <c r="P185" s="180">
        <v>15000</v>
      </c>
      <c r="Q185" s="180"/>
      <c r="R185" s="179"/>
      <c r="S185" s="180">
        <v>15000</v>
      </c>
      <c r="T185" s="181">
        <v>0</v>
      </c>
      <c r="U185" s="180"/>
    </row>
    <row r="186">
      <c r="C186" s="13" t="s">
        <v>306</v>
      </c>
      <c r="K186" s="178">
        <v>5010203001</v>
      </c>
      <c r="M186" s="180">
        <v>15000</v>
      </c>
      <c r="P186" s="180">
        <v>15000</v>
      </c>
      <c r="Q186" s="180"/>
      <c r="R186" s="179"/>
      <c r="S186" s="180">
        <v>15000</v>
      </c>
      <c r="T186" s="181">
        <v>0</v>
      </c>
      <c r="U186" s="180"/>
    </row>
    <row r="187">
      <c r="C187" s="13" t="s">
        <v>311</v>
      </c>
      <c r="K187" s="178">
        <v>5010302001</v>
      </c>
      <c r="M187" s="180">
        <v>5500</v>
      </c>
      <c r="P187" s="180">
        <v>5500</v>
      </c>
      <c r="Q187" s="180"/>
      <c r="R187" s="179"/>
      <c r="S187" s="180">
        <v>5500</v>
      </c>
      <c r="T187" s="181">
        <v>0</v>
      </c>
      <c r="U187" s="180"/>
    </row>
    <row r="188">
      <c r="C188" s="13" t="s">
        <v>312</v>
      </c>
      <c r="K188" s="178">
        <v>5010303001</v>
      </c>
      <c r="M188" s="180">
        <v>18750</v>
      </c>
      <c r="P188" s="180">
        <v>18750</v>
      </c>
      <c r="Q188" s="180"/>
      <c r="R188" s="179"/>
      <c r="S188" s="180">
        <v>18750</v>
      </c>
      <c r="T188" s="181">
        <v>0</v>
      </c>
      <c r="U188" s="180"/>
    </row>
    <row r="189">
      <c r="C189" s="13" t="s">
        <v>313</v>
      </c>
      <c r="K189" s="178">
        <v>5010304001</v>
      </c>
      <c r="M189" s="180">
        <v>5500</v>
      </c>
      <c r="P189" s="180">
        <v>5500</v>
      </c>
      <c r="Q189" s="180"/>
      <c r="R189" s="179"/>
      <c r="S189" s="180">
        <v>5500</v>
      </c>
      <c r="T189" s="181">
        <v>0</v>
      </c>
      <c r="U189" s="180"/>
    </row>
    <row r="190">
      <c r="C190" s="187" t="s">
        <v>392</v>
      </c>
      <c r="M190" s="189">
        <v>2234500</v>
      </c>
      <c r="P190" s="189"/>
      <c r="Q190" s="188"/>
      <c r="R190" s="188"/>
      <c r="S190" s="189">
        <v>2234500</v>
      </c>
      <c r="T190" s="190">
        <v>0</v>
      </c>
      <c r="U190" s="189"/>
    </row>
    <row r="191">
      <c r="J191" s="191" t="s">
        <v>393</v>
      </c>
      <c r="M191" s="188">
        <v>77934764.399999991</v>
      </c>
      <c r="P191" s="189">
        <v>77934764.399999991</v>
      </c>
      <c r="Q191" s="188"/>
      <c r="R191" s="189">
        <v>1070884.4</v>
      </c>
      <c r="S191" s="189">
        <v>76863879.999999985</v>
      </c>
      <c r="T191" s="190">
        <v>6.4156221405090959E-06</v>
      </c>
      <c r="U191" s="189">
        <v>500</v>
      </c>
    </row>
    <row r="193">
      <c r="A193" s="176" t="s">
        <v>394</v>
      </c>
    </row>
    <row r="194">
      <c r="A194" s="13" t="s">
        <v>395</v>
      </c>
    </row>
    <row r="195">
      <c r="A195" s="187" t="s">
        <v>396</v>
      </c>
    </row>
    <row r="196">
      <c r="B196" s="193" t="s">
        <v>159</v>
      </c>
    </row>
    <row r="197">
      <c r="C197" s="13" t="s">
        <v>397</v>
      </c>
      <c r="K197" s="54">
        <v>5021402000</v>
      </c>
      <c r="M197" s="180">
        <v>19325</v>
      </c>
      <c r="N197" s="180"/>
      <c r="P197" s="180">
        <v>19325</v>
      </c>
      <c r="Q197" s="180"/>
      <c r="R197" s="180"/>
      <c r="S197" s="180">
        <v>19325</v>
      </c>
      <c r="T197" s="181">
        <v>0</v>
      </c>
      <c r="U197" s="179"/>
    </row>
    <row r="198">
      <c r="A198" s="176" t="s">
        <v>398</v>
      </c>
      <c r="M198" s="189">
        <v>19325</v>
      </c>
      <c r="P198" s="189">
        <v>19325</v>
      </c>
      <c r="S198" s="189">
        <v>0</v>
      </c>
      <c r="AD198" s="194">
        <v>0</v>
      </c>
      <c r="AE198" s="194">
        <v>19325</v>
      </c>
      <c r="AF198" s="194">
        <v>0</v>
      </c>
      <c r="AG198" s="195">
        <v>0</v>
      </c>
    </row>
    <row r="199">
      <c r="A199" s="13" t="s">
        <v>395</v>
      </c>
    </row>
    <row r="200">
      <c r="A200" s="187" t="s">
        <v>399</v>
      </c>
    </row>
    <row r="201">
      <c r="B201" s="193" t="s">
        <v>186</v>
      </c>
    </row>
    <row r="202">
      <c r="C202" s="13" t="s">
        <v>397</v>
      </c>
      <c r="K202" s="54">
        <v>5021402000</v>
      </c>
      <c r="M202" s="180">
        <v>23698.8</v>
      </c>
      <c r="N202" s="180"/>
      <c r="P202" s="180">
        <v>23698.8</v>
      </c>
      <c r="Q202" s="180"/>
      <c r="R202" s="180"/>
      <c r="S202" s="180">
        <v>23698.8</v>
      </c>
      <c r="T202" s="181">
        <v>0</v>
      </c>
      <c r="U202" s="179"/>
    </row>
    <row r="203">
      <c r="A203" s="176" t="s">
        <v>400</v>
      </c>
      <c r="M203" s="189">
        <v>23698.8</v>
      </c>
      <c r="P203" s="189">
        <v>23698.8</v>
      </c>
      <c r="S203" s="189">
        <v>0</v>
      </c>
      <c r="AD203" s="194">
        <v>0</v>
      </c>
      <c r="AE203" s="194">
        <v>23698.8</v>
      </c>
      <c r="AF203" s="194">
        <v>0</v>
      </c>
      <c r="AG203" s="195">
        <v>0</v>
      </c>
    </row>
    <row r="204">
      <c r="A204" s="13" t="s">
        <v>401</v>
      </c>
    </row>
    <row r="205">
      <c r="A205" s="187" t="s">
        <v>402</v>
      </c>
    </row>
    <row r="206">
      <c r="B206" s="193" t="s">
        <v>91</v>
      </c>
    </row>
    <row r="207">
      <c r="C207" s="13" t="s">
        <v>342</v>
      </c>
      <c r="K207" s="54">
        <v>5020201002</v>
      </c>
      <c r="M207" s="180"/>
      <c r="N207" s="180"/>
      <c r="P207" s="180"/>
      <c r="Q207" s="180"/>
      <c r="R207" s="180"/>
      <c r="S207" s="179"/>
      <c r="T207" s="181">
        <v/>
      </c>
      <c r="U207" s="179"/>
    </row>
    <row r="208">
      <c r="C208" s="13" t="s">
        <v>397</v>
      </c>
      <c r="K208" s="54">
        <v>5021402000</v>
      </c>
      <c r="M208" s="180">
        <v>63185.75</v>
      </c>
      <c r="N208" s="180"/>
      <c r="P208" s="180">
        <v>63185.75</v>
      </c>
      <c r="Q208" s="180"/>
      <c r="R208" s="180"/>
      <c r="S208" s="180">
        <v>63185.75</v>
      </c>
      <c r="T208" s="181">
        <v>0</v>
      </c>
      <c r="U208" s="179"/>
    </row>
    <row r="209">
      <c r="C209" s="13" t="s">
        <v>347</v>
      </c>
      <c r="K209" s="54">
        <v>5029903000</v>
      </c>
      <c r="M209" s="180"/>
      <c r="N209" s="180"/>
      <c r="P209" s="180"/>
      <c r="Q209" s="180"/>
      <c r="R209" s="180"/>
      <c r="S209" s="179"/>
      <c r="T209" s="181">
        <v/>
      </c>
      <c r="U209" s="179"/>
    </row>
    <row r="210">
      <c r="A210" s="176" t="s">
        <v>403</v>
      </c>
      <c r="M210" s="189">
        <v>63185.75</v>
      </c>
      <c r="P210" s="189">
        <v>63185.75</v>
      </c>
      <c r="S210" s="189">
        <v>0</v>
      </c>
      <c r="AD210" s="194">
        <v>0</v>
      </c>
      <c r="AE210" s="194">
        <v>63185.75</v>
      </c>
      <c r="AF210" s="194">
        <v>0</v>
      </c>
      <c r="AG210" s="195">
        <v>0</v>
      </c>
    </row>
    <row r="211">
      <c r="A211" s="13" t="s">
        <v>404</v>
      </c>
    </row>
    <row r="212">
      <c r="A212" s="187" t="s">
        <v>405</v>
      </c>
    </row>
    <row r="213">
      <c r="B213" s="193" t="s">
        <v>95</v>
      </c>
    </row>
    <row r="214">
      <c r="C214" s="13" t="s">
        <v>397</v>
      </c>
      <c r="K214" s="54">
        <v>5021402000</v>
      </c>
      <c r="M214" s="180">
        <v>35801.22</v>
      </c>
      <c r="N214" s="180"/>
      <c r="P214" s="180">
        <v>35801.22</v>
      </c>
      <c r="Q214" s="180"/>
      <c r="R214" s="180"/>
      <c r="S214" s="180">
        <v>35801.22</v>
      </c>
      <c r="T214" s="181">
        <v>0</v>
      </c>
      <c r="U214" s="179"/>
    </row>
    <row r="215">
      <c r="A215" s="176" t="s">
        <v>406</v>
      </c>
      <c r="M215" s="189">
        <v>35801.22</v>
      </c>
      <c r="P215" s="189">
        <v>35801.22</v>
      </c>
      <c r="S215" s="189">
        <v>0</v>
      </c>
      <c r="AD215" s="194">
        <v>0</v>
      </c>
      <c r="AE215" s="194">
        <v>35801.22</v>
      </c>
      <c r="AF215" s="194">
        <v>0</v>
      </c>
      <c r="AG215" s="195">
        <v>0</v>
      </c>
    </row>
    <row r="216">
      <c r="A216" s="13" t="s">
        <v>404</v>
      </c>
    </row>
    <row r="217">
      <c r="A217" s="187" t="s">
        <v>407</v>
      </c>
    </row>
    <row r="218">
      <c r="B218" s="193" t="s">
        <v>103</v>
      </c>
    </row>
    <row r="219">
      <c r="C219" s="13" t="s">
        <v>397</v>
      </c>
      <c r="K219" s="54">
        <v>5021402000</v>
      </c>
      <c r="M219" s="180">
        <v>169525</v>
      </c>
      <c r="N219" s="180"/>
      <c r="P219" s="180">
        <v>169525</v>
      </c>
      <c r="Q219" s="180"/>
      <c r="R219" s="180"/>
      <c r="S219" s="180">
        <v>169525</v>
      </c>
      <c r="T219" s="181">
        <v>0</v>
      </c>
      <c r="U219" s="179"/>
    </row>
    <row r="220">
      <c r="A220" s="176" t="s">
        <v>408</v>
      </c>
      <c r="M220" s="189">
        <v>169525</v>
      </c>
      <c r="P220" s="189">
        <v>169525</v>
      </c>
      <c r="S220" s="189">
        <v>0</v>
      </c>
      <c r="AD220" s="194">
        <v>0</v>
      </c>
      <c r="AE220" s="194">
        <v>169525</v>
      </c>
      <c r="AF220" s="194">
        <v>0</v>
      </c>
      <c r="AG220" s="195">
        <v>0</v>
      </c>
    </row>
    <row r="221">
      <c r="A221" s="13" t="s">
        <v>404</v>
      </c>
    </row>
    <row r="222">
      <c r="A222" s="187" t="s">
        <v>409</v>
      </c>
    </row>
    <row r="223">
      <c r="B223" s="193" t="s">
        <v>125</v>
      </c>
    </row>
    <row r="224">
      <c r="C224" s="13" t="s">
        <v>397</v>
      </c>
      <c r="K224" s="54">
        <v>5021402000</v>
      </c>
      <c r="M224" s="180">
        <v>20326.63</v>
      </c>
      <c r="N224" s="180"/>
      <c r="P224" s="180">
        <v>20326.63</v>
      </c>
      <c r="Q224" s="180"/>
      <c r="R224" s="180"/>
      <c r="S224" s="180">
        <v>20326.63</v>
      </c>
      <c r="T224" s="181">
        <v>0</v>
      </c>
      <c r="U224" s="179"/>
    </row>
    <row r="225">
      <c r="A225" s="176" t="s">
        <v>410</v>
      </c>
      <c r="M225" s="189">
        <v>20326.63</v>
      </c>
      <c r="P225" s="189">
        <v>20326.63</v>
      </c>
      <c r="S225" s="189">
        <v>0</v>
      </c>
      <c r="AD225" s="194">
        <v>0</v>
      </c>
      <c r="AE225" s="194">
        <v>20326.63</v>
      </c>
      <c r="AF225" s="194">
        <v>0</v>
      </c>
      <c r="AG225" s="195">
        <v>0</v>
      </c>
    </row>
    <row r="226">
      <c r="A226" s="13" t="s">
        <v>332</v>
      </c>
    </row>
    <row r="227">
      <c r="A227" s="187" t="s">
        <v>411</v>
      </c>
    </row>
    <row r="228">
      <c r="B228" s="193" t="s">
        <v>112</v>
      </c>
    </row>
    <row r="229">
      <c r="C229" s="13" t="s">
        <v>397</v>
      </c>
      <c r="K229" s="54">
        <v>5021402000</v>
      </c>
      <c r="M229" s="180">
        <v>1364</v>
      </c>
      <c r="N229" s="180"/>
      <c r="P229" s="180">
        <v>1364</v>
      </c>
      <c r="Q229" s="180"/>
      <c r="R229" s="180"/>
      <c r="S229" s="180">
        <v>1364</v>
      </c>
      <c r="T229" s="181">
        <v>0</v>
      </c>
      <c r="U229" s="179"/>
    </row>
    <row r="230">
      <c r="A230" s="176" t="s">
        <v>412</v>
      </c>
      <c r="M230" s="189">
        <v>1364</v>
      </c>
      <c r="P230" s="189">
        <v>1364</v>
      </c>
      <c r="S230" s="189">
        <v>0</v>
      </c>
      <c r="AD230" s="194">
        <v>0</v>
      </c>
      <c r="AE230" s="194">
        <v>1364</v>
      </c>
      <c r="AF230" s="194">
        <v>0</v>
      </c>
      <c r="AG230" s="195">
        <v>0</v>
      </c>
    </row>
    <row r="231">
      <c r="A231" s="13" t="s">
        <v>332</v>
      </c>
    </row>
    <row r="232">
      <c r="A232" s="187" t="s">
        <v>413</v>
      </c>
    </row>
    <row r="233">
      <c r="B233" s="193" t="s">
        <v>114</v>
      </c>
    </row>
    <row r="234">
      <c r="C234" s="13" t="s">
        <v>323</v>
      </c>
      <c r="K234" s="54">
        <v>5020101000</v>
      </c>
      <c r="M234" s="180"/>
      <c r="N234" s="180"/>
      <c r="P234" s="180"/>
      <c r="Q234" s="180"/>
      <c r="R234" s="180">
        <v>1795</v>
      </c>
      <c r="S234" s="192">
        <v>-1795</v>
      </c>
      <c r="T234" s="181">
        <v/>
      </c>
      <c r="U234" s="179"/>
    </row>
    <row r="235">
      <c r="C235" s="13" t="s">
        <v>397</v>
      </c>
      <c r="K235" s="54">
        <v>5021402000</v>
      </c>
      <c r="M235" s="180">
        <v>1806</v>
      </c>
      <c r="N235" s="180"/>
      <c r="P235" s="180">
        <v>1806</v>
      </c>
      <c r="Q235" s="180"/>
      <c r="R235" s="180"/>
      <c r="S235" s="180">
        <v>1806</v>
      </c>
      <c r="T235" s="181">
        <v>0</v>
      </c>
      <c r="U235" s="179"/>
    </row>
    <row r="236">
      <c r="A236" s="176" t="s">
        <v>414</v>
      </c>
      <c r="M236" s="189">
        <v>1806</v>
      </c>
      <c r="P236" s="189">
        <v>1806</v>
      </c>
      <c r="S236" s="189">
        <v>0</v>
      </c>
      <c r="AD236" s="194">
        <v>1795</v>
      </c>
      <c r="AE236" s="194">
        <v>11</v>
      </c>
      <c r="AF236" s="194">
        <v>0</v>
      </c>
      <c r="AG236" s="195">
        <v>0</v>
      </c>
    </row>
    <row r="237">
      <c r="A237" s="13" t="s">
        <v>332</v>
      </c>
    </row>
    <row r="238">
      <c r="A238" s="187" t="s">
        <v>415</v>
      </c>
    </row>
    <row r="239">
      <c r="B239" s="193" t="s">
        <v>116</v>
      </c>
    </row>
    <row r="240">
      <c r="C240" s="13" t="s">
        <v>397</v>
      </c>
      <c r="K240" s="54">
        <v>5021402000</v>
      </c>
      <c r="M240" s="180">
        <v>143</v>
      </c>
      <c r="N240" s="180"/>
      <c r="P240" s="180">
        <v>143</v>
      </c>
      <c r="Q240" s="180"/>
      <c r="R240" s="180"/>
      <c r="S240" s="180">
        <v>143</v>
      </c>
      <c r="T240" s="181">
        <v>0</v>
      </c>
      <c r="U240" s="179"/>
    </row>
    <row r="241">
      <c r="A241" s="176" t="s">
        <v>416</v>
      </c>
      <c r="M241" s="189">
        <v>143</v>
      </c>
      <c r="P241" s="189">
        <v>143</v>
      </c>
      <c r="S241" s="189">
        <v>0</v>
      </c>
      <c r="AD241" s="194">
        <v>0</v>
      </c>
      <c r="AE241" s="194">
        <v>143</v>
      </c>
      <c r="AF241" s="194">
        <v>0</v>
      </c>
      <c r="AG241" s="195">
        <v>0</v>
      </c>
    </row>
    <row r="242">
      <c r="A242" s="13" t="s">
        <v>417</v>
      </c>
    </row>
    <row r="243">
      <c r="A243" s="187" t="s">
        <v>418</v>
      </c>
    </row>
    <row r="244">
      <c r="B244" s="193" t="s">
        <v>419</v>
      </c>
    </row>
    <row r="245">
      <c r="C245" s="13" t="s">
        <v>323</v>
      </c>
      <c r="K245" s="54">
        <v>5020101000</v>
      </c>
      <c r="M245" s="180"/>
      <c r="N245" s="180"/>
      <c r="P245" s="180"/>
      <c r="Q245" s="180"/>
      <c r="R245" s="180">
        <v>7534</v>
      </c>
      <c r="S245" s="192">
        <v>-7534</v>
      </c>
      <c r="T245" s="181">
        <v/>
      </c>
      <c r="U245" s="179"/>
    </row>
    <row r="246">
      <c r="C246" s="13" t="s">
        <v>397</v>
      </c>
      <c r="K246" s="54">
        <v>5021402000</v>
      </c>
      <c r="M246" s="180">
        <v>308386.7</v>
      </c>
      <c r="N246" s="180"/>
      <c r="P246" s="180">
        <v>308386.7</v>
      </c>
      <c r="Q246" s="180"/>
      <c r="R246" s="180"/>
      <c r="S246" s="180">
        <v>308386.7</v>
      </c>
      <c r="T246" s="181">
        <v>0</v>
      </c>
      <c r="U246" s="179"/>
    </row>
    <row r="247">
      <c r="A247" s="176" t="s">
        <v>420</v>
      </c>
      <c r="M247" s="189">
        <v>308386.7</v>
      </c>
      <c r="P247" s="189">
        <v>308386.7</v>
      </c>
      <c r="S247" s="189">
        <v>0</v>
      </c>
      <c r="AD247" s="194">
        <v>7534</v>
      </c>
      <c r="AE247" s="194">
        <v>300852.7</v>
      </c>
      <c r="AF247" s="194">
        <v>0</v>
      </c>
      <c r="AG247" s="195">
        <v>0</v>
      </c>
    </row>
    <row r="248">
      <c r="A248" s="13" t="s">
        <v>336</v>
      </c>
    </row>
    <row r="249">
      <c r="A249" s="187" t="s">
        <v>421</v>
      </c>
    </row>
    <row r="250">
      <c r="B250" s="193" t="s">
        <v>132</v>
      </c>
    </row>
    <row r="251">
      <c r="C251" s="13" t="s">
        <v>397</v>
      </c>
      <c r="K251" s="54">
        <v>5021402000</v>
      </c>
      <c r="M251" s="180">
        <v>356264.92</v>
      </c>
      <c r="N251" s="180"/>
      <c r="P251" s="180">
        <v>356264.92</v>
      </c>
      <c r="Q251" s="180"/>
      <c r="R251" s="180"/>
      <c r="S251" s="180">
        <v>356264.92</v>
      </c>
      <c r="T251" s="181">
        <v>0</v>
      </c>
      <c r="U251" s="179"/>
    </row>
    <row r="252">
      <c r="A252" s="176" t="s">
        <v>422</v>
      </c>
      <c r="M252" s="189">
        <v>356264.92</v>
      </c>
      <c r="P252" s="189">
        <v>356264.92</v>
      </c>
      <c r="S252" s="189">
        <v>0</v>
      </c>
      <c r="AD252" s="194">
        <v>0</v>
      </c>
      <c r="AE252" s="194">
        <v>356264.92</v>
      </c>
      <c r="AF252" s="194">
        <v>0</v>
      </c>
      <c r="AG252" s="195">
        <v>0</v>
      </c>
    </row>
    <row r="253">
      <c r="A253" s="13" t="s">
        <v>336</v>
      </c>
    </row>
    <row r="254">
      <c r="A254" s="187" t="s">
        <v>423</v>
      </c>
    </row>
    <row r="255">
      <c r="B255" s="193" t="s">
        <v>134</v>
      </c>
    </row>
    <row r="256">
      <c r="C256" s="13" t="s">
        <v>397</v>
      </c>
      <c r="K256" s="54">
        <v>5021402000</v>
      </c>
      <c r="M256" s="180">
        <v>5600</v>
      </c>
      <c r="N256" s="180"/>
      <c r="P256" s="180">
        <v>5600</v>
      </c>
      <c r="Q256" s="180"/>
      <c r="R256" s="180"/>
      <c r="S256" s="180">
        <v>5600</v>
      </c>
      <c r="T256" s="181">
        <v>0</v>
      </c>
      <c r="U256" s="179"/>
    </row>
    <row r="257">
      <c r="A257" s="176" t="s">
        <v>424</v>
      </c>
      <c r="M257" s="189">
        <v>5600</v>
      </c>
      <c r="P257" s="189">
        <v>5600</v>
      </c>
      <c r="S257" s="189">
        <v>0</v>
      </c>
      <c r="AD257" s="194">
        <v>0</v>
      </c>
      <c r="AE257" s="194">
        <v>5600</v>
      </c>
      <c r="AF257" s="194">
        <v>0</v>
      </c>
      <c r="AG257" s="195">
        <v>0</v>
      </c>
    </row>
    <row r="258">
      <c r="A258" s="13" t="s">
        <v>336</v>
      </c>
    </row>
    <row r="259">
      <c r="A259" s="187" t="s">
        <v>425</v>
      </c>
    </row>
    <row r="260">
      <c r="B260" s="193" t="s">
        <v>154</v>
      </c>
    </row>
    <row r="261">
      <c r="C261" s="13" t="s">
        <v>397</v>
      </c>
      <c r="K261" s="54">
        <v>5021402000</v>
      </c>
      <c r="M261" s="180">
        <v>11006.94</v>
      </c>
      <c r="N261" s="180"/>
      <c r="P261" s="180">
        <v>11006.94</v>
      </c>
      <c r="Q261" s="180"/>
      <c r="R261" s="180"/>
      <c r="S261" s="180">
        <v>11006.94</v>
      </c>
      <c r="T261" s="181">
        <v>0</v>
      </c>
      <c r="U261" s="179"/>
    </row>
    <row r="262">
      <c r="A262" s="176" t="s">
        <v>426</v>
      </c>
      <c r="M262" s="189">
        <v>11006.94</v>
      </c>
      <c r="P262" s="189">
        <v>11006.94</v>
      </c>
      <c r="S262" s="189">
        <v>0</v>
      </c>
      <c r="AD262" s="194">
        <v>0</v>
      </c>
      <c r="AE262" s="194">
        <v>11006.94</v>
      </c>
      <c r="AF262" s="194">
        <v>0</v>
      </c>
      <c r="AG262" s="195">
        <v>0</v>
      </c>
    </row>
    <row r="263">
      <c r="A263" s="13" t="s">
        <v>315</v>
      </c>
    </row>
    <row r="264">
      <c r="A264" s="187" t="s">
        <v>427</v>
      </c>
    </row>
    <row r="265">
      <c r="B265" s="193" t="s">
        <v>156</v>
      </c>
    </row>
    <row r="266">
      <c r="C266" s="13" t="s">
        <v>397</v>
      </c>
      <c r="K266" s="54">
        <v>5021402000</v>
      </c>
      <c r="M266" s="180">
        <v>1200250</v>
      </c>
      <c r="N266" s="180"/>
      <c r="P266" s="180">
        <v>1200250</v>
      </c>
      <c r="Q266" s="180"/>
      <c r="R266" s="180"/>
      <c r="S266" s="180">
        <v>1200250</v>
      </c>
      <c r="T266" s="181">
        <v>0</v>
      </c>
      <c r="U266" s="179"/>
    </row>
    <row r="267">
      <c r="C267" s="13" t="s">
        <v>428</v>
      </c>
      <c r="K267" s="54">
        <v>5021499000</v>
      </c>
      <c r="M267" s="180"/>
      <c r="N267" s="180"/>
      <c r="P267" s="180"/>
      <c r="Q267" s="180"/>
      <c r="R267" s="180">
        <v>16660</v>
      </c>
      <c r="S267" s="192">
        <v>-16660</v>
      </c>
      <c r="T267" s="181">
        <v/>
      </c>
      <c r="U267" s="179"/>
    </row>
    <row r="268">
      <c r="A268" s="176" t="s">
        <v>429</v>
      </c>
      <c r="M268" s="189">
        <v>1200250</v>
      </c>
      <c r="P268" s="189">
        <v>1200250</v>
      </c>
      <c r="S268" s="189">
        <v>0</v>
      </c>
      <c r="AD268" s="194">
        <v>16660</v>
      </c>
      <c r="AE268" s="194">
        <v>1183590</v>
      </c>
      <c r="AF268" s="194">
        <v>0</v>
      </c>
      <c r="AG268" s="195">
        <v>0</v>
      </c>
    </row>
    <row r="269">
      <c r="A269" s="13" t="s">
        <v>315</v>
      </c>
    </row>
    <row r="270">
      <c r="A270" s="187" t="s">
        <v>430</v>
      </c>
    </row>
    <row r="271">
      <c r="B271" s="193" t="s">
        <v>142</v>
      </c>
    </row>
    <row r="272">
      <c r="C272" s="13" t="s">
        <v>397</v>
      </c>
      <c r="K272" s="54">
        <v>5021402000</v>
      </c>
      <c r="M272" s="180">
        <v>206247.98</v>
      </c>
      <c r="N272" s="180"/>
      <c r="P272" s="180">
        <v>206247.98</v>
      </c>
      <c r="Q272" s="180"/>
      <c r="R272" s="180"/>
      <c r="S272" s="180">
        <v>206247.98</v>
      </c>
      <c r="T272" s="181">
        <v>0</v>
      </c>
      <c r="U272" s="179"/>
    </row>
    <row r="273">
      <c r="A273" s="176" t="s">
        <v>431</v>
      </c>
      <c r="M273" s="189">
        <v>206247.98</v>
      </c>
      <c r="P273" s="189">
        <v>206247.98</v>
      </c>
      <c r="S273" s="189">
        <v>0</v>
      </c>
      <c r="AD273" s="194">
        <v>0</v>
      </c>
      <c r="AE273" s="194">
        <v>206247.98</v>
      </c>
      <c r="AF273" s="194">
        <v>0</v>
      </c>
      <c r="AG273" s="195">
        <v>0</v>
      </c>
    </row>
    <row r="274">
      <c r="A274" s="13" t="s">
        <v>315</v>
      </c>
    </row>
    <row r="275">
      <c r="A275" s="187" t="s">
        <v>432</v>
      </c>
    </row>
    <row r="276">
      <c r="B276" s="193" t="s">
        <v>161</v>
      </c>
    </row>
    <row r="277">
      <c r="C277" s="13" t="s">
        <v>397</v>
      </c>
      <c r="K277" s="54">
        <v>5021402000</v>
      </c>
      <c r="M277" s="180">
        <v>30185</v>
      </c>
      <c r="N277" s="180"/>
      <c r="P277" s="180">
        <v>30185</v>
      </c>
      <c r="Q277" s="180"/>
      <c r="R277" s="180"/>
      <c r="S277" s="180">
        <v>30185</v>
      </c>
      <c r="T277" s="181">
        <v>0</v>
      </c>
      <c r="U277" s="179"/>
    </row>
    <row r="278">
      <c r="A278" s="176" t="s">
        <v>433</v>
      </c>
      <c r="M278" s="189">
        <v>30185</v>
      </c>
      <c r="P278" s="189">
        <v>30185</v>
      </c>
      <c r="S278" s="189">
        <v>0</v>
      </c>
      <c r="AD278" s="194">
        <v>0</v>
      </c>
      <c r="AE278" s="194">
        <v>30185</v>
      </c>
      <c r="AF278" s="194">
        <v>0</v>
      </c>
      <c r="AG278" s="195">
        <v>0</v>
      </c>
    </row>
    <row r="279">
      <c r="A279" s="13" t="s">
        <v>315</v>
      </c>
    </row>
    <row r="280">
      <c r="A280" s="187" t="s">
        <v>434</v>
      </c>
    </row>
    <row r="281">
      <c r="B281" s="193" t="s">
        <v>164</v>
      </c>
    </row>
    <row r="282">
      <c r="C282" s="13" t="s">
        <v>397</v>
      </c>
      <c r="K282" s="54">
        <v>5021402000</v>
      </c>
      <c r="M282" s="180">
        <v>47606</v>
      </c>
      <c r="N282" s="180"/>
      <c r="P282" s="180">
        <v>47606</v>
      </c>
      <c r="Q282" s="180"/>
      <c r="R282" s="180"/>
      <c r="S282" s="180">
        <v>47606</v>
      </c>
      <c r="T282" s="181">
        <v>0</v>
      </c>
      <c r="U282" s="179"/>
    </row>
    <row r="283">
      <c r="A283" s="176" t="s">
        <v>435</v>
      </c>
      <c r="M283" s="189">
        <v>47606</v>
      </c>
      <c r="P283" s="189">
        <v>47606</v>
      </c>
      <c r="S283" s="189">
        <v>0</v>
      </c>
      <c r="AD283" s="194">
        <v>0</v>
      </c>
      <c r="AE283" s="194">
        <v>47606</v>
      </c>
      <c r="AF283" s="194">
        <v>0</v>
      </c>
      <c r="AG283" s="195">
        <v>0</v>
      </c>
    </row>
    <row r="284">
      <c r="A284" s="13" t="s">
        <v>315</v>
      </c>
    </row>
    <row r="285">
      <c r="A285" s="187" t="s">
        <v>436</v>
      </c>
    </row>
    <row r="286">
      <c r="B286" s="193" t="s">
        <v>169</v>
      </c>
    </row>
    <row r="287">
      <c r="C287" s="13" t="s">
        <v>397</v>
      </c>
      <c r="K287" s="54">
        <v>5021402000</v>
      </c>
      <c r="M287" s="180">
        <v>46500</v>
      </c>
      <c r="N287" s="180"/>
      <c r="P287" s="180">
        <v>46500</v>
      </c>
      <c r="Q287" s="180"/>
      <c r="R287" s="180"/>
      <c r="S287" s="180">
        <v>46500</v>
      </c>
      <c r="T287" s="181">
        <v>0</v>
      </c>
      <c r="U287" s="179"/>
    </row>
    <row r="288">
      <c r="A288" s="176" t="s">
        <v>437</v>
      </c>
      <c r="M288" s="189">
        <v>46500</v>
      </c>
      <c r="P288" s="189">
        <v>46500</v>
      </c>
      <c r="S288" s="189">
        <v>0</v>
      </c>
      <c r="AD288" s="194">
        <v>0</v>
      </c>
      <c r="AE288" s="194">
        <v>46500</v>
      </c>
      <c r="AF288" s="194">
        <v>0</v>
      </c>
      <c r="AG288" s="195">
        <v>0</v>
      </c>
    </row>
    <row r="289">
      <c r="A289" s="13" t="s">
        <v>315</v>
      </c>
    </row>
    <row r="290">
      <c r="A290" s="187" t="s">
        <v>438</v>
      </c>
    </row>
    <row r="291">
      <c r="B291" s="193" t="s">
        <v>152</v>
      </c>
    </row>
    <row r="292">
      <c r="C292" s="13" t="s">
        <v>397</v>
      </c>
      <c r="K292" s="54">
        <v>5021402000</v>
      </c>
      <c r="M292" s="180">
        <v>7057650</v>
      </c>
      <c r="N292" s="180"/>
      <c r="P292" s="180">
        <v>7057650</v>
      </c>
      <c r="Q292" s="180"/>
      <c r="R292" s="180"/>
      <c r="S292" s="180">
        <v>7057650</v>
      </c>
      <c r="T292" s="181">
        <v>0</v>
      </c>
      <c r="U292" s="179"/>
    </row>
    <row r="293">
      <c r="A293" s="176" t="s">
        <v>439</v>
      </c>
      <c r="M293" s="189">
        <v>7057650</v>
      </c>
      <c r="P293" s="189">
        <v>7057650</v>
      </c>
      <c r="S293" s="189">
        <v>0</v>
      </c>
      <c r="AD293" s="194">
        <v>0</v>
      </c>
      <c r="AE293" s="194">
        <v>7057650</v>
      </c>
      <c r="AF293" s="194">
        <v>0</v>
      </c>
      <c r="AG293" s="195">
        <v>0</v>
      </c>
    </row>
    <row r="294">
      <c r="A294" s="13" t="s">
        <v>315</v>
      </c>
    </row>
    <row r="295">
      <c r="A295" s="187" t="s">
        <v>440</v>
      </c>
    </row>
    <row r="296">
      <c r="B296" s="193" t="s">
        <v>178</v>
      </c>
    </row>
    <row r="297">
      <c r="C297" s="13" t="s">
        <v>397</v>
      </c>
      <c r="K297" s="54">
        <v>5021402000</v>
      </c>
      <c r="M297" s="180">
        <v>66775</v>
      </c>
      <c r="N297" s="180"/>
      <c r="P297" s="180">
        <v>66775</v>
      </c>
      <c r="Q297" s="180"/>
      <c r="R297" s="180"/>
      <c r="S297" s="180">
        <v>66775</v>
      </c>
      <c r="T297" s="181">
        <v>0</v>
      </c>
      <c r="U297" s="179"/>
    </row>
    <row r="298">
      <c r="A298" s="176" t="s">
        <v>441</v>
      </c>
      <c r="M298" s="189">
        <v>66775</v>
      </c>
      <c r="P298" s="189">
        <v>66775</v>
      </c>
      <c r="S298" s="189">
        <v>0</v>
      </c>
      <c r="AD298" s="194">
        <v>0</v>
      </c>
      <c r="AE298" s="194">
        <v>66775</v>
      </c>
      <c r="AF298" s="194">
        <v>0</v>
      </c>
      <c r="AG298" s="195">
        <v>0</v>
      </c>
    </row>
    <row r="299">
      <c r="A299" s="13" t="s">
        <v>315</v>
      </c>
    </row>
    <row r="300">
      <c r="A300" s="187" t="s">
        <v>442</v>
      </c>
    </row>
    <row r="301">
      <c r="B301" s="193" t="s">
        <v>180</v>
      </c>
    </row>
    <row r="302">
      <c r="C302" s="13" t="s">
        <v>397</v>
      </c>
      <c r="K302" s="54">
        <v>5021402000</v>
      </c>
      <c r="M302" s="180">
        <v>45000</v>
      </c>
      <c r="N302" s="180"/>
      <c r="P302" s="180">
        <v>45000</v>
      </c>
      <c r="Q302" s="180"/>
      <c r="R302" s="180"/>
      <c r="S302" s="180">
        <v>45000</v>
      </c>
      <c r="T302" s="181">
        <v>0</v>
      </c>
      <c r="U302" s="179"/>
    </row>
    <row r="303">
      <c r="A303" s="176" t="s">
        <v>443</v>
      </c>
      <c r="M303" s="189">
        <v>45000</v>
      </c>
      <c r="P303" s="189">
        <v>45000</v>
      </c>
      <c r="S303" s="189">
        <v>0</v>
      </c>
      <c r="AD303" s="194">
        <v>0</v>
      </c>
      <c r="AE303" s="194">
        <v>45000</v>
      </c>
      <c r="AF303" s="194">
        <v>0</v>
      </c>
      <c r="AG303" s="195">
        <v>0</v>
      </c>
    </row>
    <row r="304">
      <c r="A304" s="13" t="s">
        <v>315</v>
      </c>
    </row>
    <row r="305">
      <c r="A305" s="187" t="s">
        <v>444</v>
      </c>
    </row>
    <row r="306">
      <c r="B306" s="193" t="s">
        <v>182</v>
      </c>
    </row>
    <row r="307">
      <c r="C307" s="13" t="s">
        <v>323</v>
      </c>
      <c r="K307" s="54">
        <v>5020101000</v>
      </c>
      <c r="M307" s="180"/>
      <c r="N307" s="180"/>
      <c r="P307" s="180"/>
      <c r="Q307" s="180"/>
      <c r="R307" s="180">
        <v>9030</v>
      </c>
      <c r="S307" s="192">
        <v>-9030</v>
      </c>
      <c r="T307" s="181">
        <v/>
      </c>
      <c r="U307" s="179"/>
    </row>
    <row r="308">
      <c r="C308" s="13" t="s">
        <v>397</v>
      </c>
      <c r="K308" s="54">
        <v>5021402000</v>
      </c>
      <c r="M308" s="180">
        <v>913771.28</v>
      </c>
      <c r="N308" s="180"/>
      <c r="P308" s="180">
        <v>913771.28</v>
      </c>
      <c r="Q308" s="180"/>
      <c r="R308" s="180"/>
      <c r="S308" s="180">
        <v>913771.28</v>
      </c>
      <c r="T308" s="181">
        <v>0</v>
      </c>
      <c r="U308" s="179"/>
    </row>
    <row r="309">
      <c r="A309" s="176" t="s">
        <v>445</v>
      </c>
      <c r="M309" s="189">
        <v>913771.28</v>
      </c>
      <c r="P309" s="189">
        <v>913771.28</v>
      </c>
      <c r="S309" s="189">
        <v>0</v>
      </c>
      <c r="AD309" s="194">
        <v>9030</v>
      </c>
      <c r="AE309" s="194">
        <v>904741.28</v>
      </c>
      <c r="AF309" s="194">
        <v>0</v>
      </c>
      <c r="AG309" s="195">
        <v>0</v>
      </c>
    </row>
    <row r="310">
      <c r="A310" s="13" t="s">
        <v>315</v>
      </c>
    </row>
    <row r="311">
      <c r="A311" s="187" t="s">
        <v>446</v>
      </c>
    </row>
    <row r="312">
      <c r="B312" s="193" t="s">
        <v>136</v>
      </c>
    </row>
    <row r="313">
      <c r="C313" s="13" t="s">
        <v>397</v>
      </c>
      <c r="K313" s="54">
        <v>5021402000</v>
      </c>
      <c r="M313" s="180">
        <v>343153.69</v>
      </c>
      <c r="N313" s="180"/>
      <c r="P313" s="180">
        <v>343153.69</v>
      </c>
      <c r="Q313" s="180"/>
      <c r="R313" s="180"/>
      <c r="S313" s="180">
        <v>343153.69</v>
      </c>
      <c r="T313" s="181">
        <v>0</v>
      </c>
      <c r="U313" s="179"/>
    </row>
    <row r="314">
      <c r="A314" s="176" t="s">
        <v>447</v>
      </c>
      <c r="M314" s="189">
        <v>343153.69</v>
      </c>
      <c r="P314" s="189">
        <v>343153.69</v>
      </c>
      <c r="S314" s="189">
        <v>0</v>
      </c>
      <c r="AD314" s="194">
        <v>0</v>
      </c>
      <c r="AE314" s="194">
        <v>343153.69</v>
      </c>
      <c r="AF314" s="194">
        <v>0</v>
      </c>
      <c r="AG314" s="195">
        <v>0</v>
      </c>
    </row>
    <row r="315">
      <c r="A315" s="13" t="s">
        <v>315</v>
      </c>
    </row>
    <row r="316">
      <c r="A316" s="187" t="s">
        <v>448</v>
      </c>
    </row>
    <row r="317">
      <c r="B317" s="193" t="s">
        <v>138</v>
      </c>
    </row>
    <row r="318">
      <c r="C318" s="13" t="s">
        <v>397</v>
      </c>
      <c r="K318" s="54">
        <v>5021402000</v>
      </c>
      <c r="M318" s="180">
        <v>1100</v>
      </c>
      <c r="N318" s="180"/>
      <c r="P318" s="180">
        <v>1100</v>
      </c>
      <c r="Q318" s="180"/>
      <c r="R318" s="180"/>
      <c r="S318" s="180">
        <v>1100</v>
      </c>
      <c r="T318" s="181">
        <v>0</v>
      </c>
      <c r="U318" s="179"/>
    </row>
    <row r="319">
      <c r="A319" s="176" t="s">
        <v>449</v>
      </c>
      <c r="M319" s="189">
        <v>1100</v>
      </c>
      <c r="P319" s="189">
        <v>1100</v>
      </c>
      <c r="S319" s="189">
        <v>0</v>
      </c>
      <c r="AD319" s="194">
        <v>0</v>
      </c>
      <c r="AE319" s="194">
        <v>1100</v>
      </c>
      <c r="AF319" s="194">
        <v>0</v>
      </c>
      <c r="AG319" s="195">
        <v>0</v>
      </c>
    </row>
    <row r="320">
      <c r="A320" s="13" t="s">
        <v>315</v>
      </c>
    </row>
    <row r="321">
      <c r="A321" s="187" t="s">
        <v>450</v>
      </c>
    </row>
    <row r="322">
      <c r="B322" s="193" t="s">
        <v>451</v>
      </c>
    </row>
    <row r="323">
      <c r="C323" s="13" t="s">
        <v>397</v>
      </c>
      <c r="K323" s="54">
        <v>5021402000</v>
      </c>
      <c r="M323" s="180">
        <v>152050</v>
      </c>
      <c r="N323" s="180"/>
      <c r="P323" s="180">
        <v>152050</v>
      </c>
      <c r="Q323" s="180"/>
      <c r="R323" s="180"/>
      <c r="S323" s="180">
        <v>152050</v>
      </c>
      <c r="T323" s="181">
        <v>0</v>
      </c>
      <c r="U323" s="179"/>
    </row>
    <row r="324">
      <c r="A324" s="176" t="s">
        <v>452</v>
      </c>
      <c r="M324" s="189">
        <v>152050</v>
      </c>
      <c r="P324" s="189">
        <v>152050</v>
      </c>
      <c r="S324" s="189">
        <v>0</v>
      </c>
      <c r="AD324" s="194">
        <v>0</v>
      </c>
      <c r="AE324" s="194">
        <v>152050</v>
      </c>
      <c r="AF324" s="194">
        <v>0</v>
      </c>
      <c r="AG324" s="195">
        <v>0</v>
      </c>
    </row>
    <row r="325">
      <c r="A325" s="13" t="s">
        <v>315</v>
      </c>
    </row>
    <row r="326">
      <c r="A326" s="187" t="s">
        <v>453</v>
      </c>
    </row>
    <row r="327">
      <c r="B327" s="193" t="s">
        <v>148</v>
      </c>
    </row>
    <row r="328">
      <c r="C328" s="13" t="s">
        <v>323</v>
      </c>
      <c r="K328" s="54">
        <v>5020101000</v>
      </c>
      <c r="M328" s="180"/>
      <c r="N328" s="180"/>
      <c r="P328" s="180"/>
      <c r="Q328" s="180"/>
      <c r="R328" s="180">
        <v>3010</v>
      </c>
      <c r="S328" s="192">
        <v>-3010</v>
      </c>
      <c r="T328" s="181">
        <v/>
      </c>
      <c r="U328" s="179"/>
    </row>
    <row r="329">
      <c r="C329" s="13" t="s">
        <v>397</v>
      </c>
      <c r="K329" s="54">
        <v>5021402000</v>
      </c>
      <c r="M329" s="180">
        <v>9171.19</v>
      </c>
      <c r="N329" s="180"/>
      <c r="P329" s="180">
        <v>9171.19</v>
      </c>
      <c r="Q329" s="180"/>
      <c r="R329" s="180"/>
      <c r="S329" s="180">
        <v>9171.19</v>
      </c>
      <c r="T329" s="181">
        <v>0</v>
      </c>
      <c r="U329" s="179"/>
    </row>
    <row r="330">
      <c r="A330" s="176" t="s">
        <v>454</v>
      </c>
      <c r="M330" s="189">
        <v>9171.19</v>
      </c>
      <c r="P330" s="189">
        <v>9171.19</v>
      </c>
      <c r="S330" s="189">
        <v>0</v>
      </c>
      <c r="AD330" s="194">
        <v>3010</v>
      </c>
      <c r="AE330" s="194">
        <v>6161.1900000000005</v>
      </c>
      <c r="AF330" s="194">
        <v>0</v>
      </c>
      <c r="AG330" s="195">
        <v>0</v>
      </c>
    </row>
    <row r="331">
      <c r="A331" s="13" t="s">
        <v>315</v>
      </c>
    </row>
    <row r="332">
      <c r="A332" s="187" t="s">
        <v>455</v>
      </c>
    </row>
    <row r="333">
      <c r="B333" s="193" t="s">
        <v>188</v>
      </c>
    </row>
    <row r="334">
      <c r="C334" s="13" t="s">
        <v>397</v>
      </c>
      <c r="K334" s="54">
        <v>5021402000</v>
      </c>
      <c r="M334" s="180">
        <v>48212.35</v>
      </c>
      <c r="N334" s="180"/>
      <c r="P334" s="180">
        <v>48212.35</v>
      </c>
      <c r="Q334" s="180"/>
      <c r="R334" s="180"/>
      <c r="S334" s="180">
        <v>48212.35</v>
      </c>
      <c r="T334" s="181">
        <v>0</v>
      </c>
      <c r="U334" s="179"/>
    </row>
    <row r="335">
      <c r="A335" s="176" t="s">
        <v>456</v>
      </c>
      <c r="M335" s="189">
        <v>48212.35</v>
      </c>
      <c r="P335" s="189">
        <v>48212.35</v>
      </c>
      <c r="S335" s="189">
        <v>0</v>
      </c>
      <c r="AD335" s="194">
        <v>0</v>
      </c>
      <c r="AE335" s="194">
        <v>48212.35</v>
      </c>
      <c r="AF335" s="194">
        <v>0</v>
      </c>
      <c r="AG335" s="195">
        <v>0</v>
      </c>
    </row>
    <row r="336">
      <c r="A336" s="13" t="s">
        <v>457</v>
      </c>
    </row>
    <row r="337">
      <c r="A337" s="187" t="s">
        <v>458</v>
      </c>
    </row>
    <row r="338">
      <c r="B338" s="193" t="s">
        <v>144</v>
      </c>
    </row>
    <row r="339">
      <c r="C339" s="13" t="s">
        <v>397</v>
      </c>
      <c r="K339" s="54">
        <v>5021402000</v>
      </c>
      <c r="M339" s="180">
        <v>203220</v>
      </c>
      <c r="N339" s="180"/>
      <c r="P339" s="180">
        <v>203220</v>
      </c>
      <c r="Q339" s="180"/>
      <c r="R339" s="180"/>
      <c r="S339" s="180">
        <v>203220</v>
      </c>
      <c r="T339" s="181">
        <v>0</v>
      </c>
      <c r="U339" s="179"/>
    </row>
    <row r="340">
      <c r="A340" s="176" t="s">
        <v>459</v>
      </c>
      <c r="M340" s="189">
        <v>203220</v>
      </c>
      <c r="P340" s="189">
        <v>203220</v>
      </c>
      <c r="S340" s="189">
        <v>0</v>
      </c>
      <c r="AD340" s="194">
        <v>0</v>
      </c>
      <c r="AE340" s="194">
        <v>203220</v>
      </c>
      <c r="AF340" s="194">
        <v>0</v>
      </c>
      <c r="AG340" s="195">
        <v>0</v>
      </c>
    </row>
    <row r="341">
      <c r="A341" s="13" t="s">
        <v>460</v>
      </c>
    </row>
    <row r="342">
      <c r="A342" s="187" t="s">
        <v>461</v>
      </c>
    </row>
    <row r="343">
      <c r="B343" s="193" t="s">
        <v>176</v>
      </c>
    </row>
    <row r="344">
      <c r="C344" s="13" t="s">
        <v>397</v>
      </c>
      <c r="K344" s="54">
        <v>5021402000</v>
      </c>
      <c r="M344" s="180">
        <v>144700</v>
      </c>
      <c r="N344" s="180"/>
      <c r="P344" s="180">
        <v>144700</v>
      </c>
      <c r="Q344" s="180"/>
      <c r="R344" s="180"/>
      <c r="S344" s="180">
        <v>144700</v>
      </c>
      <c r="T344" s="181">
        <v>0</v>
      </c>
      <c r="U344" s="179"/>
    </row>
    <row r="345">
      <c r="A345" s="176" t="s">
        <v>462</v>
      </c>
      <c r="M345" s="189">
        <v>144700</v>
      </c>
      <c r="P345" s="189">
        <v>144700</v>
      </c>
      <c r="S345" s="189">
        <v>0</v>
      </c>
      <c r="AD345" s="194">
        <v>0</v>
      </c>
      <c r="AE345" s="194">
        <v>144700</v>
      </c>
      <c r="AF345" s="194">
        <v>0</v>
      </c>
      <c r="AG345" s="195">
        <v>0</v>
      </c>
    </row>
    <row r="346">
      <c r="A346" s="13" t="s">
        <v>463</v>
      </c>
    </row>
    <row r="347">
      <c r="A347" s="187" t="s">
        <v>464</v>
      </c>
    </row>
    <row r="348">
      <c r="B348" s="193" t="s">
        <v>184</v>
      </c>
    </row>
    <row r="349">
      <c r="C349" s="13" t="s">
        <v>397</v>
      </c>
      <c r="K349" s="54">
        <v>5021402000</v>
      </c>
      <c r="M349" s="180">
        <v>2819.48</v>
      </c>
      <c r="N349" s="180"/>
      <c r="P349" s="180">
        <v>2819.48</v>
      </c>
      <c r="Q349" s="180"/>
      <c r="R349" s="180"/>
      <c r="S349" s="180">
        <v>2819.48</v>
      </c>
      <c r="T349" s="181">
        <v>0</v>
      </c>
      <c r="U349" s="179"/>
    </row>
    <row r="350">
      <c r="A350" s="176" t="s">
        <v>465</v>
      </c>
      <c r="M350" s="189">
        <v>2819.48</v>
      </c>
      <c r="P350" s="189">
        <v>2819.48</v>
      </c>
      <c r="S350" s="189">
        <v>0</v>
      </c>
      <c r="AD350" s="194">
        <v>0</v>
      </c>
      <c r="AE350" s="194">
        <v>2819.48</v>
      </c>
      <c r="AF350" s="194">
        <v>0</v>
      </c>
      <c r="AG350" s="195">
        <v>0</v>
      </c>
    </row>
    <row r="351">
      <c r="A351" s="13" t="s">
        <v>463</v>
      </c>
    </row>
    <row r="352">
      <c r="A352" s="187" t="s">
        <v>466</v>
      </c>
    </row>
    <row r="353">
      <c r="B353" s="193" t="s">
        <v>192</v>
      </c>
    </row>
    <row r="354">
      <c r="C354" s="13" t="s">
        <v>342</v>
      </c>
      <c r="K354" s="54">
        <v>5020201002</v>
      </c>
      <c r="M354" s="180">
        <v>228</v>
      </c>
      <c r="N354" s="180"/>
      <c r="P354" s="180">
        <v>228</v>
      </c>
      <c r="Q354" s="180"/>
      <c r="R354" s="180"/>
      <c r="S354" s="180">
        <v>228</v>
      </c>
      <c r="T354" s="181">
        <v>0</v>
      </c>
      <c r="U354" s="179"/>
    </row>
    <row r="355">
      <c r="A355" s="176" t="s">
        <v>467</v>
      </c>
      <c r="M355" s="189">
        <v>228</v>
      </c>
      <c r="P355" s="189">
        <v>228</v>
      </c>
      <c r="S355" s="189">
        <v>0</v>
      </c>
      <c r="AD355" s="194">
        <v>0</v>
      </c>
      <c r="AE355" s="194">
        <v>228</v>
      </c>
      <c r="AF355" s="194">
        <v>0</v>
      </c>
      <c r="AG355" s="195">
        <v>0</v>
      </c>
    </row>
    <row r="356">
      <c r="A356" s="13" t="s">
        <v>358</v>
      </c>
    </row>
    <row r="357">
      <c r="A357" s="187" t="s">
        <v>468</v>
      </c>
    </row>
    <row r="358">
      <c r="B358" s="193" t="s">
        <v>118</v>
      </c>
    </row>
    <row r="359">
      <c r="C359" s="13" t="s">
        <v>323</v>
      </c>
      <c r="K359" s="54">
        <v>5020101000</v>
      </c>
      <c r="M359" s="180"/>
      <c r="N359" s="180"/>
      <c r="P359" s="180"/>
      <c r="Q359" s="180"/>
      <c r="R359" s="180">
        <v>18804</v>
      </c>
      <c r="S359" s="192">
        <v>-18804</v>
      </c>
      <c r="T359" s="181">
        <v/>
      </c>
      <c r="U359" s="179"/>
    </row>
    <row r="360">
      <c r="C360" s="13" t="s">
        <v>397</v>
      </c>
      <c r="K360" s="54">
        <v>5021402000</v>
      </c>
      <c r="M360" s="180">
        <v>1174297.92</v>
      </c>
      <c r="N360" s="180"/>
      <c r="P360" s="180">
        <v>1174297.92</v>
      </c>
      <c r="Q360" s="180"/>
      <c r="R360" s="180"/>
      <c r="S360" s="180">
        <v>1174297.92</v>
      </c>
      <c r="T360" s="181">
        <v>0</v>
      </c>
      <c r="U360" s="179"/>
    </row>
    <row r="361">
      <c r="C361" s="13" t="s">
        <v>347</v>
      </c>
      <c r="K361" s="54">
        <v>5029903000</v>
      </c>
      <c r="M361" s="180"/>
      <c r="N361" s="180"/>
      <c r="P361" s="180"/>
      <c r="Q361" s="180"/>
      <c r="R361" s="180">
        <v>7800</v>
      </c>
      <c r="S361" s="192">
        <v>-7800</v>
      </c>
      <c r="T361" s="181">
        <v/>
      </c>
      <c r="U361" s="179"/>
    </row>
    <row r="362">
      <c r="A362" s="176" t="s">
        <v>469</v>
      </c>
      <c r="M362" s="189">
        <v>1174297.92</v>
      </c>
      <c r="P362" s="189">
        <v>1174297.92</v>
      </c>
      <c r="S362" s="189">
        <v>0</v>
      </c>
      <c r="AD362" s="194">
        <v>26604</v>
      </c>
      <c r="AE362" s="194">
        <v>1147693.92</v>
      </c>
      <c r="AF362" s="194">
        <v>0</v>
      </c>
      <c r="AG362" s="195">
        <v>0</v>
      </c>
    </row>
    <row r="363">
      <c r="A363" s="13" t="s">
        <v>470</v>
      </c>
    </row>
    <row r="364">
      <c r="A364" s="187" t="s">
        <v>471</v>
      </c>
    </row>
    <row r="365">
      <c r="B365" s="193" t="s">
        <v>122</v>
      </c>
    </row>
    <row r="366">
      <c r="C366" s="13" t="s">
        <v>323</v>
      </c>
      <c r="K366" s="54">
        <v>5020101000</v>
      </c>
      <c r="M366" s="180"/>
      <c r="N366" s="180"/>
      <c r="P366" s="180"/>
      <c r="Q366" s="180"/>
      <c r="R366" s="180">
        <v>4837</v>
      </c>
      <c r="S366" s="192">
        <v>-4837</v>
      </c>
      <c r="T366" s="181">
        <v/>
      </c>
      <c r="U366" s="179"/>
    </row>
    <row r="367">
      <c r="C367" s="13" t="s">
        <v>397</v>
      </c>
      <c r="K367" s="54">
        <v>5021402000</v>
      </c>
      <c r="M367" s="180">
        <v>244386</v>
      </c>
      <c r="N367" s="180"/>
      <c r="P367" s="180">
        <v>244386</v>
      </c>
      <c r="Q367" s="180"/>
      <c r="R367" s="180"/>
      <c r="S367" s="180">
        <v>244386</v>
      </c>
      <c r="T367" s="181">
        <v>0</v>
      </c>
      <c r="U367" s="179"/>
    </row>
    <row r="368">
      <c r="A368" s="176" t="s">
        <v>472</v>
      </c>
      <c r="M368" s="189">
        <v>244386</v>
      </c>
      <c r="P368" s="189">
        <v>244386</v>
      </c>
      <c r="S368" s="189">
        <v>0</v>
      </c>
      <c r="AD368" s="194">
        <v>4837</v>
      </c>
      <c r="AE368" s="194">
        <v>239549</v>
      </c>
      <c r="AF368" s="194">
        <v>0</v>
      </c>
      <c r="AG368" s="195">
        <v>0</v>
      </c>
    </row>
    <row r="369">
      <c r="A369" s="13" t="s">
        <v>473</v>
      </c>
    </row>
    <row r="370">
      <c r="A370" s="187" t="s">
        <v>474</v>
      </c>
    </row>
    <row r="371">
      <c r="B371" s="193" t="s">
        <v>105</v>
      </c>
    </row>
    <row r="372">
      <c r="C372" s="13" t="s">
        <v>397</v>
      </c>
      <c r="K372" s="54">
        <v>5021402000</v>
      </c>
      <c r="M372" s="180">
        <v>2452487</v>
      </c>
      <c r="N372" s="180"/>
      <c r="P372" s="180">
        <v>2452487</v>
      </c>
      <c r="Q372" s="180"/>
      <c r="R372" s="180"/>
      <c r="S372" s="180">
        <v>2452487</v>
      </c>
      <c r="T372" s="181">
        <v>0</v>
      </c>
      <c r="U372" s="179"/>
    </row>
    <row r="373">
      <c r="C373" s="13" t="s">
        <v>334</v>
      </c>
      <c r="K373" s="54">
        <v>5021403000</v>
      </c>
      <c r="M373" s="180"/>
      <c r="N373" s="180"/>
      <c r="P373" s="180"/>
      <c r="Q373" s="180"/>
      <c r="R373" s="180">
        <v>2376000</v>
      </c>
      <c r="S373" s="192">
        <v>-2376000</v>
      </c>
      <c r="T373" s="181">
        <v/>
      </c>
      <c r="U373" s="179"/>
    </row>
    <row r="374">
      <c r="A374" s="176" t="s">
        <v>475</v>
      </c>
      <c r="M374" s="189">
        <v>2452487</v>
      </c>
      <c r="P374" s="189">
        <v>2452487</v>
      </c>
      <c r="S374" s="189">
        <v>0</v>
      </c>
      <c r="AD374" s="194">
        <v>2376000</v>
      </c>
      <c r="AE374" s="194">
        <v>76487</v>
      </c>
      <c r="AF374" s="194">
        <v>0</v>
      </c>
      <c r="AG374" s="195">
        <v>0</v>
      </c>
    </row>
    <row r="375">
      <c r="A375" s="13" t="s">
        <v>473</v>
      </c>
    </row>
    <row r="376">
      <c r="A376" s="187" t="s">
        <v>476</v>
      </c>
    </row>
    <row r="377">
      <c r="B377" s="193" t="s">
        <v>105</v>
      </c>
    </row>
    <row r="378">
      <c r="C378" s="13" t="s">
        <v>397</v>
      </c>
      <c r="K378" s="54">
        <v>5021402000</v>
      </c>
      <c r="M378" s="180">
        <v>70200</v>
      </c>
      <c r="N378" s="180"/>
      <c r="P378" s="180">
        <v>70200</v>
      </c>
      <c r="Q378" s="180"/>
      <c r="R378" s="180"/>
      <c r="S378" s="180">
        <v>70200</v>
      </c>
      <c r="T378" s="181">
        <v>0</v>
      </c>
      <c r="U378" s="179"/>
    </row>
    <row r="379">
      <c r="A379" s="176" t="s">
        <v>477</v>
      </c>
      <c r="M379" s="189">
        <v>70200</v>
      </c>
      <c r="P379" s="189">
        <v>70200</v>
      </c>
      <c r="S379" s="189">
        <v>0</v>
      </c>
      <c r="AD379" s="194">
        <v>0</v>
      </c>
      <c r="AE379" s="194">
        <v>70200</v>
      </c>
      <c r="AF379" s="194">
        <v>0</v>
      </c>
      <c r="AG379" s="195">
        <v>0</v>
      </c>
    </row>
    <row r="380">
      <c r="A380" s="13" t="s">
        <v>473</v>
      </c>
    </row>
    <row r="381">
      <c r="A381" s="187" t="s">
        <v>478</v>
      </c>
    </row>
    <row r="382">
      <c r="B382" s="193" t="s">
        <v>479</v>
      </c>
    </row>
    <row r="383">
      <c r="C383" s="13" t="s">
        <v>397</v>
      </c>
      <c r="K383" s="54">
        <v>5021402000</v>
      </c>
      <c r="M383" s="180">
        <v>908980.51</v>
      </c>
      <c r="N383" s="180"/>
      <c r="P383" s="180">
        <v>908980.51</v>
      </c>
      <c r="Q383" s="180"/>
      <c r="R383" s="180"/>
      <c r="S383" s="180">
        <v>908980.51</v>
      </c>
      <c r="T383" s="181">
        <v>0</v>
      </c>
      <c r="U383" s="179"/>
    </row>
    <row r="384">
      <c r="C384" s="13" t="s">
        <v>428</v>
      </c>
      <c r="K384" s="54">
        <v>5021499000</v>
      </c>
      <c r="M384" s="180"/>
      <c r="N384" s="180"/>
      <c r="P384" s="180"/>
      <c r="Q384" s="180"/>
      <c r="R384" s="180">
        <v>409295.37</v>
      </c>
      <c r="S384" s="192">
        <v>-409295.37</v>
      </c>
      <c r="T384" s="181">
        <v/>
      </c>
      <c r="U384" s="179"/>
    </row>
    <row r="385">
      <c r="A385" s="176" t="s">
        <v>480</v>
      </c>
      <c r="M385" s="189">
        <v>908980.51</v>
      </c>
      <c r="P385" s="189">
        <v>908980.51</v>
      </c>
      <c r="S385" s="189">
        <v>0</v>
      </c>
      <c r="AD385" s="194">
        <v>409295.37</v>
      </c>
      <c r="AE385" s="194">
        <v>499685.14</v>
      </c>
      <c r="AF385" s="194">
        <v>0</v>
      </c>
      <c r="AG385" s="195">
        <v>0</v>
      </c>
    </row>
    <row r="386">
      <c r="A386" s="13" t="s">
        <v>473</v>
      </c>
    </row>
    <row r="387">
      <c r="A387" s="187" t="s">
        <v>481</v>
      </c>
    </row>
    <row r="388">
      <c r="B388" s="193" t="s">
        <v>105</v>
      </c>
    </row>
    <row r="389">
      <c r="C389" s="13" t="s">
        <v>397</v>
      </c>
      <c r="K389" s="54">
        <v>5021402000</v>
      </c>
      <c r="M389" s="180">
        <v>18000</v>
      </c>
      <c r="N389" s="180"/>
      <c r="P389" s="180">
        <v>18000</v>
      </c>
      <c r="Q389" s="180"/>
      <c r="R389" s="180"/>
      <c r="S389" s="180">
        <v>18000</v>
      </c>
      <c r="T389" s="181">
        <v>0</v>
      </c>
      <c r="U389" s="179"/>
    </row>
    <row r="390">
      <c r="A390" s="176" t="s">
        <v>482</v>
      </c>
      <c r="M390" s="189">
        <v>18000</v>
      </c>
      <c r="P390" s="189">
        <v>18000</v>
      </c>
      <c r="S390" s="189">
        <v>0</v>
      </c>
      <c r="AD390" s="194">
        <v>0</v>
      </c>
      <c r="AE390" s="194">
        <v>18000</v>
      </c>
      <c r="AF390" s="194">
        <v>0</v>
      </c>
      <c r="AG390" s="195">
        <v>0</v>
      </c>
    </row>
    <row r="391">
      <c r="A391" s="13" t="s">
        <v>473</v>
      </c>
    </row>
    <row r="392">
      <c r="A392" s="187" t="s">
        <v>483</v>
      </c>
    </row>
    <row r="393">
      <c r="B393" s="193" t="s">
        <v>105</v>
      </c>
    </row>
    <row r="394">
      <c r="C394" s="13" t="s">
        <v>397</v>
      </c>
      <c r="K394" s="54">
        <v>5021402000</v>
      </c>
      <c r="M394" s="180">
        <v>1000000</v>
      </c>
      <c r="N394" s="180"/>
      <c r="P394" s="180">
        <v>1000000</v>
      </c>
      <c r="Q394" s="180"/>
      <c r="R394" s="180"/>
      <c r="S394" s="180">
        <v>1000000</v>
      </c>
      <c r="T394" s="181">
        <v>0</v>
      </c>
      <c r="U394" s="179"/>
    </row>
    <row r="395">
      <c r="A395" s="176" t="s">
        <v>484</v>
      </c>
      <c r="M395" s="189">
        <v>1000000</v>
      </c>
      <c r="P395" s="189">
        <v>1000000</v>
      </c>
      <c r="S395" s="189">
        <v>0</v>
      </c>
      <c r="AD395" s="194">
        <v>0</v>
      </c>
      <c r="AE395" s="194">
        <v>1000000</v>
      </c>
      <c r="AF395" s="194">
        <v>0</v>
      </c>
      <c r="AG395" s="195">
        <v>0</v>
      </c>
    </row>
    <row r="396">
      <c r="A396" s="13" t="s">
        <v>473</v>
      </c>
    </row>
    <row r="397">
      <c r="A397" s="187" t="s">
        <v>485</v>
      </c>
    </row>
    <row r="398">
      <c r="B398" s="193" t="s">
        <v>105</v>
      </c>
    </row>
    <row r="399">
      <c r="C399" s="13" t="s">
        <v>397</v>
      </c>
      <c r="K399" s="54">
        <v>5021402000</v>
      </c>
      <c r="M399" s="180">
        <v>252500</v>
      </c>
      <c r="N399" s="180"/>
      <c r="P399" s="180">
        <v>252500</v>
      </c>
      <c r="Q399" s="180"/>
      <c r="R399" s="180"/>
      <c r="S399" s="180">
        <v>252500</v>
      </c>
      <c r="T399" s="181">
        <v>0</v>
      </c>
      <c r="U399" s="179"/>
    </row>
    <row r="400">
      <c r="C400" s="13" t="s">
        <v>334</v>
      </c>
      <c r="K400" s="54">
        <v>5021403000</v>
      </c>
      <c r="M400" s="180"/>
      <c r="N400" s="180"/>
      <c r="P400" s="180"/>
      <c r="Q400" s="180"/>
      <c r="R400" s="180">
        <v>148500</v>
      </c>
      <c r="S400" s="192">
        <v>-148500</v>
      </c>
      <c r="T400" s="181">
        <v/>
      </c>
      <c r="U400" s="179"/>
    </row>
    <row r="401">
      <c r="A401" s="176" t="s">
        <v>486</v>
      </c>
      <c r="M401" s="189">
        <v>252500</v>
      </c>
      <c r="P401" s="189">
        <v>252500</v>
      </c>
      <c r="S401" s="189">
        <v>0</v>
      </c>
      <c r="AD401" s="194">
        <v>148500</v>
      </c>
      <c r="AE401" s="194">
        <v>104000</v>
      </c>
      <c r="AF401" s="194">
        <v>0</v>
      </c>
      <c r="AG401" s="195">
        <v>0</v>
      </c>
    </row>
    <row r="402">
      <c r="A402" s="13" t="s">
        <v>473</v>
      </c>
    </row>
    <row r="403">
      <c r="A403" s="187" t="s">
        <v>487</v>
      </c>
    </row>
    <row r="404">
      <c r="B404" s="193" t="s">
        <v>105</v>
      </c>
    </row>
    <row r="405">
      <c r="C405" s="13" t="s">
        <v>397</v>
      </c>
      <c r="K405" s="54">
        <v>5021402000</v>
      </c>
      <c r="M405" s="180">
        <v>150000</v>
      </c>
      <c r="N405" s="180"/>
      <c r="P405" s="180">
        <v>150000</v>
      </c>
      <c r="Q405" s="180"/>
      <c r="R405" s="180"/>
      <c r="S405" s="180">
        <v>150000</v>
      </c>
      <c r="T405" s="181">
        <v>0</v>
      </c>
      <c r="U405" s="179"/>
    </row>
    <row r="406">
      <c r="A406" s="176" t="s">
        <v>488</v>
      </c>
      <c r="M406" s="189">
        <v>150000</v>
      </c>
      <c r="P406" s="189">
        <v>150000</v>
      </c>
      <c r="S406" s="189">
        <v>0</v>
      </c>
      <c r="AD406" s="194">
        <v>0</v>
      </c>
      <c r="AE406" s="194">
        <v>150000</v>
      </c>
      <c r="AF406" s="194">
        <v>0</v>
      </c>
      <c r="AG406" s="195">
        <v>0</v>
      </c>
    </row>
    <row r="407">
      <c r="A407" s="13" t="s">
        <v>473</v>
      </c>
    </row>
    <row r="408">
      <c r="A408" s="187" t="s">
        <v>489</v>
      </c>
    </row>
    <row r="409">
      <c r="B409" s="193" t="s">
        <v>105</v>
      </c>
    </row>
    <row r="410">
      <c r="C410" s="13" t="s">
        <v>397</v>
      </c>
      <c r="K410" s="54">
        <v>5021402000</v>
      </c>
      <c r="M410" s="180">
        <v>2530000</v>
      </c>
      <c r="N410" s="180"/>
      <c r="P410" s="180">
        <v>2530000</v>
      </c>
      <c r="Q410" s="180"/>
      <c r="R410" s="180"/>
      <c r="S410" s="180">
        <v>2530000</v>
      </c>
      <c r="T410" s="181">
        <v>0</v>
      </c>
      <c r="U410" s="179"/>
    </row>
    <row r="411">
      <c r="C411" s="13" t="s">
        <v>334</v>
      </c>
      <c r="K411" s="54">
        <v>5021403000</v>
      </c>
      <c r="M411" s="180"/>
      <c r="N411" s="180"/>
      <c r="P411" s="180"/>
      <c r="Q411" s="180"/>
      <c r="R411" s="180">
        <v>2475000</v>
      </c>
      <c r="S411" s="192">
        <v>-2475000</v>
      </c>
      <c r="T411" s="181">
        <v/>
      </c>
      <c r="U411" s="179"/>
    </row>
    <row r="412">
      <c r="A412" s="176" t="s">
        <v>490</v>
      </c>
      <c r="M412" s="189">
        <v>2530000</v>
      </c>
      <c r="P412" s="189">
        <v>2530000</v>
      </c>
      <c r="S412" s="189">
        <v>0</v>
      </c>
      <c r="AD412" s="194">
        <v>2475000</v>
      </c>
      <c r="AE412" s="194">
        <v>55000</v>
      </c>
      <c r="AF412" s="194">
        <v>0</v>
      </c>
      <c r="AG412" s="195">
        <v>0</v>
      </c>
    </row>
    <row r="413">
      <c r="A413" s="13" t="s">
        <v>473</v>
      </c>
    </row>
    <row r="414">
      <c r="A414" s="187" t="s">
        <v>491</v>
      </c>
    </row>
    <row r="415">
      <c r="B415" s="193" t="s">
        <v>105</v>
      </c>
    </row>
    <row r="416">
      <c r="C416" s="13" t="s">
        <v>397</v>
      </c>
      <c r="K416" s="54">
        <v>5021402000</v>
      </c>
      <c r="M416" s="180">
        <v>3500000</v>
      </c>
      <c r="N416" s="180"/>
      <c r="P416" s="180">
        <v>3500000</v>
      </c>
      <c r="Q416" s="180"/>
      <c r="R416" s="180"/>
      <c r="S416" s="180">
        <v>3500000</v>
      </c>
      <c r="T416" s="181">
        <v>0</v>
      </c>
      <c r="U416" s="179"/>
    </row>
    <row r="417">
      <c r="A417" s="176" t="s">
        <v>492</v>
      </c>
      <c r="M417" s="189">
        <v>3500000</v>
      </c>
      <c r="P417" s="189">
        <v>3500000</v>
      </c>
      <c r="S417" s="189">
        <v>0</v>
      </c>
      <c r="AD417" s="194">
        <v>0</v>
      </c>
      <c r="AE417" s="194">
        <v>3500000</v>
      </c>
      <c r="AF417" s="194">
        <v>0</v>
      </c>
      <c r="AG417" s="195">
        <v>0</v>
      </c>
    </row>
    <row r="418">
      <c r="A418" s="13" t="s">
        <v>473</v>
      </c>
    </row>
    <row r="419">
      <c r="A419" s="187" t="s">
        <v>493</v>
      </c>
    </row>
    <row r="420">
      <c r="B420" s="193" t="s">
        <v>105</v>
      </c>
    </row>
    <row r="421">
      <c r="C421" s="13" t="s">
        <v>397</v>
      </c>
      <c r="K421" s="54">
        <v>5021402000</v>
      </c>
      <c r="M421" s="180">
        <v>35400</v>
      </c>
      <c r="N421" s="180"/>
      <c r="P421" s="180">
        <v>35400</v>
      </c>
      <c r="Q421" s="180"/>
      <c r="R421" s="180"/>
      <c r="S421" s="180">
        <v>35400</v>
      </c>
      <c r="T421" s="181">
        <v>0</v>
      </c>
      <c r="U421" s="179"/>
    </row>
    <row r="422">
      <c r="A422" s="176" t="s">
        <v>494</v>
      </c>
      <c r="M422" s="189">
        <v>35400</v>
      </c>
      <c r="P422" s="189">
        <v>35400</v>
      </c>
      <c r="S422" s="189">
        <v>0</v>
      </c>
      <c r="AD422" s="194">
        <v>0</v>
      </c>
      <c r="AE422" s="194">
        <v>35400</v>
      </c>
      <c r="AF422" s="194">
        <v>0</v>
      </c>
      <c r="AG422" s="195">
        <v>0</v>
      </c>
    </row>
    <row r="423">
      <c r="A423" s="13" t="s">
        <v>473</v>
      </c>
    </row>
    <row r="424">
      <c r="A424" s="187" t="s">
        <v>495</v>
      </c>
    </row>
    <row r="425">
      <c r="B425" s="193" t="s">
        <v>105</v>
      </c>
    </row>
    <row r="426">
      <c r="C426" s="13" t="s">
        <v>397</v>
      </c>
      <c r="K426" s="54">
        <v>5021402000</v>
      </c>
      <c r="M426" s="180">
        <v>187899.33</v>
      </c>
      <c r="N426" s="180"/>
      <c r="P426" s="180">
        <v>187899.33</v>
      </c>
      <c r="Q426" s="180"/>
      <c r="R426" s="180"/>
      <c r="S426" s="180">
        <v>187899.33</v>
      </c>
      <c r="T426" s="181">
        <v>0</v>
      </c>
      <c r="U426" s="179"/>
    </row>
    <row r="427">
      <c r="A427" s="176" t="s">
        <v>496</v>
      </c>
      <c r="M427" s="189">
        <v>187899.33</v>
      </c>
      <c r="P427" s="189">
        <v>187899.33</v>
      </c>
      <c r="S427" s="189">
        <v>0</v>
      </c>
      <c r="AD427" s="194">
        <v>0</v>
      </c>
      <c r="AE427" s="194">
        <v>187899.33</v>
      </c>
      <c r="AF427" s="194">
        <v>0</v>
      </c>
      <c r="AG427" s="195">
        <v>0</v>
      </c>
    </row>
    <row r="428">
      <c r="A428" s="176" t="s">
        <v>497</v>
      </c>
    </row>
    <row r="429">
      <c r="A429" s="13" t="s">
        <v>498</v>
      </c>
    </row>
    <row r="430">
      <c r="A430" s="187" t="s">
        <v>499</v>
      </c>
    </row>
    <row r="431">
      <c r="C431" s="13" t="s">
        <v>500</v>
      </c>
      <c r="K431" s="178">
        <v>5060404003</v>
      </c>
      <c r="M431" s="180">
        <v>39441996.76</v>
      </c>
      <c r="P431" s="180">
        <v>39441996.76</v>
      </c>
      <c r="Q431" s="180"/>
      <c r="R431" s="179"/>
      <c r="S431" s="180">
        <v>39441996.76</v>
      </c>
      <c r="T431" s="181">
        <v>0</v>
      </c>
      <c r="U431" s="180"/>
    </row>
    <row r="432">
      <c r="C432" s="187" t="s">
        <v>501</v>
      </c>
      <c r="M432" s="189">
        <v>39441996.76</v>
      </c>
      <c r="P432" s="189"/>
      <c r="Q432" s="188"/>
      <c r="R432" s="188"/>
      <c r="S432" s="189">
        <v>39441996.76</v>
      </c>
      <c r="T432" s="190">
        <v>0</v>
      </c>
      <c r="U432" s="189"/>
    </row>
    <row r="433">
      <c r="A433" s="13" t="s">
        <v>498</v>
      </c>
    </row>
    <row r="434">
      <c r="A434" s="187" t="s">
        <v>502</v>
      </c>
    </row>
    <row r="435">
      <c r="C435" s="13" t="s">
        <v>500</v>
      </c>
      <c r="K435" s="178">
        <v>5060404003</v>
      </c>
      <c r="M435" s="180">
        <v>29753081.88</v>
      </c>
      <c r="P435" s="180">
        <v>29753081.88</v>
      </c>
      <c r="Q435" s="180"/>
      <c r="R435" s="179"/>
      <c r="S435" s="180">
        <v>29753081.88</v>
      </c>
      <c r="T435" s="181">
        <v>0</v>
      </c>
      <c r="U435" s="180"/>
    </row>
    <row r="436">
      <c r="C436" s="187" t="s">
        <v>503</v>
      </c>
      <c r="M436" s="189">
        <v>29753081.88</v>
      </c>
      <c r="P436" s="189"/>
      <c r="Q436" s="188"/>
      <c r="R436" s="188"/>
      <c r="S436" s="189">
        <v>29753081.88</v>
      </c>
      <c r="T436" s="190">
        <v>0</v>
      </c>
      <c r="U436" s="189"/>
    </row>
    <row r="437">
      <c r="A437" s="13" t="s">
        <v>498</v>
      </c>
    </row>
    <row r="438">
      <c r="A438" s="187" t="s">
        <v>504</v>
      </c>
    </row>
    <row r="439">
      <c r="C439" s="13" t="s">
        <v>195</v>
      </c>
      <c r="K439" s="178">
        <v>5060405011</v>
      </c>
      <c r="M439" s="180">
        <v>500000</v>
      </c>
      <c r="P439" s="180">
        <v>500000</v>
      </c>
      <c r="Q439" s="180"/>
      <c r="R439" s="179"/>
      <c r="S439" s="180">
        <v>500000</v>
      </c>
      <c r="T439" s="181">
        <v>0</v>
      </c>
      <c r="U439" s="180"/>
    </row>
    <row r="440">
      <c r="C440" s="187" t="s">
        <v>505</v>
      </c>
      <c r="M440" s="189">
        <v>500000</v>
      </c>
      <c r="P440" s="189"/>
      <c r="Q440" s="188"/>
      <c r="R440" s="188"/>
      <c r="S440" s="189">
        <v>500000</v>
      </c>
      <c r="T440" s="190">
        <v>0</v>
      </c>
      <c r="U440" s="189"/>
    </row>
    <row r="441">
      <c r="J441" s="191" t="s">
        <v>506</v>
      </c>
      <c r="M441" s="188">
        <v>69695078.64</v>
      </c>
      <c r="P441" s="189">
        <v>69695078.64</v>
      </c>
      <c r="Q441" s="188"/>
      <c r="R441" s="188"/>
      <c r="S441" s="189">
        <v>69695078.64</v>
      </c>
      <c r="T441" s="190">
        <v>0</v>
      </c>
      <c r="U441" s="189">
        <v>0</v>
      </c>
    </row>
    <row r="443">
      <c r="A443" s="176" t="s">
        <v>507</v>
      </c>
    </row>
    <row r="444">
      <c r="A444" s="13" t="s">
        <v>401</v>
      </c>
    </row>
    <row r="445">
      <c r="A445" s="187" t="s">
        <v>508</v>
      </c>
    </row>
    <row r="446">
      <c r="B446" s="193" t="s">
        <v>509</v>
      </c>
    </row>
    <row r="447">
      <c r="C447" s="13" t="s">
        <v>510</v>
      </c>
      <c r="K447" s="54">
        <v>5060405003</v>
      </c>
      <c r="M447" s="180">
        <v>343737.85</v>
      </c>
      <c r="N447" s="180"/>
      <c r="P447" s="180">
        <v>343737.85</v>
      </c>
      <c r="Q447" s="180"/>
      <c r="R447" s="180"/>
      <c r="S447" s="180">
        <v>343737.85</v>
      </c>
      <c r="T447" s="181">
        <v>0</v>
      </c>
      <c r="U447" s="179"/>
    </row>
    <row r="448">
      <c r="A448" s="176" t="s">
        <v>511</v>
      </c>
      <c r="M448" s="189">
        <v>343737.85</v>
      </c>
      <c r="P448" s="189">
        <v>343737.85</v>
      </c>
      <c r="S448" s="189">
        <v>0</v>
      </c>
      <c r="AD448" s="194">
        <v>0</v>
      </c>
      <c r="AE448" s="194">
        <v>343737.85</v>
      </c>
      <c r="AF448" s="194">
        <v>0</v>
      </c>
      <c r="AG448" s="195">
        <v>0</v>
      </c>
    </row>
    <row r="449">
      <c r="A449" s="13" t="s">
        <v>498</v>
      </c>
    </row>
    <row r="450">
      <c r="A450" s="187" t="s">
        <v>512</v>
      </c>
    </row>
    <row r="451">
      <c r="B451" s="193" t="s">
        <v>513</v>
      </c>
    </row>
    <row r="452">
      <c r="C452" s="13" t="s">
        <v>500</v>
      </c>
      <c r="K452" s="54">
        <v>5060404003</v>
      </c>
      <c r="M452" s="180">
        <v>355538.49</v>
      </c>
      <c r="N452" s="180"/>
      <c r="P452" s="180">
        <v>355538.49</v>
      </c>
      <c r="Q452" s="180"/>
      <c r="R452" s="180"/>
      <c r="S452" s="180">
        <v>355538.49</v>
      </c>
      <c r="T452" s="181">
        <v>0</v>
      </c>
      <c r="U452" s="179"/>
    </row>
    <row r="453">
      <c r="C453" s="13" t="s">
        <v>195</v>
      </c>
      <c r="K453" s="54">
        <v>5060405011</v>
      </c>
      <c r="M453" s="180">
        <v>2647984</v>
      </c>
      <c r="N453" s="180"/>
      <c r="P453" s="180">
        <v>2647984</v>
      </c>
      <c r="Q453" s="180"/>
      <c r="R453" s="180"/>
      <c r="S453" s="180">
        <v>2647984</v>
      </c>
      <c r="T453" s="181">
        <v>0</v>
      </c>
      <c r="U453" s="179"/>
    </row>
    <row r="454">
      <c r="A454" s="176" t="s">
        <v>514</v>
      </c>
      <c r="M454" s="189">
        <v>3003522.49</v>
      </c>
      <c r="P454" s="189">
        <v>3003522.49</v>
      </c>
      <c r="S454" s="189">
        <v>0</v>
      </c>
      <c r="AD454" s="194">
        <v>0</v>
      </c>
      <c r="AE454" s="194">
        <v>3003522.49</v>
      </c>
      <c r="AF454" s="194">
        <v>0</v>
      </c>
      <c r="AG454" s="195">
        <v>0</v>
      </c>
    </row>
    <row r="455">
      <c r="A455" s="176" t="s">
        <v>515</v>
      </c>
    </row>
    <row r="456">
      <c r="A456" s="13" t="s">
        <v>301</v>
      </c>
    </row>
    <row r="457">
      <c r="A457" s="187" t="s">
        <v>516</v>
      </c>
    </row>
    <row r="458">
      <c r="C458" s="13" t="s">
        <v>303</v>
      </c>
      <c r="K458" s="178">
        <v>5010101001</v>
      </c>
      <c r="M458" s="180"/>
      <c r="P458" s="179"/>
      <c r="Q458" s="180"/>
      <c r="R458" s="179"/>
      <c r="S458" s="179"/>
      <c r="T458" s="181">
        <v/>
      </c>
      <c r="U458" s="180"/>
    </row>
    <row r="459">
      <c r="C459" s="13" t="s">
        <v>517</v>
      </c>
      <c r="K459" s="178">
        <v>5010102000</v>
      </c>
      <c r="M459" s="180"/>
      <c r="N459" s="180">
        <v>2000</v>
      </c>
      <c r="P459" s="180">
        <v>2000</v>
      </c>
      <c r="Q459" s="180">
        <v>600</v>
      </c>
      <c r="R459" s="180">
        <v>600</v>
      </c>
      <c r="S459" s="180">
        <v>1400</v>
      </c>
      <c r="T459" s="181">
        <v>0</v>
      </c>
      <c r="U459" s="180"/>
    </row>
    <row r="460">
      <c r="C460" s="13" t="s">
        <v>304</v>
      </c>
      <c r="K460" s="178">
        <v>5010201001</v>
      </c>
      <c r="M460" s="180"/>
      <c r="P460" s="179"/>
      <c r="Q460" s="180"/>
      <c r="R460" s="179"/>
      <c r="S460" s="179"/>
      <c r="T460" s="181">
        <v/>
      </c>
      <c r="U460" s="180"/>
    </row>
    <row r="461">
      <c r="C461" s="13" t="s">
        <v>305</v>
      </c>
      <c r="K461" s="178">
        <v>5010202000</v>
      </c>
      <c r="M461" s="180">
        <v>50000</v>
      </c>
      <c r="N461" s="192">
        <v>2000</v>
      </c>
      <c r="P461" s="180">
        <v>48000</v>
      </c>
      <c r="Q461" s="180"/>
      <c r="R461" s="179"/>
      <c r="S461" s="180">
        <v>48000</v>
      </c>
      <c r="T461" s="181">
        <v>0</v>
      </c>
      <c r="U461" s="180"/>
    </row>
    <row r="462">
      <c r="C462" s="13" t="s">
        <v>306</v>
      </c>
      <c r="K462" s="178">
        <v>5010203001</v>
      </c>
      <c r="M462" s="180"/>
      <c r="P462" s="179"/>
      <c r="Q462" s="180"/>
      <c r="R462" s="179"/>
      <c r="S462" s="179"/>
      <c r="T462" s="181">
        <v/>
      </c>
      <c r="U462" s="180"/>
    </row>
    <row r="463">
      <c r="C463" s="13" t="s">
        <v>518</v>
      </c>
      <c r="K463" s="178">
        <v>5010204001</v>
      </c>
      <c r="M463" s="180"/>
      <c r="P463" s="179"/>
      <c r="Q463" s="180"/>
      <c r="R463" s="179"/>
      <c r="S463" s="179"/>
      <c r="T463" s="181">
        <v/>
      </c>
      <c r="U463" s="180"/>
    </row>
    <row r="464">
      <c r="C464" s="187" t="s">
        <v>519</v>
      </c>
      <c r="M464" s="189">
        <v>50000</v>
      </c>
      <c r="P464" s="189">
        <v>600</v>
      </c>
      <c r="Q464" s="188"/>
      <c r="R464" s="189">
        <v>600</v>
      </c>
      <c r="S464" s="189">
        <v>49400</v>
      </c>
      <c r="T464" s="190">
        <v>0</v>
      </c>
      <c r="U464" s="189"/>
    </row>
    <row r="465">
      <c r="J465" s="191" t="s">
        <v>520</v>
      </c>
      <c r="M465" s="188">
        <v>50000</v>
      </c>
      <c r="P465" s="189">
        <v>50000</v>
      </c>
      <c r="Q465" s="189">
        <v>600</v>
      </c>
      <c r="R465" s="189">
        <v>600</v>
      </c>
      <c r="S465" s="189">
        <v>49400</v>
      </c>
      <c r="T465" s="190">
        <v>0</v>
      </c>
      <c r="U465" s="189">
        <v>0</v>
      </c>
    </row>
    <row r="467">
      <c r="A467" s="176" t="s">
        <v>521</v>
      </c>
    </row>
    <row r="468">
      <c r="A468" s="13" t="s">
        <v>395</v>
      </c>
    </row>
    <row r="469">
      <c r="A469" s="187" t="s">
        <v>522</v>
      </c>
    </row>
    <row r="470">
      <c r="B470" s="193" t="s">
        <v>523</v>
      </c>
    </row>
    <row r="471">
      <c r="C471" s="13" t="s">
        <v>303</v>
      </c>
      <c r="K471" s="54">
        <v>5010101001</v>
      </c>
      <c r="M471" s="180">
        <v>50000</v>
      </c>
      <c r="N471" s="192">
        <v>1000</v>
      </c>
      <c r="P471" s="180">
        <v>49000</v>
      </c>
      <c r="Q471" s="180"/>
      <c r="R471" s="180"/>
      <c r="S471" s="180">
        <v>49000</v>
      </c>
      <c r="T471" s="181">
        <v>0</v>
      </c>
      <c r="U471" s="179"/>
    </row>
    <row r="472">
      <c r="C472" s="13" t="s">
        <v>517</v>
      </c>
      <c r="K472" s="54">
        <v>5010102000</v>
      </c>
      <c r="M472" s="180"/>
      <c r="N472" s="180"/>
      <c r="P472" s="180"/>
      <c r="Q472" s="180"/>
      <c r="R472" s="180"/>
      <c r="S472" s="179"/>
      <c r="T472" s="181">
        <v/>
      </c>
      <c r="U472" s="179"/>
    </row>
    <row r="473">
      <c r="C473" s="13" t="s">
        <v>304</v>
      </c>
      <c r="K473" s="54">
        <v>5010201001</v>
      </c>
      <c r="M473" s="180"/>
      <c r="N473" s="180">
        <v>1000</v>
      </c>
      <c r="P473" s="180">
        <v>1000</v>
      </c>
      <c r="Q473" s="180"/>
      <c r="R473" s="180"/>
      <c r="S473" s="180">
        <v>1000</v>
      </c>
      <c r="T473" s="181">
        <v>0</v>
      </c>
      <c r="U473" s="179"/>
    </row>
    <row r="474">
      <c r="A474" s="176" t="s">
        <v>524</v>
      </c>
      <c r="M474" s="189">
        <v>50000</v>
      </c>
      <c r="P474" s="189">
        <v>50000</v>
      </c>
      <c r="S474" s="189">
        <v>0</v>
      </c>
      <c r="AD474" s="194">
        <v>0</v>
      </c>
      <c r="AE474" s="194">
        <v>50000</v>
      </c>
      <c r="AF474" s="194">
        <v>0</v>
      </c>
      <c r="AG474" s="195">
        <v>0</v>
      </c>
    </row>
    <row r="476">
      <c r="B476" s="196" t="s">
        <v>320</v>
      </c>
      <c r="M476" s="189" t="s">
        <v>525</v>
      </c>
      <c r="P476" s="189" t="s">
        <v>525</v>
      </c>
      <c r="Q476" s="189" t="s">
        <v>526</v>
      </c>
      <c r="R476" s="189" t="s">
        <v>527</v>
      </c>
      <c r="S476" s="189" t="s">
        <v>528</v>
      </c>
      <c r="T476" s="190">
        <v>0</v>
      </c>
      <c r="U476" s="189" t="s">
        <v>526</v>
      </c>
    </row>
    <row r="477">
      <c r="B477" s="196" t="s">
        <v>356</v>
      </c>
      <c r="M477" s="189" t="s">
        <v>529</v>
      </c>
      <c r="P477" s="189" t="s">
        <v>529</v>
      </c>
      <c r="Q477" s="189" t="s">
        <v>526</v>
      </c>
      <c r="R477" s="189" t="s">
        <v>530</v>
      </c>
      <c r="S477" s="189" t="s">
        <v>531</v>
      </c>
      <c r="T477" s="190">
        <v>2.092303682135526E-05</v>
      </c>
      <c r="U477" s="189" t="s">
        <v>532</v>
      </c>
    </row>
    <row r="478">
      <c r="B478" s="196" t="s">
        <v>393</v>
      </c>
      <c r="M478" s="189" t="s">
        <v>533</v>
      </c>
      <c r="P478" s="189" t="s">
        <v>533</v>
      </c>
      <c r="Q478" s="189" t="s">
        <v>526</v>
      </c>
      <c r="R478" s="189" t="s">
        <v>534</v>
      </c>
      <c r="S478" s="189" t="s">
        <v>535</v>
      </c>
      <c r="T478" s="190">
        <v>6.4156221405090942E-06</v>
      </c>
      <c r="U478" s="189" t="s">
        <v>536</v>
      </c>
    </row>
    <row r="479">
      <c r="B479" s="196" t="s">
        <v>506</v>
      </c>
      <c r="M479" s="189" t="s">
        <v>537</v>
      </c>
      <c r="P479" s="189" t="s">
        <v>537</v>
      </c>
      <c r="Q479" s="189" t="s">
        <v>526</v>
      </c>
      <c r="R479" s="189" t="s">
        <v>526</v>
      </c>
      <c r="S479" s="189" t="s">
        <v>537</v>
      </c>
      <c r="T479" s="190">
        <v>0</v>
      </c>
      <c r="U479" s="189" t="s">
        <v>526</v>
      </c>
    </row>
    <row r="480">
      <c r="B480" s="196" t="s">
        <v>520</v>
      </c>
      <c r="M480" s="189" t="s">
        <v>538</v>
      </c>
      <c r="P480" s="189" t="s">
        <v>538</v>
      </c>
      <c r="Q480" s="189" t="s">
        <v>539</v>
      </c>
      <c r="R480" s="189" t="s">
        <v>539</v>
      </c>
      <c r="S480" s="189" t="s">
        <v>540</v>
      </c>
      <c r="T480" s="190">
        <v>0</v>
      </c>
      <c r="U480" s="189" t="s">
        <v>526</v>
      </c>
    </row>
    <row r="481">
      <c r="B481" s="196" t="s">
        <v>541</v>
      </c>
      <c r="M481" s="189" t="s">
        <v>542</v>
      </c>
      <c r="P481" s="189" t="s">
        <v>542</v>
      </c>
      <c r="Q481" s="189" t="s">
        <v>526</v>
      </c>
      <c r="R481" s="189" t="s">
        <v>526</v>
      </c>
      <c r="S481" s="189" t="s">
        <v>542</v>
      </c>
      <c r="T481" s="189" t="s">
        <v>526</v>
      </c>
      <c r="U481" s="189" t="s">
        <v>526</v>
      </c>
    </row>
    <row r="482">
      <c r="B482" s="196" t="s">
        <v>543</v>
      </c>
      <c r="M482" s="189" t="s">
        <v>544</v>
      </c>
      <c r="P482" s="189" t="s">
        <v>544</v>
      </c>
      <c r="Q482" s="189" t="s">
        <v>526</v>
      </c>
      <c r="R482" s="189" t="s">
        <v>545</v>
      </c>
      <c r="S482" s="189" t="s">
        <v>546</v>
      </c>
      <c r="T482" s="189" t="s">
        <v>526</v>
      </c>
      <c r="U482" s="189" t="s">
        <v>526</v>
      </c>
    </row>
    <row r="483">
      <c r="B483" s="196" t="s">
        <v>547</v>
      </c>
      <c r="M483" s="189" t="s">
        <v>548</v>
      </c>
      <c r="P483" s="189" t="s">
        <v>548</v>
      </c>
      <c r="Q483" s="189" t="s">
        <v>526</v>
      </c>
      <c r="R483" s="189" t="s">
        <v>545</v>
      </c>
      <c r="S483" s="189" t="s">
        <v>549</v>
      </c>
      <c r="T483" s="189" t="s">
        <v>526</v>
      </c>
      <c r="U483" s="189" t="s">
        <v>526</v>
      </c>
    </row>
    <row r="484">
      <c r="B484" s="196" t="s">
        <v>550</v>
      </c>
      <c r="M484" s="189" t="s">
        <v>551</v>
      </c>
      <c r="P484" s="189" t="s">
        <v>551</v>
      </c>
      <c r="Q484" s="189" t="s">
        <v>526</v>
      </c>
      <c r="R484" s="189" t="s">
        <v>545</v>
      </c>
      <c r="S484" s="189" t="s">
        <v>552</v>
      </c>
      <c r="T484" s="189" t="s">
        <v>526</v>
      </c>
      <c r="U484" s="189" t="s">
        <v>526</v>
      </c>
    </row>
    <row r="516"/>
    <row r="557"/>
    <row r="598"/>
    <row r="639"/>
    <row r="681"/>
    <row r="722"/>
    <row r="979"/>
    <row r="1064"/>
    <row r="1106"/>
    <row r="1148"/>
    <row r="1232"/>
    <row r="1360"/>
  </sheetData>
  <autoFilter ref="A14:TI1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pageMargins left="0.17" right="0" top="0.17" bottom="0.56000000000000005" header="0.3" footer="0.17"/>
      <pageSetup paperSize="9" scale="80" orientation="landscape" r:id="rId3"/>
      <headerFooter>
        <oddFooter>&amp;LDOH RO7 SAOB - November 2017&amp;RPage &amp;P of &amp;N</oddFooter>
      </headerFooter>
      <autoFilter ref="A15:QN1381"/>
    </customSheetView>
  </customSheetViews>
  <mergeCells>
    <mergeCell ref="A11:J11"/>
    <mergeCell ref="A12:J12"/>
    <mergeCell ref="C29:J29"/>
    <mergeCell ref="C39:J39"/>
    <mergeCell ref="C49:J49"/>
    <mergeCell ref="C60:J60"/>
    <mergeCell ref="C64:J64"/>
    <mergeCell ref="C68:J68"/>
    <mergeCell ref="C72:J72"/>
    <mergeCell ref="C77:J77"/>
    <mergeCell ref="C81:J81"/>
    <mergeCell ref="C90:J90"/>
    <mergeCell ref="C94:J94"/>
    <mergeCell ref="C98:J98"/>
    <mergeCell ref="C103:J103"/>
    <mergeCell ref="C125:J125"/>
    <mergeCell ref="C129:J129"/>
    <mergeCell ref="C133:J133"/>
    <mergeCell ref="C138:J138"/>
    <mergeCell ref="C142:J142"/>
    <mergeCell ref="C152:J152"/>
    <mergeCell ref="C166:J166"/>
    <mergeCell ref="C170:J170"/>
    <mergeCell ref="C174:J174"/>
    <mergeCell ref="C180:J180"/>
    <mergeCell ref="C190:J190"/>
    <mergeCell ref="C432:J432"/>
    <mergeCell ref="C436:J436"/>
    <mergeCell ref="C440:J440"/>
    <mergeCell ref="C464:J464"/>
  </mergeCells>
  <conditionalFormatting sqref="Y13:Z13">
    <cfRule type="uniqueValues" dxfId="5" priority="162"/>
  </conditionalFormatting>
  <conditionalFormatting sqref="V1 V7:V1048576">
    <cfRule type="cellIs" dxfId="6" priority="134" operator="lessThan">
      <formula>0</formula>
    </cfRule>
  </conditionalFormatting>
  <conditionalFormatting sqref="W1 W7:W1048576">
    <cfRule type="cellIs" dxfId="6" priority="133" operator="notEqual">
      <formula>0</formula>
    </cfRule>
  </conditionalFormatting>
  <conditionalFormatting sqref="Y13:Z14">
    <cfRule type="uniqueValues" dxfId="5" priority="164"/>
  </conditionalFormatting>
  <pageMargins left="0.15748031496062992" right="0" top="0.15748031496062992" bottom="0.31496062992125984" header="0.31496062992125984" footer="0.15748031496062992"/>
  <pageSetup paperSize="9" scale="66" orientation="landscape" r:id="rId4"/>
  <headerFooter>
    <oddFooter>&amp;LDOH RO7 SAOB - December 2018&amp;RPage 18 of 18</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colBreaks count="2" manualBreakCount="2">
    <brk id="21" max="16383" man="1"/>
    <brk id="27" max="16383" man="1"/>
  </colBreaks>
</worksheet>
</file>

<file path=xl/worksheets/sheet2.xml><?xml version="1.0" encoding="utf-8"?>
<worksheet xmlns="http://schemas.openxmlformats.org/spreadsheetml/2006/main" xmlns:r="http://schemas.openxmlformats.org/officeDocument/2006/relationships">
  <dimension ref="A1:X169"/>
  <sheetViews>
    <sheetView workbookViewId="0">
      <selection activeCell="A125" sqref="A125"/>
    </sheetView>
  </sheetViews>
  <sheetFormatPr defaultRowHeight="15"/>
  <cols>
    <col min="1" max="1" width="12.140625" customWidth="1" style="99"/>
    <col min="2" max="2" width="38.28515625" customWidth="1" style="99"/>
    <col min="3" max="3" width="15.5703125" customWidth="1" style="78"/>
    <col min="4" max="4" width="13.28515625" customWidth="1" style="99"/>
    <col min="5" max="5" width="14" customWidth="1" style="99"/>
    <col min="6" max="6" width="16" customWidth="1" style="99"/>
    <col min="7" max="8" hidden="1" width="15" customWidth="1" style="99"/>
    <col min="9" max="10" hidden="1" width="16" customWidth="1" style="99"/>
    <col min="11" max="11" hidden="1" width="15" customWidth="1" style="99"/>
    <col min="12" max="15" hidden="1" width="16" customWidth="1" style="99"/>
    <col min="16" max="17" hidden="1" width="15" customWidth="1" style="99"/>
    <col min="18" max="18" width="14.42578125" customWidth="1" style="99"/>
    <col min="19" max="19" hidden="1" width="16.140625" customWidth="1" style="99"/>
    <col min="20" max="20" width="17.28515625" customWidth="1" style="99"/>
    <col min="21" max="21" bestFit="1" width="16.85546875" customWidth="1" style="133"/>
    <col min="22" max="22" hidden="1" width="18.7109375" customWidth="1" style="99"/>
    <col min="23" max="23" bestFit="1" width="14.28515625" customWidth="1" style="99"/>
    <col min="24" max="16384" width="9.140625" customWidth="1" style="99"/>
  </cols>
  <sheetData>
    <row r="1">
      <c r="A1" s="64" t="s">
        <v>6</v>
      </c>
    </row>
    <row r="2">
      <c r="A2" s="64" t="s">
        <v>7</v>
      </c>
    </row>
    <row r="3" ht="15.75">
      <c r="A3" s="65" t="s">
        <v>8</v>
      </c>
    </row>
    <row r="4" hidden="1" ht="15.75"/>
    <row r="5" ht="26.25">
      <c r="A5" s="66" t="s">
        <v>9</v>
      </c>
      <c r="B5" s="66" t="s">
        <v>10</v>
      </c>
      <c r="C5" s="67" t="s">
        <v>11</v>
      </c>
      <c r="D5" s="67" t="s">
        <v>12</v>
      </c>
      <c r="E5" s="67" t="s">
        <v>13</v>
      </c>
      <c r="F5" s="69" t="s">
        <v>14</v>
      </c>
      <c r="G5" s="67" t="s">
        <v>15</v>
      </c>
      <c r="H5" s="67" t="s">
        <v>16</v>
      </c>
      <c r="I5" s="67" t="s">
        <v>17</v>
      </c>
      <c r="J5" s="67" t="s">
        <v>18</v>
      </c>
      <c r="K5" s="67" t="s">
        <v>19</v>
      </c>
      <c r="L5" s="67" t="s">
        <v>20</v>
      </c>
      <c r="M5" s="67" t="s">
        <v>21</v>
      </c>
      <c r="N5" s="67" t="s">
        <v>22</v>
      </c>
      <c r="O5" s="67" t="s">
        <v>23</v>
      </c>
      <c r="P5" s="67" t="s">
        <v>24</v>
      </c>
      <c r="Q5" s="67" t="s">
        <v>25</v>
      </c>
      <c r="R5" s="67" t="s">
        <v>26</v>
      </c>
      <c r="S5" s="69" t="s">
        <v>27</v>
      </c>
      <c r="T5" s="69" t="s">
        <v>28</v>
      </c>
      <c r="U5" s="134" t="s">
        <v>29</v>
      </c>
      <c r="V5" s="69" t="s">
        <v>30</v>
      </c>
    </row>
    <row r="6" hidden="1">
      <c r="A6" s="141" t="s">
        <v>31</v>
      </c>
      <c r="B6" s="142"/>
      <c r="C6" s="143"/>
      <c r="D6" s="144"/>
      <c r="E6" s="144"/>
      <c r="F6" s="144"/>
      <c r="G6" s="144"/>
      <c r="H6" s="144"/>
      <c r="I6" s="144"/>
      <c r="J6" s="144"/>
      <c r="K6" s="144"/>
      <c r="L6" s="144"/>
      <c r="M6" s="144"/>
      <c r="N6" s="144"/>
      <c r="O6" s="144"/>
      <c r="P6" s="144"/>
      <c r="Q6" s="144"/>
      <c r="R6" s="144"/>
      <c r="S6" s="144"/>
      <c r="T6" s="144"/>
      <c r="U6" s="145"/>
      <c r="V6" s="99" t="s">
        <v>32</v>
      </c>
    </row>
    <row r="7" hidden="1">
      <c r="A7" s="146" t="s">
        <v>33</v>
      </c>
      <c r="B7" s="147" t="e">
        <f>+'JAN-DEC'!#REF!</f>
        <v>#REF!</v>
      </c>
      <c r="C7" s="148" t="e">
        <f>VLOOKUP($B7,'JAN-DEC'!#REF!,12,FALSE)</f>
        <v>#REF!</v>
      </c>
      <c r="D7" s="148" t="e">
        <f>VLOOKUP($B7,'JAN-DEC'!#REF!,13,FALSE)</f>
        <v>#REF!</v>
      </c>
      <c r="E7" s="148" t="e">
        <f>VLOOKUP($B7,'JAN-DEC'!#REF!,14,FALSE)</f>
        <v>#REF!</v>
      </c>
      <c r="F7" s="148" t="e">
        <f>VLOOKUP($B7,'JAN-DEC'!#REF!,15,FALSE)</f>
        <v>#REF!</v>
      </c>
      <c r="G7" s="148" t="e">
        <f>VLOOKUP($B7,'JAN-DEC'!#REF!,16,FALSE)</f>
        <v>#REF!</v>
      </c>
      <c r="H7" s="148" t="e">
        <f>VLOOKUP($B7,'JAN-DEC'!#REF!,17,FALSE)</f>
        <v>#REF!</v>
      </c>
      <c r="I7" s="148" t="e">
        <f>VLOOKUP($B7,'JAN-DEC'!#REF!,18,FALSE)</f>
        <v>#REF!</v>
      </c>
      <c r="J7" s="148" t="e">
        <f>VLOOKUP($B7,'JAN-DEC'!#REF!,19,FALSE)</f>
        <v>#REF!</v>
      </c>
      <c r="K7" s="148" t="e">
        <f>VLOOKUP($B7,'JAN-DEC'!#REF!,20,FALSE)</f>
        <v>#REF!</v>
      </c>
      <c r="L7" s="148" t="e">
        <f>VLOOKUP($B7,'JAN-DEC'!#REF!,21,FALSE)</f>
        <v>#REF!</v>
      </c>
      <c r="M7" s="148" t="e">
        <f>VLOOKUP($B7,'JAN-DEC'!#REF!,22,FALSE)</f>
        <v>#REF!</v>
      </c>
      <c r="N7" s="148" t="e">
        <f>VLOOKUP($B7,'JAN-DEC'!#REF!,23,FALSE)</f>
        <v>#REF!</v>
      </c>
      <c r="O7" s="148" t="e">
        <f>VLOOKUP($B7,'JAN-DEC'!#REF!,24,FALSE)</f>
        <v>#REF!</v>
      </c>
      <c r="P7" s="148" t="e">
        <f>VLOOKUP($B7,'JAN-DEC'!#REF!,25,FALSE)</f>
        <v>#REF!</v>
      </c>
      <c r="Q7" s="148" t="e">
        <f>VLOOKUP($B7,'JAN-DEC'!#REF!,26,FALSE)</f>
        <v>#REF!</v>
      </c>
      <c r="R7" s="148" t="e">
        <f>VLOOKUP($B7,'JAN-DEC'!#REF!,27,FALSE)</f>
        <v>#REF!</v>
      </c>
      <c r="S7" s="148" t="e">
        <f>VLOOKUP($B7,'JAN-DEC'!#REF!,28,FALSE)</f>
        <v>#REF!</v>
      </c>
      <c r="T7" s="148" t="e">
        <f>VLOOKUP($B7,'JAN-DEC'!#REF!,29,FALSE)</f>
        <v>#REF!</v>
      </c>
      <c r="U7" s="149" t="e">
        <f>VLOOKUP($B7,'JAN-DEC'!#REF!,30,FALSE)</f>
        <v>#REF!</v>
      </c>
      <c r="V7" s="100" t="e">
        <f>VLOOKUP($B7,'JAN-DEC'!#REF!,32,FALSE)</f>
        <v>#REF!</v>
      </c>
    </row>
    <row r="8" hidden="1">
      <c r="A8" s="146" t="s">
        <v>34</v>
      </c>
      <c r="B8" s="147" t="e">
        <f>+'JAN-DEC'!#REF!</f>
        <v>#REF!</v>
      </c>
      <c r="C8" s="148" t="e">
        <f>VLOOKUP($B8,'JAN-DEC'!#REF!,12,FALSE)</f>
        <v>#REF!</v>
      </c>
      <c r="D8" s="148" t="e">
        <f>VLOOKUP($B8,'JAN-DEC'!#REF!,13,FALSE)</f>
        <v>#REF!</v>
      </c>
      <c r="E8" s="148" t="e">
        <f>VLOOKUP($B8,'JAN-DEC'!#REF!,14,FALSE)</f>
        <v>#REF!</v>
      </c>
      <c r="F8" s="148" t="e">
        <f>VLOOKUP($B8,'JAN-DEC'!#REF!,15,FALSE)</f>
        <v>#REF!</v>
      </c>
      <c r="G8" s="148" t="e">
        <f>VLOOKUP($B8,'JAN-DEC'!#REF!,16,FALSE)</f>
        <v>#REF!</v>
      </c>
      <c r="H8" s="148" t="e">
        <f>VLOOKUP($B8,'JAN-DEC'!#REF!,17,FALSE)</f>
        <v>#REF!</v>
      </c>
      <c r="I8" s="148" t="e">
        <f>VLOOKUP($B8,'JAN-DEC'!#REF!,18,FALSE)</f>
        <v>#REF!</v>
      </c>
      <c r="J8" s="148" t="e">
        <f>VLOOKUP($B8,'JAN-DEC'!#REF!,19,FALSE)</f>
        <v>#REF!</v>
      </c>
      <c r="K8" s="148" t="e">
        <f>VLOOKUP($B8,'JAN-DEC'!#REF!,20,FALSE)</f>
        <v>#REF!</v>
      </c>
      <c r="L8" s="148" t="e">
        <f>VLOOKUP($B8,'JAN-DEC'!#REF!,21,FALSE)</f>
        <v>#REF!</v>
      </c>
      <c r="M8" s="148" t="e">
        <f>VLOOKUP($B8,'JAN-DEC'!#REF!,22,FALSE)</f>
        <v>#REF!</v>
      </c>
      <c r="N8" s="148" t="e">
        <f>VLOOKUP($B8,'JAN-DEC'!#REF!,23,FALSE)</f>
        <v>#REF!</v>
      </c>
      <c r="O8" s="148" t="e">
        <f>VLOOKUP($B8,'JAN-DEC'!#REF!,24,FALSE)</f>
        <v>#REF!</v>
      </c>
      <c r="P8" s="148" t="e">
        <f>VLOOKUP($B8,'JAN-DEC'!#REF!,25,FALSE)</f>
        <v>#REF!</v>
      </c>
      <c r="Q8" s="148" t="e">
        <f>VLOOKUP($B8,'JAN-DEC'!#REF!,26,FALSE)</f>
        <v>#REF!</v>
      </c>
      <c r="R8" s="148" t="e">
        <f>VLOOKUP($B8,'JAN-DEC'!#REF!,27,FALSE)</f>
        <v>#REF!</v>
      </c>
      <c r="S8" s="148" t="e">
        <f>VLOOKUP($B8,'JAN-DEC'!#REF!,28,FALSE)</f>
        <v>#REF!</v>
      </c>
      <c r="T8" s="148" t="e">
        <f>VLOOKUP($B8,'JAN-DEC'!#REF!,29,FALSE)</f>
        <v>#REF!</v>
      </c>
      <c r="U8" s="149" t="e">
        <f>VLOOKUP($B8,'JAN-DEC'!#REF!,30,FALSE)</f>
        <v>#REF!</v>
      </c>
      <c r="V8" s="100" t="e">
        <f>VLOOKUP($B8,'JAN-DEC'!#REF!,32,FALSE)</f>
        <v>#REF!</v>
      </c>
    </row>
    <row r="9" hidden="1">
      <c r="A9" s="146" t="s">
        <v>35</v>
      </c>
      <c r="B9" s="147" t="e">
        <f>+'JAN-DEC'!#REF!</f>
        <v>#REF!</v>
      </c>
      <c r="C9" s="148" t="e">
        <f>VLOOKUP($B9,'JAN-DEC'!#REF!,12,FALSE)</f>
        <v>#REF!</v>
      </c>
      <c r="D9" s="148" t="e">
        <f>VLOOKUP($B9,'JAN-DEC'!#REF!,13,FALSE)</f>
        <v>#REF!</v>
      </c>
      <c r="E9" s="148" t="e">
        <f>VLOOKUP($B9,'JAN-DEC'!#REF!,14,FALSE)</f>
        <v>#REF!</v>
      </c>
      <c r="F9" s="148" t="e">
        <f>VLOOKUP($B9,'JAN-DEC'!#REF!,15,FALSE)</f>
        <v>#REF!</v>
      </c>
      <c r="G9" s="148" t="e">
        <f>VLOOKUP($B9,'JAN-DEC'!#REF!,16,FALSE)</f>
        <v>#REF!</v>
      </c>
      <c r="H9" s="148" t="e">
        <f>VLOOKUP($B9,'JAN-DEC'!#REF!,17,FALSE)</f>
        <v>#REF!</v>
      </c>
      <c r="I9" s="148" t="e">
        <f>VLOOKUP($B9,'JAN-DEC'!#REF!,18,FALSE)</f>
        <v>#REF!</v>
      </c>
      <c r="J9" s="148" t="e">
        <f>VLOOKUP($B9,'JAN-DEC'!#REF!,19,FALSE)</f>
        <v>#REF!</v>
      </c>
      <c r="K9" s="148" t="e">
        <f>VLOOKUP($B9,'JAN-DEC'!#REF!,20,FALSE)</f>
        <v>#REF!</v>
      </c>
      <c r="L9" s="148" t="e">
        <f>VLOOKUP($B9,'JAN-DEC'!#REF!,21,FALSE)</f>
        <v>#REF!</v>
      </c>
      <c r="M9" s="148" t="e">
        <f>VLOOKUP($B9,'JAN-DEC'!#REF!,22,FALSE)</f>
        <v>#REF!</v>
      </c>
      <c r="N9" s="148" t="e">
        <f>VLOOKUP($B9,'JAN-DEC'!#REF!,23,FALSE)</f>
        <v>#REF!</v>
      </c>
      <c r="O9" s="148" t="e">
        <f>VLOOKUP($B9,'JAN-DEC'!#REF!,24,FALSE)</f>
        <v>#REF!</v>
      </c>
      <c r="P9" s="148" t="e">
        <f>VLOOKUP($B9,'JAN-DEC'!#REF!,25,FALSE)</f>
        <v>#REF!</v>
      </c>
      <c r="Q9" s="148" t="e">
        <f>VLOOKUP($B9,'JAN-DEC'!#REF!,26,FALSE)</f>
        <v>#REF!</v>
      </c>
      <c r="R9" s="148" t="e">
        <f>VLOOKUP($B9,'JAN-DEC'!#REF!,27,FALSE)</f>
        <v>#REF!</v>
      </c>
      <c r="S9" s="148" t="e">
        <f>VLOOKUP($B9,'JAN-DEC'!#REF!,28,FALSE)</f>
        <v>#REF!</v>
      </c>
      <c r="T9" s="148" t="e">
        <f>VLOOKUP($B9,'JAN-DEC'!#REF!,29,FALSE)</f>
        <v>#REF!</v>
      </c>
      <c r="U9" s="149" t="e">
        <f>VLOOKUP($B9,'JAN-DEC'!#REF!,30,FALSE)</f>
        <v>#REF!</v>
      </c>
      <c r="V9" s="100" t="e">
        <f>VLOOKUP($B9,'JAN-DEC'!#REF!,32,FALSE)</f>
        <v>#REF!</v>
      </c>
      <c r="W9" s="107" t="e">
        <f>+S7+S12</f>
        <v>#REF!</v>
      </c>
    </row>
    <row r="10" hidden="1">
      <c r="A10" s="147"/>
      <c r="B10" s="108" t="s">
        <v>36</v>
      </c>
      <c r="C10" s="109" t="e">
        <f>SUM(C7:C9)</f>
        <v>#REF!</v>
      </c>
      <c r="D10" s="109" t="e">
        <f>SUM(D7:D9)</f>
        <v>#REF!</v>
      </c>
      <c r="E10" s="109" t="e">
        <f ref="E10:F10" t="shared" si="0">SUM(E7:E9)</f>
        <v>#REF!</v>
      </c>
      <c r="F10" s="109" t="e">
        <f t="shared" si="0"/>
        <v>#REF!</v>
      </c>
      <c r="G10" s="109" t="e">
        <f>SUM(G7:G9)</f>
        <v>#REF!</v>
      </c>
      <c r="H10" s="109" t="e">
        <f>SUM(H7:H9)</f>
        <v>#REF!</v>
      </c>
      <c r="I10" s="109" t="e">
        <f>SUM(I7:I9)</f>
        <v>#REF!</v>
      </c>
      <c r="J10" s="109" t="e">
        <f ref="J10:V10" t="shared" si="4">SUM(J7:J9)</f>
        <v>#REF!</v>
      </c>
      <c r="K10" s="109" t="e">
        <f t="shared" si="4"/>
        <v>#REF!</v>
      </c>
      <c r="L10" s="109" t="e">
        <f t="shared" si="4"/>
        <v>#REF!</v>
      </c>
      <c r="M10" s="109" t="e">
        <f t="shared" si="4"/>
        <v>#REF!</v>
      </c>
      <c r="N10" s="109" t="e">
        <f t="shared" si="4"/>
        <v>#REF!</v>
      </c>
      <c r="O10" s="109" t="e">
        <f t="shared" si="4"/>
        <v>#REF!</v>
      </c>
      <c r="P10" s="109" t="e">
        <f t="shared" si="4"/>
        <v>#REF!</v>
      </c>
      <c r="Q10" s="109" t="e">
        <f t="shared" si="4"/>
        <v>#REF!</v>
      </c>
      <c r="R10" s="109" t="e">
        <f t="shared" si="4"/>
        <v>#REF!</v>
      </c>
      <c r="S10" s="109" t="e">
        <f t="shared" si="4"/>
        <v>#REF!</v>
      </c>
      <c r="T10" s="109" t="e">
        <f t="shared" si="4"/>
        <v>#REF!</v>
      </c>
      <c r="U10" s="135" t="e">
        <f>SUM(U7:U9)</f>
        <v>#REF!</v>
      </c>
      <c r="V10" s="101" t="e">
        <f t="shared" si="4"/>
        <v>#REF!</v>
      </c>
    </row>
    <row r="11" hidden="1">
      <c r="A11" s="150" t="s">
        <v>37</v>
      </c>
      <c r="B11" s="147"/>
      <c r="C11" s="148"/>
      <c r="D11" s="148"/>
      <c r="E11" s="148"/>
      <c r="F11" s="148"/>
      <c r="G11" s="148"/>
      <c r="H11" s="148"/>
      <c r="I11" s="148"/>
      <c r="J11" s="148"/>
      <c r="K11" s="148"/>
      <c r="L11" s="148"/>
      <c r="M11" s="148"/>
      <c r="N11" s="148"/>
      <c r="O11" s="148"/>
      <c r="P11" s="148"/>
      <c r="Q11" s="148"/>
      <c r="R11" s="148"/>
      <c r="S11" s="148"/>
      <c r="T11" s="148"/>
      <c r="U11" s="149"/>
      <c r="V11" s="100"/>
    </row>
    <row r="12" hidden="1">
      <c r="A12" s="146" t="s">
        <v>38</v>
      </c>
      <c r="B12" s="147" t="e">
        <f>+'JAN-DEC'!#REF!</f>
        <v>#REF!</v>
      </c>
      <c r="C12" s="148" t="e">
        <f>VLOOKUP($B12,'JAN-DEC'!#REF!,12,FALSE)</f>
        <v>#REF!</v>
      </c>
      <c r="D12" s="148" t="e">
        <f>VLOOKUP($B12,'JAN-DEC'!#REF!,13,FALSE)</f>
        <v>#REF!</v>
      </c>
      <c r="E12" s="148" t="e">
        <f>VLOOKUP($B12,'JAN-DEC'!#REF!,14,FALSE)</f>
        <v>#REF!</v>
      </c>
      <c r="F12" s="148" t="e">
        <f>VLOOKUP($B12,'JAN-DEC'!#REF!,15,FALSE)</f>
        <v>#REF!</v>
      </c>
      <c r="G12" s="148" t="e">
        <f>VLOOKUP($B12,'JAN-DEC'!#REF!,16,FALSE)</f>
        <v>#REF!</v>
      </c>
      <c r="H12" s="148" t="e">
        <f>VLOOKUP($B12,'JAN-DEC'!#REF!,17,FALSE)</f>
        <v>#REF!</v>
      </c>
      <c r="I12" s="148" t="e">
        <f>VLOOKUP($B12,'JAN-DEC'!#REF!,18,FALSE)</f>
        <v>#REF!</v>
      </c>
      <c r="J12" s="148" t="e">
        <f>VLOOKUP($B12,'JAN-DEC'!#REF!,19,FALSE)</f>
        <v>#REF!</v>
      </c>
      <c r="K12" s="148" t="e">
        <f>VLOOKUP($B12,'JAN-DEC'!#REF!,20,FALSE)</f>
        <v>#REF!</v>
      </c>
      <c r="L12" s="148" t="e">
        <f>VLOOKUP($B12,'JAN-DEC'!#REF!,21,FALSE)</f>
        <v>#REF!</v>
      </c>
      <c r="M12" s="148" t="e">
        <f>VLOOKUP($B12,'JAN-DEC'!#REF!,22,FALSE)</f>
        <v>#REF!</v>
      </c>
      <c r="N12" s="148" t="e">
        <f>VLOOKUP($B12,'JAN-DEC'!#REF!,23,FALSE)</f>
        <v>#REF!</v>
      </c>
      <c r="O12" s="148" t="e">
        <f>VLOOKUP($B12,'JAN-DEC'!#REF!,24,FALSE)</f>
        <v>#REF!</v>
      </c>
      <c r="P12" s="148" t="e">
        <f>VLOOKUP($B12,'JAN-DEC'!#REF!,25,FALSE)</f>
        <v>#REF!</v>
      </c>
      <c r="Q12" s="148" t="e">
        <f>VLOOKUP($B12,'JAN-DEC'!#REF!,26,FALSE)</f>
        <v>#REF!</v>
      </c>
      <c r="R12" s="148" t="e">
        <f>VLOOKUP($B12,'JAN-DEC'!#REF!,27,FALSE)</f>
        <v>#REF!</v>
      </c>
      <c r="S12" s="148" t="e">
        <f>VLOOKUP($B12,'JAN-DEC'!#REF!,28,FALSE)</f>
        <v>#REF!</v>
      </c>
      <c r="T12" s="148" t="e">
        <f>VLOOKUP($B12,'JAN-DEC'!#REF!,29,FALSE)</f>
        <v>#REF!</v>
      </c>
      <c r="U12" s="149" t="e">
        <f>VLOOKUP($B12,'JAN-DEC'!#REF!,30,FALSE)</f>
        <v>#REF!</v>
      </c>
      <c r="V12" s="100" t="e">
        <f>VLOOKUP($B12,'JAN-DEC'!#REF!,32,FALSE)</f>
        <v>#REF!</v>
      </c>
    </row>
    <row r="13" hidden="1">
      <c r="A13" s="146" t="s">
        <v>39</v>
      </c>
      <c r="B13" s="147" t="e">
        <f>+'JAN-DEC'!#REF!</f>
        <v>#REF!</v>
      </c>
      <c r="C13" s="148" t="e">
        <f>VLOOKUP($B13,'JAN-DEC'!#REF!,12,FALSE)</f>
        <v>#REF!</v>
      </c>
      <c r="D13" s="148" t="e">
        <f>VLOOKUP($B13,'JAN-DEC'!#REF!,13,FALSE)</f>
        <v>#REF!</v>
      </c>
      <c r="E13" s="148" t="e">
        <f>VLOOKUP($B13,'JAN-DEC'!#REF!,14,FALSE)</f>
        <v>#REF!</v>
      </c>
      <c r="F13" s="148" t="e">
        <f>VLOOKUP($B13,'JAN-DEC'!#REF!,15,FALSE)</f>
        <v>#REF!</v>
      </c>
      <c r="G13" s="148" t="e">
        <f>VLOOKUP($B13,'JAN-DEC'!#REF!,16,FALSE)</f>
        <v>#REF!</v>
      </c>
      <c r="H13" s="148" t="e">
        <f>VLOOKUP($B13,'JAN-DEC'!#REF!,17,FALSE)</f>
        <v>#REF!</v>
      </c>
      <c r="I13" s="148" t="e">
        <f>VLOOKUP($B13,'JAN-DEC'!#REF!,18,FALSE)</f>
        <v>#REF!</v>
      </c>
      <c r="J13" s="148" t="e">
        <f>VLOOKUP($B13,'JAN-DEC'!#REF!,19,FALSE)</f>
        <v>#REF!</v>
      </c>
      <c r="K13" s="148" t="e">
        <f>VLOOKUP($B13,'JAN-DEC'!#REF!,20,FALSE)</f>
        <v>#REF!</v>
      </c>
      <c r="L13" s="148" t="e">
        <f>VLOOKUP($B13,'JAN-DEC'!#REF!,21,FALSE)</f>
        <v>#REF!</v>
      </c>
      <c r="M13" s="148" t="e">
        <f>VLOOKUP($B13,'JAN-DEC'!#REF!,22,FALSE)</f>
        <v>#REF!</v>
      </c>
      <c r="N13" s="148" t="e">
        <f>VLOOKUP($B13,'JAN-DEC'!#REF!,23,FALSE)</f>
        <v>#REF!</v>
      </c>
      <c r="O13" s="148" t="e">
        <f>VLOOKUP($B13,'JAN-DEC'!#REF!,24,FALSE)</f>
        <v>#REF!</v>
      </c>
      <c r="P13" s="148" t="e">
        <f>VLOOKUP($B13,'JAN-DEC'!#REF!,25,FALSE)</f>
        <v>#REF!</v>
      </c>
      <c r="Q13" s="148" t="e">
        <f>VLOOKUP($B13,'JAN-DEC'!#REF!,26,FALSE)</f>
        <v>#REF!</v>
      </c>
      <c r="R13" s="148" t="e">
        <f>VLOOKUP($B13,'JAN-DEC'!#REF!,27,FALSE)</f>
        <v>#REF!</v>
      </c>
      <c r="S13" s="148" t="e">
        <f>VLOOKUP($B13,'JAN-DEC'!#REF!,28,FALSE)</f>
        <v>#REF!</v>
      </c>
      <c r="T13" s="148" t="e">
        <f>VLOOKUP($B13,'JAN-DEC'!#REF!,29,FALSE)</f>
        <v>#REF!</v>
      </c>
      <c r="U13" s="149" t="e">
        <f>VLOOKUP($B13,'JAN-DEC'!#REF!,30,FALSE)</f>
        <v>#REF!</v>
      </c>
      <c r="V13" s="100" t="e">
        <f>VLOOKUP($B13,'JAN-DEC'!#REF!,32,FALSE)</f>
        <v>#REF!</v>
      </c>
    </row>
    <row r="14" hidden="1">
      <c r="A14" s="146" t="s">
        <v>40</v>
      </c>
      <c r="B14" s="147" t="e">
        <f>+'JAN-DEC'!#REF!</f>
        <v>#REF!</v>
      </c>
      <c r="C14" s="148" t="e">
        <f>VLOOKUP($B14,'JAN-DEC'!#REF!,12,FALSE)</f>
        <v>#REF!</v>
      </c>
      <c r="D14" s="148" t="e">
        <f>VLOOKUP($B14,'JAN-DEC'!#REF!,13,FALSE)</f>
        <v>#REF!</v>
      </c>
      <c r="E14" s="148" t="e">
        <f>VLOOKUP($B14,'JAN-DEC'!#REF!,14,FALSE)</f>
        <v>#REF!</v>
      </c>
      <c r="F14" s="148" t="e">
        <f>VLOOKUP($B14,'JAN-DEC'!#REF!,15,FALSE)</f>
        <v>#REF!</v>
      </c>
      <c r="G14" s="148" t="e">
        <f>VLOOKUP($B14,'JAN-DEC'!#REF!,16,FALSE)</f>
        <v>#REF!</v>
      </c>
      <c r="H14" s="148" t="e">
        <f>VLOOKUP($B14,'JAN-DEC'!#REF!,17,FALSE)</f>
        <v>#REF!</v>
      </c>
      <c r="I14" s="148" t="e">
        <f>VLOOKUP($B14,'JAN-DEC'!#REF!,18,FALSE)</f>
        <v>#REF!</v>
      </c>
      <c r="J14" s="148" t="e">
        <f>VLOOKUP($B14,'JAN-DEC'!#REF!,19,FALSE)</f>
        <v>#REF!</v>
      </c>
      <c r="K14" s="148" t="e">
        <f>VLOOKUP($B14,'JAN-DEC'!#REF!,20,FALSE)</f>
        <v>#REF!</v>
      </c>
      <c r="L14" s="148" t="e">
        <f>VLOOKUP($B14,'JAN-DEC'!#REF!,21,FALSE)</f>
        <v>#REF!</v>
      </c>
      <c r="M14" s="148" t="e">
        <f>VLOOKUP($B14,'JAN-DEC'!#REF!,22,FALSE)</f>
        <v>#REF!</v>
      </c>
      <c r="N14" s="148" t="e">
        <f>VLOOKUP($B14,'JAN-DEC'!#REF!,23,FALSE)</f>
        <v>#REF!</v>
      </c>
      <c r="O14" s="148" t="e">
        <f>VLOOKUP($B14,'JAN-DEC'!#REF!,24,FALSE)</f>
        <v>#REF!</v>
      </c>
      <c r="P14" s="148" t="e">
        <f>VLOOKUP($B14,'JAN-DEC'!#REF!,25,FALSE)</f>
        <v>#REF!</v>
      </c>
      <c r="Q14" s="148" t="e">
        <f>VLOOKUP($B14,'JAN-DEC'!#REF!,26,FALSE)</f>
        <v>#REF!</v>
      </c>
      <c r="R14" s="148" t="e">
        <f>VLOOKUP($B14,'JAN-DEC'!#REF!,27,FALSE)</f>
        <v>#REF!</v>
      </c>
      <c r="S14" s="148" t="e">
        <f>VLOOKUP($B14,'JAN-DEC'!#REF!,28,FALSE)</f>
        <v>#REF!</v>
      </c>
      <c r="T14" s="148" t="e">
        <f>VLOOKUP($B14,'JAN-DEC'!#REF!,29,FALSE)</f>
        <v>#REF!</v>
      </c>
      <c r="U14" s="149" t="e">
        <f>VLOOKUP($B14,'JAN-DEC'!#REF!,30,FALSE)</f>
        <v>#REF!</v>
      </c>
      <c r="V14" s="100" t="e">
        <f>VLOOKUP($B14,'JAN-DEC'!#REF!,32,FALSE)</f>
        <v>#REF!</v>
      </c>
    </row>
    <row r="15" hidden="1">
      <c r="A15" s="147"/>
      <c r="B15" s="108" t="s">
        <v>36</v>
      </c>
      <c r="C15" s="109" t="e">
        <f>SUM(C12:C14)</f>
        <v>#REF!</v>
      </c>
      <c r="D15" s="109" t="e">
        <f>SUM(D12:D14)</f>
        <v>#REF!</v>
      </c>
      <c r="E15" s="109" t="e">
        <f ref="E15:F15" t="shared" si="6">SUM(E12:E14)</f>
        <v>#REF!</v>
      </c>
      <c r="F15" s="109" t="e">
        <f t="shared" si="6"/>
        <v>#REF!</v>
      </c>
      <c r="G15" s="109" t="e">
        <f>SUM(G12:G14)</f>
        <v>#REF!</v>
      </c>
      <c r="H15" s="109" t="e">
        <f>SUM(H12:H14)</f>
        <v>#REF!</v>
      </c>
      <c r="I15" s="109" t="e">
        <f>SUM(I12:I14)</f>
        <v>#REF!</v>
      </c>
      <c r="J15" s="109" t="e">
        <f ref="J15:V15" t="shared" si="10">SUM(J12:J14)</f>
        <v>#REF!</v>
      </c>
      <c r="K15" s="109" t="e">
        <f t="shared" si="10"/>
        <v>#REF!</v>
      </c>
      <c r="L15" s="109" t="e">
        <f t="shared" si="10"/>
        <v>#REF!</v>
      </c>
      <c r="M15" s="109" t="e">
        <f t="shared" si="10"/>
        <v>#REF!</v>
      </c>
      <c r="N15" s="109" t="e">
        <f t="shared" si="10"/>
        <v>#REF!</v>
      </c>
      <c r="O15" s="109" t="e">
        <f t="shared" si="10"/>
        <v>#REF!</v>
      </c>
      <c r="P15" s="109" t="e">
        <f t="shared" si="10"/>
        <v>#REF!</v>
      </c>
      <c r="Q15" s="109" t="e">
        <f t="shared" si="10"/>
        <v>#REF!</v>
      </c>
      <c r="R15" s="109" t="e">
        <f t="shared" si="10"/>
        <v>#REF!</v>
      </c>
      <c r="S15" s="109" t="e">
        <f t="shared" si="10"/>
        <v>#REF!</v>
      </c>
      <c r="T15" s="109" t="e">
        <f t="shared" si="10"/>
        <v>#REF!</v>
      </c>
      <c r="U15" s="135" t="e">
        <f>SUM(U12:U14)</f>
        <v>#REF!</v>
      </c>
      <c r="V15" s="101" t="e">
        <f t="shared" si="10"/>
        <v>#REF!</v>
      </c>
    </row>
    <row r="16" hidden="1">
      <c r="A16" s="150" t="s">
        <v>41</v>
      </c>
      <c r="B16" s="147"/>
      <c r="C16" s="148"/>
      <c r="D16" s="148"/>
      <c r="E16" s="148"/>
      <c r="F16" s="148"/>
      <c r="G16" s="148"/>
      <c r="H16" s="148"/>
      <c r="I16" s="148"/>
      <c r="J16" s="148"/>
      <c r="K16" s="148"/>
      <c r="L16" s="148"/>
      <c r="M16" s="148"/>
      <c r="N16" s="148"/>
      <c r="O16" s="148"/>
      <c r="P16" s="148"/>
      <c r="Q16" s="148"/>
      <c r="R16" s="148"/>
      <c r="S16" s="148"/>
      <c r="T16" s="148"/>
      <c r="U16" s="149"/>
      <c r="V16" s="100"/>
    </row>
    <row r="17" hidden="1">
      <c r="A17" s="146" t="s">
        <v>42</v>
      </c>
      <c r="B17" s="147" t="e">
        <f>+'JAN-DEC'!#REF!</f>
        <v>#REF!</v>
      </c>
      <c r="C17" s="148" t="e">
        <f>VLOOKUP($B17,'JAN-DEC'!#REF!,12,FALSE)</f>
        <v>#REF!</v>
      </c>
      <c r="D17" s="148" t="e">
        <f>VLOOKUP($B17,'JAN-DEC'!#REF!,13,FALSE)</f>
        <v>#REF!</v>
      </c>
      <c r="E17" s="148" t="e">
        <f>VLOOKUP($B17,'JAN-DEC'!#REF!,14,FALSE)</f>
        <v>#REF!</v>
      </c>
      <c r="F17" s="148" t="e">
        <f>VLOOKUP($B17,'JAN-DEC'!#REF!,15,FALSE)</f>
        <v>#REF!</v>
      </c>
      <c r="G17" s="148" t="e">
        <f>VLOOKUP($B17,'JAN-DEC'!#REF!,16,FALSE)</f>
        <v>#REF!</v>
      </c>
      <c r="H17" s="148" t="e">
        <f>VLOOKUP($B17,'JAN-DEC'!#REF!,17,FALSE)</f>
        <v>#REF!</v>
      </c>
      <c r="I17" s="148" t="e">
        <f>VLOOKUP($B17,'JAN-DEC'!#REF!,18,FALSE)</f>
        <v>#REF!</v>
      </c>
      <c r="J17" s="148" t="e">
        <f>VLOOKUP($B17,'JAN-DEC'!#REF!,19,FALSE)</f>
        <v>#REF!</v>
      </c>
      <c r="K17" s="148" t="e">
        <f>VLOOKUP($B17,'JAN-DEC'!#REF!,20,FALSE)</f>
        <v>#REF!</v>
      </c>
      <c r="L17" s="148" t="e">
        <f>VLOOKUP($B17,'JAN-DEC'!#REF!,21,FALSE)</f>
        <v>#REF!</v>
      </c>
      <c r="M17" s="148" t="e">
        <f>VLOOKUP($B17,'JAN-DEC'!#REF!,22,FALSE)</f>
        <v>#REF!</v>
      </c>
      <c r="N17" s="148" t="e">
        <f>VLOOKUP($B17,'JAN-DEC'!#REF!,23,FALSE)</f>
        <v>#REF!</v>
      </c>
      <c r="O17" s="148" t="e">
        <f>VLOOKUP($B17,'JAN-DEC'!#REF!,24,FALSE)</f>
        <v>#REF!</v>
      </c>
      <c r="P17" s="148" t="e">
        <f>VLOOKUP($B17,'JAN-DEC'!#REF!,25,FALSE)</f>
        <v>#REF!</v>
      </c>
      <c r="Q17" s="148" t="e">
        <f>VLOOKUP($B17,'JAN-DEC'!#REF!,26,FALSE)</f>
        <v>#REF!</v>
      </c>
      <c r="R17" s="148" t="e">
        <f>VLOOKUP($B17,'JAN-DEC'!#REF!,27,FALSE)</f>
        <v>#REF!</v>
      </c>
      <c r="S17" s="148" t="e">
        <f>VLOOKUP($B17,'JAN-DEC'!#REF!,28,FALSE)</f>
        <v>#REF!</v>
      </c>
      <c r="T17" s="148" t="e">
        <f>VLOOKUP($B17,'JAN-DEC'!#REF!,29,FALSE)</f>
        <v>#REF!</v>
      </c>
      <c r="U17" s="149" t="e">
        <f>VLOOKUP($B17,'JAN-DEC'!#REF!,30,FALSE)</f>
        <v>#REF!</v>
      </c>
      <c r="V17" s="100" t="e">
        <f>VLOOKUP($B17,'JAN-DEC'!#REF!,32,FALSE)</f>
        <v>#REF!</v>
      </c>
    </row>
    <row r="18" hidden="1">
      <c r="A18" s="146" t="s">
        <v>43</v>
      </c>
      <c r="B18" s="147" t="e">
        <f>+'JAN-DEC'!#REF!</f>
        <v>#REF!</v>
      </c>
      <c r="C18" s="148" t="e">
        <f>VLOOKUP($B18,'JAN-DEC'!#REF!,12,FALSE)</f>
        <v>#REF!</v>
      </c>
      <c r="D18" s="148" t="e">
        <f>VLOOKUP($B18,'JAN-DEC'!#REF!,13,FALSE)</f>
        <v>#REF!</v>
      </c>
      <c r="E18" s="148" t="e">
        <f>VLOOKUP($B18,'JAN-DEC'!#REF!,14,FALSE)</f>
        <v>#REF!</v>
      </c>
      <c r="F18" s="148" t="e">
        <f>VLOOKUP($B18,'JAN-DEC'!#REF!,15,FALSE)</f>
        <v>#REF!</v>
      </c>
      <c r="G18" s="148" t="e">
        <f>VLOOKUP($B18,'JAN-DEC'!#REF!,16,FALSE)</f>
        <v>#REF!</v>
      </c>
      <c r="H18" s="148" t="e">
        <f>VLOOKUP($B18,'JAN-DEC'!#REF!,17,FALSE)</f>
        <v>#REF!</v>
      </c>
      <c r="I18" s="148" t="e">
        <f>VLOOKUP($B18,'JAN-DEC'!#REF!,18,FALSE)</f>
        <v>#REF!</v>
      </c>
      <c r="J18" s="148" t="e">
        <f>VLOOKUP($B18,'JAN-DEC'!#REF!,19,FALSE)</f>
        <v>#REF!</v>
      </c>
      <c r="K18" s="148" t="e">
        <f>VLOOKUP($B18,'JAN-DEC'!#REF!,20,FALSE)</f>
        <v>#REF!</v>
      </c>
      <c r="L18" s="148" t="e">
        <f>VLOOKUP($B18,'JAN-DEC'!#REF!,21,FALSE)</f>
        <v>#REF!</v>
      </c>
      <c r="M18" s="148" t="e">
        <f>VLOOKUP($B18,'JAN-DEC'!#REF!,22,FALSE)</f>
        <v>#REF!</v>
      </c>
      <c r="N18" s="148" t="e">
        <f>VLOOKUP($B18,'JAN-DEC'!#REF!,23,FALSE)</f>
        <v>#REF!</v>
      </c>
      <c r="O18" s="148" t="e">
        <f>VLOOKUP($B18,'JAN-DEC'!#REF!,24,FALSE)</f>
        <v>#REF!</v>
      </c>
      <c r="P18" s="148" t="e">
        <f>VLOOKUP($B18,'JAN-DEC'!#REF!,25,FALSE)</f>
        <v>#REF!</v>
      </c>
      <c r="Q18" s="148" t="e">
        <f>VLOOKUP($B18,'JAN-DEC'!#REF!,26,FALSE)</f>
        <v>#REF!</v>
      </c>
      <c r="R18" s="148" t="e">
        <f>VLOOKUP($B18,'JAN-DEC'!#REF!,27,FALSE)</f>
        <v>#REF!</v>
      </c>
      <c r="S18" s="148" t="e">
        <f>VLOOKUP($B18,'JAN-DEC'!#REF!,28,FALSE)</f>
        <v>#REF!</v>
      </c>
      <c r="T18" s="148" t="e">
        <f>VLOOKUP($B18,'JAN-DEC'!#REF!,29,FALSE)</f>
        <v>#REF!</v>
      </c>
      <c r="U18" s="149" t="e">
        <f>VLOOKUP($B18,'JAN-DEC'!#REF!,30,FALSE)</f>
        <v>#REF!</v>
      </c>
      <c r="V18" s="100" t="e">
        <f>VLOOKUP($B18,'JAN-DEC'!#REF!,32,FALSE)</f>
        <v>#REF!</v>
      </c>
    </row>
    <row r="19" hidden="1">
      <c r="A19" s="146" t="s">
        <v>44</v>
      </c>
      <c r="B19" s="147" t="e">
        <f>+'JAN-DEC'!#REF!</f>
        <v>#REF!</v>
      </c>
      <c r="C19" s="148" t="e">
        <f>VLOOKUP($B19,'JAN-DEC'!#REF!,12,FALSE)</f>
        <v>#REF!</v>
      </c>
      <c r="D19" s="148" t="e">
        <f>VLOOKUP($B19,'JAN-DEC'!#REF!,13,FALSE)</f>
        <v>#REF!</v>
      </c>
      <c r="E19" s="148" t="e">
        <f>VLOOKUP($B19,'JAN-DEC'!#REF!,14,FALSE)</f>
        <v>#REF!</v>
      </c>
      <c r="F19" s="148" t="e">
        <f>VLOOKUP($B19,'JAN-DEC'!#REF!,15,FALSE)</f>
        <v>#REF!</v>
      </c>
      <c r="G19" s="148" t="e">
        <f>VLOOKUP($B19,'JAN-DEC'!#REF!,16,FALSE)</f>
        <v>#REF!</v>
      </c>
      <c r="H19" s="148" t="e">
        <f>VLOOKUP($B19,'JAN-DEC'!#REF!,17,FALSE)</f>
        <v>#REF!</v>
      </c>
      <c r="I19" s="148" t="e">
        <f>VLOOKUP($B19,'JAN-DEC'!#REF!,18,FALSE)</f>
        <v>#REF!</v>
      </c>
      <c r="J19" s="148" t="e">
        <f>VLOOKUP($B19,'JAN-DEC'!#REF!,19,FALSE)</f>
        <v>#REF!</v>
      </c>
      <c r="K19" s="148" t="e">
        <f>VLOOKUP($B19,'JAN-DEC'!#REF!,20,FALSE)</f>
        <v>#REF!</v>
      </c>
      <c r="L19" s="148" t="e">
        <f>VLOOKUP($B19,'JAN-DEC'!#REF!,21,FALSE)</f>
        <v>#REF!</v>
      </c>
      <c r="M19" s="148" t="e">
        <f>VLOOKUP($B19,'JAN-DEC'!#REF!,22,FALSE)</f>
        <v>#REF!</v>
      </c>
      <c r="N19" s="148" t="e">
        <f>VLOOKUP($B19,'JAN-DEC'!#REF!,23,FALSE)</f>
        <v>#REF!</v>
      </c>
      <c r="O19" s="148" t="e">
        <f>VLOOKUP($B19,'JAN-DEC'!#REF!,24,FALSE)</f>
        <v>#REF!</v>
      </c>
      <c r="P19" s="148" t="e">
        <f>VLOOKUP($B19,'JAN-DEC'!#REF!,25,FALSE)</f>
        <v>#REF!</v>
      </c>
      <c r="Q19" s="148" t="e">
        <f>VLOOKUP($B19,'JAN-DEC'!#REF!,26,FALSE)</f>
        <v>#REF!</v>
      </c>
      <c r="R19" s="148" t="e">
        <f>VLOOKUP($B19,'JAN-DEC'!#REF!,27,FALSE)</f>
        <v>#REF!</v>
      </c>
      <c r="S19" s="148" t="e">
        <f>VLOOKUP($B19,'JAN-DEC'!#REF!,28,FALSE)</f>
        <v>#REF!</v>
      </c>
      <c r="T19" s="148" t="e">
        <f>VLOOKUP($B19,'JAN-DEC'!#REF!,29,FALSE)</f>
        <v>#REF!</v>
      </c>
      <c r="U19" s="149" t="e">
        <f>VLOOKUP($B19,'JAN-DEC'!#REF!,30,FALSE)</f>
        <v>#REF!</v>
      </c>
      <c r="V19" s="100" t="e">
        <f>VLOOKUP($B19,'JAN-DEC'!#REF!,32,FALSE)</f>
        <v>#REF!</v>
      </c>
    </row>
    <row r="20" hidden="1">
      <c r="A20" s="146"/>
      <c r="B20" s="147"/>
      <c r="C20" s="148"/>
      <c r="D20" s="148"/>
      <c r="E20" s="148"/>
      <c r="F20" s="148"/>
      <c r="G20" s="148"/>
      <c r="H20" s="148"/>
      <c r="I20" s="148"/>
      <c r="J20" s="148"/>
      <c r="K20" s="148"/>
      <c r="L20" s="148"/>
      <c r="M20" s="148"/>
      <c r="N20" s="148"/>
      <c r="O20" s="148"/>
      <c r="P20" s="148"/>
      <c r="Q20" s="148"/>
      <c r="R20" s="148"/>
      <c r="S20" s="148"/>
      <c r="T20" s="148"/>
      <c r="U20" s="149"/>
      <c r="V20" s="107"/>
    </row>
    <row r="21" hidden="1">
      <c r="A21" s="146" t="s">
        <v>45</v>
      </c>
      <c r="B21" s="147" t="e">
        <f>+'JAN-DEC'!#REF!</f>
        <v>#REF!</v>
      </c>
      <c r="C21" s="148" t="e">
        <f>VLOOKUP($B21,'JAN-DEC'!#REF!,12,FALSE)</f>
        <v>#REF!</v>
      </c>
      <c r="D21" s="148" t="e">
        <f>VLOOKUP($B21,'JAN-DEC'!#REF!,13,FALSE)</f>
        <v>#REF!</v>
      </c>
      <c r="E21" s="148" t="e">
        <f>VLOOKUP($B21,'JAN-DEC'!#REF!,14,FALSE)</f>
        <v>#REF!</v>
      </c>
      <c r="F21" s="148" t="e">
        <f>VLOOKUP($B21,'JAN-DEC'!#REF!,15,FALSE)</f>
        <v>#REF!</v>
      </c>
      <c r="G21" s="148" t="e">
        <f>VLOOKUP($B21,'JAN-DEC'!#REF!,16,FALSE)</f>
        <v>#REF!</v>
      </c>
      <c r="H21" s="148" t="e">
        <f>VLOOKUP($B21,'JAN-DEC'!#REF!,17,FALSE)</f>
        <v>#REF!</v>
      </c>
      <c r="I21" s="148" t="e">
        <f>VLOOKUP($B21,'JAN-DEC'!#REF!,18,FALSE)</f>
        <v>#REF!</v>
      </c>
      <c r="J21" s="148" t="e">
        <f>VLOOKUP($B21,'JAN-DEC'!#REF!,19,FALSE)</f>
        <v>#REF!</v>
      </c>
      <c r="K21" s="148" t="e">
        <f>VLOOKUP($B21,'JAN-DEC'!#REF!,20,FALSE)</f>
        <v>#REF!</v>
      </c>
      <c r="L21" s="148" t="e">
        <f>VLOOKUP($B21,'JAN-DEC'!#REF!,21,FALSE)</f>
        <v>#REF!</v>
      </c>
      <c r="M21" s="148" t="e">
        <f>VLOOKUP($B21,'JAN-DEC'!#REF!,22,FALSE)</f>
        <v>#REF!</v>
      </c>
      <c r="N21" s="148" t="e">
        <f>VLOOKUP($B21,'JAN-DEC'!#REF!,23,FALSE)</f>
        <v>#REF!</v>
      </c>
      <c r="O21" s="148" t="e">
        <f>VLOOKUP($B21,'JAN-DEC'!#REF!,24,FALSE)</f>
        <v>#REF!</v>
      </c>
      <c r="P21" s="148" t="e">
        <f>VLOOKUP($B21,'JAN-DEC'!#REF!,25,FALSE)</f>
        <v>#REF!</v>
      </c>
      <c r="Q21" s="148" t="e">
        <f>VLOOKUP($B21,'JAN-DEC'!#REF!,26,FALSE)</f>
        <v>#REF!</v>
      </c>
      <c r="R21" s="148" t="e">
        <f>VLOOKUP($B21,'JAN-DEC'!#REF!,27,FALSE)</f>
        <v>#REF!</v>
      </c>
      <c r="S21" s="148" t="e">
        <f>VLOOKUP($B21,'JAN-DEC'!#REF!,28,FALSE)</f>
        <v>#REF!</v>
      </c>
      <c r="T21" s="148" t="e">
        <f>VLOOKUP($B21,'JAN-DEC'!#REF!,29,FALSE)</f>
        <v>#REF!</v>
      </c>
      <c r="U21" s="149" t="e">
        <f>VLOOKUP($B21,'JAN-DEC'!#REF!,30,FALSE)</f>
        <v>#REF!</v>
      </c>
      <c r="V21" s="100" t="e">
        <f>VLOOKUP($B21,'JAN-DEC'!#REF!,32,FALSE)</f>
        <v>#REF!</v>
      </c>
    </row>
    <row r="22" hidden="1">
      <c r="A22" s="146" t="s">
        <v>46</v>
      </c>
      <c r="B22" s="147" t="e">
        <f>+'JAN-DEC'!#REF!</f>
        <v>#REF!</v>
      </c>
      <c r="C22" s="148" t="e">
        <f>VLOOKUP($B22,'JAN-DEC'!#REF!,12,FALSE)</f>
        <v>#REF!</v>
      </c>
      <c r="D22" s="148" t="e">
        <f>VLOOKUP($B22,'JAN-DEC'!#REF!,13,FALSE)</f>
        <v>#REF!</v>
      </c>
      <c r="E22" s="148" t="e">
        <f>VLOOKUP($B22,'JAN-DEC'!#REF!,14,FALSE)</f>
        <v>#REF!</v>
      </c>
      <c r="F22" s="148" t="e">
        <f>VLOOKUP($B22,'JAN-DEC'!#REF!,15,FALSE)</f>
        <v>#REF!</v>
      </c>
      <c r="G22" s="148" t="e">
        <f>VLOOKUP($B22,'JAN-DEC'!#REF!,16,FALSE)</f>
        <v>#REF!</v>
      </c>
      <c r="H22" s="148" t="e">
        <f>VLOOKUP($B22,'JAN-DEC'!#REF!,17,FALSE)</f>
        <v>#REF!</v>
      </c>
      <c r="I22" s="148" t="e">
        <f>VLOOKUP($B22,'JAN-DEC'!#REF!,18,FALSE)</f>
        <v>#REF!</v>
      </c>
      <c r="J22" s="148" t="e">
        <f>VLOOKUP($B22,'JAN-DEC'!#REF!,19,FALSE)</f>
        <v>#REF!</v>
      </c>
      <c r="K22" s="148" t="e">
        <f>VLOOKUP($B22,'JAN-DEC'!#REF!,20,FALSE)</f>
        <v>#REF!</v>
      </c>
      <c r="L22" s="148" t="e">
        <f>VLOOKUP($B22,'JAN-DEC'!#REF!,21,FALSE)</f>
        <v>#REF!</v>
      </c>
      <c r="M22" s="148" t="e">
        <f>VLOOKUP($B22,'JAN-DEC'!#REF!,22,FALSE)</f>
        <v>#REF!</v>
      </c>
      <c r="N22" s="148" t="e">
        <f>VLOOKUP($B22,'JAN-DEC'!#REF!,23,FALSE)</f>
        <v>#REF!</v>
      </c>
      <c r="O22" s="148" t="e">
        <f>VLOOKUP($B22,'JAN-DEC'!#REF!,24,FALSE)</f>
        <v>#REF!</v>
      </c>
      <c r="P22" s="148" t="e">
        <f>VLOOKUP($B22,'JAN-DEC'!#REF!,25,FALSE)</f>
        <v>#REF!</v>
      </c>
      <c r="Q22" s="148" t="e">
        <f>VLOOKUP($B22,'JAN-DEC'!#REF!,26,FALSE)</f>
        <v>#REF!</v>
      </c>
      <c r="R22" s="148" t="e">
        <f>VLOOKUP($B22,'JAN-DEC'!#REF!,27,FALSE)</f>
        <v>#REF!</v>
      </c>
      <c r="S22" s="148" t="e">
        <f>VLOOKUP($B22,'JAN-DEC'!#REF!,28,FALSE)</f>
        <v>#REF!</v>
      </c>
      <c r="T22" s="148" t="e">
        <f>VLOOKUP($B22,'JAN-DEC'!#REF!,29,FALSE)</f>
        <v>#REF!</v>
      </c>
      <c r="U22" s="149" t="e">
        <f>VLOOKUP($B22,'JAN-DEC'!#REF!,30,FALSE)</f>
        <v>#REF!</v>
      </c>
      <c r="V22" s="100" t="e">
        <f>VLOOKUP($B22,'JAN-DEC'!#REF!,32,FALSE)</f>
        <v>#REF!</v>
      </c>
    </row>
    <row r="23" hidden="1">
      <c r="A23" s="146" t="s">
        <v>47</v>
      </c>
      <c r="B23" s="147" t="e">
        <f>+'JAN-DEC'!#REF!</f>
        <v>#REF!</v>
      </c>
      <c r="C23" s="148" t="e">
        <f>VLOOKUP($B23,'JAN-DEC'!#REF!,12,FALSE)</f>
        <v>#REF!</v>
      </c>
      <c r="D23" s="148" t="e">
        <f>VLOOKUP($B23,'JAN-DEC'!#REF!,13,FALSE)</f>
        <v>#REF!</v>
      </c>
      <c r="E23" s="148" t="e">
        <f>VLOOKUP($B23,'JAN-DEC'!#REF!,14,FALSE)</f>
        <v>#REF!</v>
      </c>
      <c r="F23" s="148" t="e">
        <f>VLOOKUP($B23,'JAN-DEC'!#REF!,15,FALSE)</f>
        <v>#REF!</v>
      </c>
      <c r="G23" s="148" t="e">
        <f>VLOOKUP($B23,'JAN-DEC'!#REF!,16,FALSE)</f>
        <v>#REF!</v>
      </c>
      <c r="H23" s="148" t="e">
        <f>VLOOKUP($B23,'JAN-DEC'!#REF!,17,FALSE)</f>
        <v>#REF!</v>
      </c>
      <c r="I23" s="148" t="e">
        <f>VLOOKUP($B23,'JAN-DEC'!#REF!,18,FALSE)</f>
        <v>#REF!</v>
      </c>
      <c r="J23" s="148" t="e">
        <f>VLOOKUP($B23,'JAN-DEC'!#REF!,19,FALSE)</f>
        <v>#REF!</v>
      </c>
      <c r="K23" s="148" t="e">
        <f>VLOOKUP($B23,'JAN-DEC'!#REF!,20,FALSE)</f>
        <v>#REF!</v>
      </c>
      <c r="L23" s="148" t="e">
        <f>VLOOKUP($B23,'JAN-DEC'!#REF!,21,FALSE)</f>
        <v>#REF!</v>
      </c>
      <c r="M23" s="148" t="e">
        <f>VLOOKUP($B23,'JAN-DEC'!#REF!,22,FALSE)</f>
        <v>#REF!</v>
      </c>
      <c r="N23" s="148" t="e">
        <f>VLOOKUP($B23,'JAN-DEC'!#REF!,23,FALSE)</f>
        <v>#REF!</v>
      </c>
      <c r="O23" s="148" t="e">
        <f>VLOOKUP($B23,'JAN-DEC'!#REF!,24,FALSE)</f>
        <v>#REF!</v>
      </c>
      <c r="P23" s="148" t="e">
        <f>VLOOKUP($B23,'JAN-DEC'!#REF!,25,FALSE)</f>
        <v>#REF!</v>
      </c>
      <c r="Q23" s="148" t="e">
        <f>VLOOKUP($B23,'JAN-DEC'!#REF!,26,FALSE)</f>
        <v>#REF!</v>
      </c>
      <c r="R23" s="148" t="e">
        <f>VLOOKUP($B23,'JAN-DEC'!#REF!,27,FALSE)</f>
        <v>#REF!</v>
      </c>
      <c r="S23" s="148" t="e">
        <f>VLOOKUP($B23,'JAN-DEC'!#REF!,28,FALSE)</f>
        <v>#REF!</v>
      </c>
      <c r="T23" s="148" t="e">
        <f>VLOOKUP($B23,'JAN-DEC'!#REF!,29,FALSE)</f>
        <v>#REF!</v>
      </c>
      <c r="U23" s="149" t="e">
        <f>VLOOKUP($B23,'JAN-DEC'!#REF!,30,FALSE)</f>
        <v>#REF!</v>
      </c>
      <c r="V23" s="100" t="e">
        <f>VLOOKUP($B23,'JAN-DEC'!#REF!,32,FALSE)</f>
        <v>#REF!</v>
      </c>
    </row>
    <row r="24" hidden="1">
      <c r="A24" s="146"/>
      <c r="B24" s="147"/>
      <c r="C24" s="148"/>
      <c r="D24" s="148"/>
      <c r="E24" s="148"/>
      <c r="F24" s="148"/>
      <c r="G24" s="148"/>
      <c r="H24" s="148"/>
      <c r="I24" s="148"/>
      <c r="J24" s="148"/>
      <c r="K24" s="148"/>
      <c r="L24" s="148"/>
      <c r="M24" s="148"/>
      <c r="N24" s="148"/>
      <c r="O24" s="148"/>
      <c r="P24" s="148"/>
      <c r="Q24" s="148"/>
      <c r="R24" s="148"/>
      <c r="S24" s="148"/>
      <c r="T24" s="148"/>
      <c r="U24" s="149"/>
      <c r="V24" s="100"/>
    </row>
    <row r="25" hidden="1">
      <c r="A25" s="146" t="s">
        <v>48</v>
      </c>
      <c r="B25" s="147" t="s">
        <v>48</v>
      </c>
      <c r="C25" s="148" t="e">
        <f>VLOOKUP($B25,'JAN-DEC'!#REF!,12,FALSE)</f>
        <v>#REF!</v>
      </c>
      <c r="D25" s="148" t="e">
        <f>VLOOKUP($B25,'JAN-DEC'!#REF!,13,FALSE)</f>
        <v>#REF!</v>
      </c>
      <c r="E25" s="148" t="e">
        <f>VLOOKUP($B25,'JAN-DEC'!#REF!,14,FALSE)</f>
        <v>#REF!</v>
      </c>
      <c r="F25" s="148" t="e">
        <f>VLOOKUP($B25,'JAN-DEC'!#REF!,15,FALSE)</f>
        <v>#REF!</v>
      </c>
      <c r="G25" s="148" t="e">
        <f>VLOOKUP($B25,'JAN-DEC'!#REF!,16,FALSE)</f>
        <v>#REF!</v>
      </c>
      <c r="H25" s="148" t="e">
        <f>VLOOKUP($B25,'JAN-DEC'!#REF!,17,FALSE)</f>
        <v>#REF!</v>
      </c>
      <c r="I25" s="148" t="e">
        <f>VLOOKUP($B25,'JAN-DEC'!#REF!,18,FALSE)</f>
        <v>#REF!</v>
      </c>
      <c r="J25" s="148" t="e">
        <f>VLOOKUP($B25,'JAN-DEC'!#REF!,19,FALSE)</f>
        <v>#REF!</v>
      </c>
      <c r="K25" s="148" t="e">
        <f>VLOOKUP($B25,'JAN-DEC'!#REF!,20,FALSE)</f>
        <v>#REF!</v>
      </c>
      <c r="L25" s="148" t="e">
        <f>VLOOKUP($B25,'JAN-DEC'!#REF!,21,FALSE)</f>
        <v>#REF!</v>
      </c>
      <c r="M25" s="148" t="e">
        <f>VLOOKUP($B25,'JAN-DEC'!#REF!,22,FALSE)</f>
        <v>#REF!</v>
      </c>
      <c r="N25" s="148" t="e">
        <f>VLOOKUP($B25,'JAN-DEC'!#REF!,23,FALSE)</f>
        <v>#REF!</v>
      </c>
      <c r="O25" s="148" t="e">
        <f>VLOOKUP($B25,'JAN-DEC'!#REF!,24,FALSE)</f>
        <v>#REF!</v>
      </c>
      <c r="P25" s="148" t="e">
        <f>VLOOKUP($B25,'JAN-DEC'!#REF!,25,FALSE)</f>
        <v>#REF!</v>
      </c>
      <c r="Q25" s="148" t="e">
        <f>VLOOKUP($B25,'JAN-DEC'!#REF!,26,FALSE)</f>
        <v>#REF!</v>
      </c>
      <c r="R25" s="148" t="e">
        <f>VLOOKUP($B25,'JAN-DEC'!#REF!,27,FALSE)</f>
        <v>#REF!</v>
      </c>
      <c r="S25" s="148" t="e">
        <f>VLOOKUP($B25,'JAN-DEC'!#REF!,28,FALSE)</f>
        <v>#REF!</v>
      </c>
      <c r="T25" s="148" t="e">
        <f>VLOOKUP($B25,'JAN-DEC'!#REF!,29,FALSE)</f>
        <v>#REF!</v>
      </c>
      <c r="U25" s="149" t="e">
        <f>VLOOKUP($B25,'JAN-DEC'!#REF!,30,FALSE)</f>
        <v>#REF!</v>
      </c>
      <c r="V25" s="100" t="e">
        <f>VLOOKUP($B25,'JAN-DEC'!#REF!,32,FALSE)</f>
        <v>#REF!</v>
      </c>
    </row>
    <row r="26" hidden="1">
      <c r="A26" s="146" t="s">
        <v>49</v>
      </c>
      <c r="B26" s="147" t="s">
        <v>49</v>
      </c>
      <c r="C26" s="148" t="e">
        <f>VLOOKUP($B26,'JAN-DEC'!#REF!,12,FALSE)</f>
        <v>#REF!</v>
      </c>
      <c r="D26" s="148" t="e">
        <f>VLOOKUP($B26,'JAN-DEC'!#REF!,13,FALSE)</f>
        <v>#REF!</v>
      </c>
      <c r="E26" s="148" t="e">
        <f>VLOOKUP($B26,'JAN-DEC'!#REF!,14,FALSE)</f>
        <v>#REF!</v>
      </c>
      <c r="F26" s="148" t="e">
        <f>VLOOKUP($B26,'JAN-DEC'!#REF!,15,FALSE)</f>
        <v>#REF!</v>
      </c>
      <c r="G26" s="148" t="e">
        <f>VLOOKUP($B26,'JAN-DEC'!#REF!,16,FALSE)</f>
        <v>#REF!</v>
      </c>
      <c r="H26" s="148" t="e">
        <f>VLOOKUP($B26,'JAN-DEC'!#REF!,17,FALSE)</f>
        <v>#REF!</v>
      </c>
      <c r="I26" s="148" t="e">
        <f>VLOOKUP($B26,'JAN-DEC'!#REF!,18,FALSE)</f>
        <v>#REF!</v>
      </c>
      <c r="J26" s="148" t="e">
        <f>VLOOKUP($B26,'JAN-DEC'!#REF!,19,FALSE)</f>
        <v>#REF!</v>
      </c>
      <c r="K26" s="148" t="e">
        <f>VLOOKUP($B26,'JAN-DEC'!#REF!,20,FALSE)</f>
        <v>#REF!</v>
      </c>
      <c r="L26" s="148" t="e">
        <f>VLOOKUP($B26,'JAN-DEC'!#REF!,21,FALSE)</f>
        <v>#REF!</v>
      </c>
      <c r="M26" s="148" t="e">
        <f>VLOOKUP($B26,'JAN-DEC'!#REF!,22,FALSE)</f>
        <v>#REF!</v>
      </c>
      <c r="N26" s="148" t="e">
        <f>VLOOKUP($B26,'JAN-DEC'!#REF!,23,FALSE)</f>
        <v>#REF!</v>
      </c>
      <c r="O26" s="148" t="e">
        <f>VLOOKUP($B26,'JAN-DEC'!#REF!,24,FALSE)</f>
        <v>#REF!</v>
      </c>
      <c r="P26" s="148" t="e">
        <f>VLOOKUP($B26,'JAN-DEC'!#REF!,25,FALSE)</f>
        <v>#REF!</v>
      </c>
      <c r="Q26" s="148" t="e">
        <f>VLOOKUP($B26,'JAN-DEC'!#REF!,26,FALSE)</f>
        <v>#REF!</v>
      </c>
      <c r="R26" s="148" t="e">
        <f>VLOOKUP($B26,'JAN-DEC'!#REF!,27,FALSE)</f>
        <v>#REF!</v>
      </c>
      <c r="S26" s="148" t="e">
        <f>VLOOKUP($B26,'JAN-DEC'!#REF!,28,FALSE)</f>
        <v>#REF!</v>
      </c>
      <c r="T26" s="148" t="e">
        <f>VLOOKUP($B26,'JAN-DEC'!#REF!,29,FALSE)</f>
        <v>#REF!</v>
      </c>
      <c r="U26" s="149" t="e">
        <f>VLOOKUP($B26,'JAN-DEC'!#REF!,30,FALSE)</f>
        <v>#REF!</v>
      </c>
      <c r="V26" s="100" t="e">
        <f>VLOOKUP($B26,'JAN-DEC'!#REF!,32,FALSE)</f>
        <v>#REF!</v>
      </c>
    </row>
    <row r="27" hidden="1">
      <c r="A27" s="146"/>
      <c r="B27" s="147"/>
      <c r="C27" s="148"/>
      <c r="D27" s="148"/>
      <c r="E27" s="148"/>
      <c r="F27" s="148"/>
      <c r="G27" s="148"/>
      <c r="H27" s="148"/>
      <c r="I27" s="148"/>
      <c r="J27" s="148"/>
      <c r="K27" s="148"/>
      <c r="L27" s="148"/>
      <c r="M27" s="148"/>
      <c r="N27" s="148"/>
      <c r="O27" s="148"/>
      <c r="P27" s="148"/>
      <c r="Q27" s="148"/>
      <c r="R27" s="148"/>
      <c r="S27" s="148"/>
      <c r="T27" s="148"/>
      <c r="U27" s="149"/>
      <c r="V27" s="100"/>
    </row>
    <row r="28" hidden="1">
      <c r="A28" s="146" t="s">
        <v>50</v>
      </c>
      <c r="B28" s="147" t="s">
        <v>50</v>
      </c>
      <c r="C28" s="148" t="e">
        <f>VLOOKUP($B28,'JAN-DEC'!#REF!,12,FALSE)</f>
        <v>#REF!</v>
      </c>
      <c r="D28" s="148" t="e">
        <f>VLOOKUP($B28,'JAN-DEC'!#REF!,13,FALSE)</f>
        <v>#REF!</v>
      </c>
      <c r="E28" s="148" t="e">
        <f>VLOOKUP($B28,'JAN-DEC'!#REF!,14,FALSE)</f>
        <v>#REF!</v>
      </c>
      <c r="F28" s="148" t="e">
        <f>VLOOKUP($B28,'JAN-DEC'!#REF!,15,FALSE)</f>
        <v>#REF!</v>
      </c>
      <c r="G28" s="148" t="e">
        <f>VLOOKUP($B28,'JAN-DEC'!#REF!,16,FALSE)</f>
        <v>#REF!</v>
      </c>
      <c r="H28" s="148" t="e">
        <f>VLOOKUP($B28,'JAN-DEC'!#REF!,17,FALSE)</f>
        <v>#REF!</v>
      </c>
      <c r="I28" s="148" t="e">
        <f>VLOOKUP($B28,'JAN-DEC'!#REF!,18,FALSE)</f>
        <v>#REF!</v>
      </c>
      <c r="J28" s="148" t="e">
        <f>VLOOKUP($B28,'JAN-DEC'!#REF!,19,FALSE)</f>
        <v>#REF!</v>
      </c>
      <c r="K28" s="148" t="e">
        <f>VLOOKUP($B28,'JAN-DEC'!#REF!,20,FALSE)</f>
        <v>#REF!</v>
      </c>
      <c r="L28" s="148" t="e">
        <f>VLOOKUP($B28,'JAN-DEC'!#REF!,21,FALSE)</f>
        <v>#REF!</v>
      </c>
      <c r="M28" s="148" t="e">
        <f>VLOOKUP($B28,'JAN-DEC'!#REF!,22,FALSE)</f>
        <v>#REF!</v>
      </c>
      <c r="N28" s="148" t="e">
        <f>VLOOKUP($B28,'JAN-DEC'!#REF!,23,FALSE)</f>
        <v>#REF!</v>
      </c>
      <c r="O28" s="148" t="e">
        <f>VLOOKUP($B28,'JAN-DEC'!#REF!,24,FALSE)</f>
        <v>#REF!</v>
      </c>
      <c r="P28" s="148" t="e">
        <f>VLOOKUP($B28,'JAN-DEC'!#REF!,25,FALSE)</f>
        <v>#REF!</v>
      </c>
      <c r="Q28" s="148" t="e">
        <f>VLOOKUP($B28,'JAN-DEC'!#REF!,26,FALSE)</f>
        <v>#REF!</v>
      </c>
      <c r="R28" s="148" t="e">
        <f>VLOOKUP($B28,'JAN-DEC'!#REF!,27,FALSE)</f>
        <v>#REF!</v>
      </c>
      <c r="S28" s="148" t="e">
        <f>VLOOKUP($B28,'JAN-DEC'!#REF!,28,FALSE)</f>
        <v>#REF!</v>
      </c>
      <c r="T28" s="148" t="e">
        <f>VLOOKUP($B28,'JAN-DEC'!#REF!,29,FALSE)</f>
        <v>#REF!</v>
      </c>
      <c r="U28" s="149" t="e">
        <f>VLOOKUP($B28,'JAN-DEC'!#REF!,30,FALSE)</f>
        <v>#REF!</v>
      </c>
      <c r="V28" s="100" t="e">
        <f>VLOOKUP($B28,'JAN-DEC'!#REF!,32,FALSE)</f>
        <v>#REF!</v>
      </c>
      <c r="W28" s="99" t="s">
        <v>51</v>
      </c>
    </row>
    <row r="29" hidden="1">
      <c r="A29" s="146" t="s">
        <v>52</v>
      </c>
      <c r="B29" s="147" t="s">
        <v>52</v>
      </c>
      <c r="C29" s="148" t="e">
        <f>VLOOKUP($B29,'JAN-DEC'!#REF!,12,FALSE)</f>
        <v>#REF!</v>
      </c>
      <c r="D29" s="148" t="e">
        <f>VLOOKUP($B29,'JAN-DEC'!#REF!,13,FALSE)</f>
        <v>#REF!</v>
      </c>
      <c r="E29" s="148" t="e">
        <f>VLOOKUP($B29,'JAN-DEC'!#REF!,14,FALSE)</f>
        <v>#REF!</v>
      </c>
      <c r="F29" s="148" t="e">
        <f>VLOOKUP($B29,'JAN-DEC'!#REF!,15,FALSE)</f>
        <v>#REF!</v>
      </c>
      <c r="G29" s="148" t="e">
        <f>VLOOKUP($B29,'JAN-DEC'!#REF!,16,FALSE)</f>
        <v>#REF!</v>
      </c>
      <c r="H29" s="148" t="e">
        <f>VLOOKUP($B29,'JAN-DEC'!#REF!,17,FALSE)</f>
        <v>#REF!</v>
      </c>
      <c r="I29" s="148" t="e">
        <f>VLOOKUP($B29,'JAN-DEC'!#REF!,18,FALSE)</f>
        <v>#REF!</v>
      </c>
      <c r="J29" s="148" t="e">
        <f>VLOOKUP($B29,'JAN-DEC'!#REF!,19,FALSE)</f>
        <v>#REF!</v>
      </c>
      <c r="K29" s="148" t="e">
        <f>VLOOKUP($B29,'JAN-DEC'!#REF!,20,FALSE)</f>
        <v>#REF!</v>
      </c>
      <c r="L29" s="148" t="e">
        <f>VLOOKUP($B29,'JAN-DEC'!#REF!,21,FALSE)</f>
        <v>#REF!</v>
      </c>
      <c r="M29" s="148" t="e">
        <f>VLOOKUP($B29,'JAN-DEC'!#REF!,22,FALSE)</f>
        <v>#REF!</v>
      </c>
      <c r="N29" s="148" t="e">
        <f>VLOOKUP($B29,'JAN-DEC'!#REF!,23,FALSE)</f>
        <v>#REF!</v>
      </c>
      <c r="O29" s="148" t="e">
        <f>VLOOKUP($B29,'JAN-DEC'!#REF!,24,FALSE)</f>
        <v>#REF!</v>
      </c>
      <c r="P29" s="148" t="e">
        <f>VLOOKUP($B29,'JAN-DEC'!#REF!,25,FALSE)</f>
        <v>#REF!</v>
      </c>
      <c r="Q29" s="148" t="e">
        <f>VLOOKUP($B29,'JAN-DEC'!#REF!,26,FALSE)</f>
        <v>#REF!</v>
      </c>
      <c r="R29" s="148" t="e">
        <f>VLOOKUP($B29,'JAN-DEC'!#REF!,27,FALSE)</f>
        <v>#REF!</v>
      </c>
      <c r="S29" s="148" t="e">
        <f>VLOOKUP($B29,'JAN-DEC'!#REF!,28,FALSE)</f>
        <v>#REF!</v>
      </c>
      <c r="T29" s="148" t="e">
        <f>VLOOKUP($B29,'JAN-DEC'!#REF!,29,FALSE)</f>
        <v>#REF!</v>
      </c>
      <c r="U29" s="149" t="e">
        <f>VLOOKUP($B29,'JAN-DEC'!#REF!,30,FALSE)</f>
        <v>#REF!</v>
      </c>
      <c r="V29" s="100" t="e">
        <f>VLOOKUP($B29,'JAN-DEC'!#REF!,32,FALSE)</f>
        <v>#REF!</v>
      </c>
      <c r="W29" s="99" t="s">
        <v>51</v>
      </c>
    </row>
    <row r="30" hidden="1">
      <c r="A30" s="146"/>
      <c r="B30" s="147"/>
      <c r="C30" s="148"/>
      <c r="D30" s="148"/>
      <c r="E30" s="148"/>
      <c r="F30" s="148"/>
      <c r="G30" s="148"/>
      <c r="H30" s="148"/>
      <c r="I30" s="148"/>
      <c r="J30" s="148"/>
      <c r="K30" s="148"/>
      <c r="L30" s="148"/>
      <c r="M30" s="148"/>
      <c r="N30" s="148"/>
      <c r="O30" s="148"/>
      <c r="P30" s="148"/>
      <c r="Q30" s="148"/>
      <c r="R30" s="148"/>
      <c r="S30" s="148"/>
      <c r="T30" s="148"/>
      <c r="U30" s="149"/>
      <c r="V30" s="100"/>
    </row>
    <row r="31" hidden="1">
      <c r="A31" s="146" t="s">
        <v>53</v>
      </c>
      <c r="B31" s="147" t="s">
        <v>53</v>
      </c>
      <c r="C31" s="148" t="e">
        <f>VLOOKUP($B31,'JAN-DEC'!#REF!,12,FALSE)</f>
        <v>#REF!</v>
      </c>
      <c r="D31" s="148" t="e">
        <f>VLOOKUP($B31,'JAN-DEC'!#REF!,13,FALSE)</f>
        <v>#REF!</v>
      </c>
      <c r="E31" s="148" t="e">
        <f>VLOOKUP($B31,'JAN-DEC'!#REF!,14,FALSE)</f>
        <v>#REF!</v>
      </c>
      <c r="F31" s="148" t="e">
        <f>VLOOKUP($B31,'JAN-DEC'!#REF!,15,FALSE)</f>
        <v>#REF!</v>
      </c>
      <c r="G31" s="148" t="e">
        <f>VLOOKUP($B31,'JAN-DEC'!#REF!,16,FALSE)</f>
        <v>#REF!</v>
      </c>
      <c r="H31" s="148" t="e">
        <f>VLOOKUP($B31,'JAN-DEC'!#REF!,17,FALSE)</f>
        <v>#REF!</v>
      </c>
      <c r="I31" s="148" t="e">
        <f>VLOOKUP($B31,'JAN-DEC'!#REF!,18,FALSE)</f>
        <v>#REF!</v>
      </c>
      <c r="J31" s="148" t="e">
        <f>VLOOKUP($B31,'JAN-DEC'!#REF!,19,FALSE)</f>
        <v>#REF!</v>
      </c>
      <c r="K31" s="148" t="e">
        <f>VLOOKUP($B31,'JAN-DEC'!#REF!,20,FALSE)</f>
        <v>#REF!</v>
      </c>
      <c r="L31" s="148" t="e">
        <f>VLOOKUP($B31,'JAN-DEC'!#REF!,21,FALSE)</f>
        <v>#REF!</v>
      </c>
      <c r="M31" s="148" t="e">
        <f>VLOOKUP($B31,'JAN-DEC'!#REF!,22,FALSE)</f>
        <v>#REF!</v>
      </c>
      <c r="N31" s="148" t="e">
        <f>VLOOKUP($B31,'JAN-DEC'!#REF!,23,FALSE)</f>
        <v>#REF!</v>
      </c>
      <c r="O31" s="148" t="e">
        <f>VLOOKUP($B31,'JAN-DEC'!#REF!,24,FALSE)</f>
        <v>#REF!</v>
      </c>
      <c r="P31" s="148" t="e">
        <f>VLOOKUP($B31,'JAN-DEC'!#REF!,25,FALSE)</f>
        <v>#REF!</v>
      </c>
      <c r="Q31" s="148" t="e">
        <f>VLOOKUP($B31,'JAN-DEC'!#REF!,26,FALSE)</f>
        <v>#REF!</v>
      </c>
      <c r="R31" s="148" t="e">
        <f>VLOOKUP($B31,'JAN-DEC'!#REF!,27,FALSE)</f>
        <v>#REF!</v>
      </c>
      <c r="S31" s="148" t="e">
        <f>VLOOKUP($B31,'JAN-DEC'!#REF!,28,FALSE)</f>
        <v>#REF!</v>
      </c>
      <c r="T31" s="148" t="e">
        <f>VLOOKUP($B31,'JAN-DEC'!#REF!,29,FALSE)</f>
        <v>#REF!</v>
      </c>
      <c r="U31" s="149" t="e">
        <f>VLOOKUP($B31,'JAN-DEC'!#REF!,30,FALSE)</f>
        <v>#REF!</v>
      </c>
      <c r="V31" s="100" t="e">
        <f>VLOOKUP($B31,'JAN-DEC'!#REF!,32,FALSE)</f>
        <v>#REF!</v>
      </c>
      <c r="W31" s="99" t="s">
        <v>54</v>
      </c>
      <c r="X31" s="99" t="s">
        <v>55</v>
      </c>
    </row>
    <row r="32" hidden="1">
      <c r="A32" s="146"/>
      <c r="B32" s="147"/>
      <c r="C32" s="148"/>
      <c r="D32" s="148"/>
      <c r="E32" s="148"/>
      <c r="F32" s="148"/>
      <c r="G32" s="148"/>
      <c r="H32" s="148"/>
      <c r="I32" s="148"/>
      <c r="J32" s="148"/>
      <c r="K32" s="148"/>
      <c r="L32" s="148"/>
      <c r="M32" s="148"/>
      <c r="N32" s="148"/>
      <c r="O32" s="148"/>
      <c r="P32" s="148"/>
      <c r="Q32" s="148"/>
      <c r="R32" s="148"/>
      <c r="S32" s="148"/>
      <c r="T32" s="148"/>
      <c r="U32" s="149"/>
      <c r="V32" s="100"/>
    </row>
    <row r="33" hidden="1">
      <c r="A33" s="146" t="s">
        <v>56</v>
      </c>
      <c r="B33" s="147" t="s">
        <v>56</v>
      </c>
      <c r="C33" s="148" t="e">
        <f>VLOOKUP($B33,'JAN-DEC'!#REF!,12,FALSE)</f>
        <v>#REF!</v>
      </c>
      <c r="D33" s="148" t="e">
        <f>VLOOKUP($B33,'JAN-DEC'!#REF!,13,FALSE)</f>
        <v>#REF!</v>
      </c>
      <c r="E33" s="148" t="e">
        <f>VLOOKUP($B33,'JAN-DEC'!#REF!,14,FALSE)</f>
        <v>#REF!</v>
      </c>
      <c r="F33" s="148" t="e">
        <f>VLOOKUP($B33,'JAN-DEC'!#REF!,15,FALSE)</f>
        <v>#REF!</v>
      </c>
      <c r="G33" s="148" t="e">
        <f>VLOOKUP($B33,'JAN-DEC'!#REF!,16,FALSE)</f>
        <v>#REF!</v>
      </c>
      <c r="H33" s="148" t="e">
        <f>VLOOKUP($B33,'JAN-DEC'!#REF!,17,FALSE)</f>
        <v>#REF!</v>
      </c>
      <c r="I33" s="148" t="e">
        <f>VLOOKUP($B33,'JAN-DEC'!#REF!,18,FALSE)</f>
        <v>#REF!</v>
      </c>
      <c r="J33" s="148" t="e">
        <f>VLOOKUP($B33,'JAN-DEC'!#REF!,19,FALSE)</f>
        <v>#REF!</v>
      </c>
      <c r="K33" s="148" t="e">
        <f>VLOOKUP($B33,'JAN-DEC'!#REF!,20,FALSE)</f>
        <v>#REF!</v>
      </c>
      <c r="L33" s="148" t="e">
        <f>VLOOKUP($B33,'JAN-DEC'!#REF!,21,FALSE)</f>
        <v>#REF!</v>
      </c>
      <c r="M33" s="148" t="e">
        <f>VLOOKUP($B33,'JAN-DEC'!#REF!,22,FALSE)</f>
        <v>#REF!</v>
      </c>
      <c r="N33" s="148" t="e">
        <f>VLOOKUP($B33,'JAN-DEC'!#REF!,23,FALSE)</f>
        <v>#REF!</v>
      </c>
      <c r="O33" s="148" t="e">
        <f>VLOOKUP($B33,'JAN-DEC'!#REF!,24,FALSE)</f>
        <v>#REF!</v>
      </c>
      <c r="P33" s="148" t="e">
        <f>VLOOKUP($B33,'JAN-DEC'!#REF!,25,FALSE)</f>
        <v>#REF!</v>
      </c>
      <c r="Q33" s="148" t="e">
        <f>VLOOKUP($B33,'JAN-DEC'!#REF!,26,FALSE)</f>
        <v>#REF!</v>
      </c>
      <c r="R33" s="148" t="e">
        <f>VLOOKUP($B33,'JAN-DEC'!#REF!,27,FALSE)</f>
        <v>#REF!</v>
      </c>
      <c r="S33" s="148" t="e">
        <f>VLOOKUP($B33,'JAN-DEC'!#REF!,28,FALSE)</f>
        <v>#REF!</v>
      </c>
      <c r="T33" s="148" t="e">
        <f>VLOOKUP($B33,'JAN-DEC'!#REF!,29,FALSE)</f>
        <v>#REF!</v>
      </c>
      <c r="U33" s="149" t="e">
        <f>VLOOKUP($B33,'JAN-DEC'!#REF!,30,FALSE)</f>
        <v>#REF!</v>
      </c>
      <c r="V33" s="100" t="e">
        <f>VLOOKUP($B33,'JAN-DEC'!#REF!,32,FALSE)</f>
        <v>#REF!</v>
      </c>
      <c r="W33" s="99" t="s">
        <v>57</v>
      </c>
      <c r="X33" s="99" t="s">
        <v>55</v>
      </c>
    </row>
    <row r="34" hidden="1">
      <c r="A34" s="146"/>
      <c r="B34" s="147"/>
      <c r="C34" s="148"/>
      <c r="D34" s="148"/>
      <c r="E34" s="148"/>
      <c r="F34" s="148"/>
      <c r="G34" s="148"/>
      <c r="H34" s="148"/>
      <c r="I34" s="148"/>
      <c r="J34" s="148"/>
      <c r="K34" s="148"/>
      <c r="L34" s="148"/>
      <c r="M34" s="148"/>
      <c r="N34" s="148"/>
      <c r="O34" s="148"/>
      <c r="P34" s="148"/>
      <c r="Q34" s="148"/>
      <c r="R34" s="148"/>
      <c r="S34" s="148"/>
      <c r="T34" s="148"/>
      <c r="U34" s="149"/>
      <c r="V34" s="100"/>
    </row>
    <row r="35" hidden="1">
      <c r="A35" s="146" t="s">
        <v>58</v>
      </c>
      <c r="B35" s="147" t="s">
        <v>58</v>
      </c>
      <c r="C35" s="148" t="e">
        <f>VLOOKUP($B35,'JAN-DEC'!#REF!,12,FALSE)</f>
        <v>#REF!</v>
      </c>
      <c r="D35" s="148" t="e">
        <f>VLOOKUP($B35,'JAN-DEC'!#REF!,13,FALSE)</f>
        <v>#REF!</v>
      </c>
      <c r="E35" s="148" t="e">
        <f>VLOOKUP($B35,'JAN-DEC'!#REF!,14,FALSE)</f>
        <v>#REF!</v>
      </c>
      <c r="F35" s="148" t="e">
        <f>VLOOKUP($B35,'JAN-DEC'!#REF!,15,FALSE)</f>
        <v>#REF!</v>
      </c>
      <c r="G35" s="148" t="e">
        <f>VLOOKUP($B35,'JAN-DEC'!#REF!,16,FALSE)</f>
        <v>#REF!</v>
      </c>
      <c r="H35" s="148" t="e">
        <f>VLOOKUP($B35,'JAN-DEC'!#REF!,17,FALSE)</f>
        <v>#REF!</v>
      </c>
      <c r="I35" s="148" t="e">
        <f>VLOOKUP($B35,'JAN-DEC'!#REF!,18,FALSE)</f>
        <v>#REF!</v>
      </c>
      <c r="J35" s="148" t="e">
        <f>VLOOKUP($B35,'JAN-DEC'!#REF!,19,FALSE)</f>
        <v>#REF!</v>
      </c>
      <c r="K35" s="148" t="e">
        <f>VLOOKUP($B35,'JAN-DEC'!#REF!,20,FALSE)</f>
        <v>#REF!</v>
      </c>
      <c r="L35" s="148" t="e">
        <f>VLOOKUP($B35,'JAN-DEC'!#REF!,21,FALSE)</f>
        <v>#REF!</v>
      </c>
      <c r="M35" s="148" t="e">
        <f>VLOOKUP($B35,'JAN-DEC'!#REF!,22,FALSE)</f>
        <v>#REF!</v>
      </c>
      <c r="N35" s="148" t="e">
        <f>VLOOKUP($B35,'JAN-DEC'!#REF!,23,FALSE)</f>
        <v>#REF!</v>
      </c>
      <c r="O35" s="148" t="e">
        <f>VLOOKUP($B35,'JAN-DEC'!#REF!,24,FALSE)</f>
        <v>#REF!</v>
      </c>
      <c r="P35" s="148" t="e">
        <f>VLOOKUP($B35,'JAN-DEC'!#REF!,25,FALSE)</f>
        <v>#REF!</v>
      </c>
      <c r="Q35" s="148" t="e">
        <f>VLOOKUP($B35,'JAN-DEC'!#REF!,26,FALSE)</f>
        <v>#REF!</v>
      </c>
      <c r="R35" s="148" t="e">
        <f>VLOOKUP($B35,'JAN-DEC'!#REF!,27,FALSE)</f>
        <v>#REF!</v>
      </c>
      <c r="S35" s="148" t="e">
        <f>VLOOKUP($B35,'JAN-DEC'!#REF!,28,FALSE)</f>
        <v>#REF!</v>
      </c>
      <c r="T35" s="148" t="e">
        <f>VLOOKUP($B35,'JAN-DEC'!#REF!,29,FALSE)</f>
        <v>#REF!</v>
      </c>
      <c r="U35" s="149" t="e">
        <f>VLOOKUP($B35,'JAN-DEC'!#REF!,30,FALSE)</f>
        <v>#REF!</v>
      </c>
      <c r="V35" s="100" t="e">
        <f>VLOOKUP($B35,'JAN-DEC'!#REF!,32,FALSE)</f>
        <v>#REF!</v>
      </c>
    </row>
    <row r="36" hidden="1">
      <c r="A36" s="146" t="s">
        <v>59</v>
      </c>
      <c r="B36" s="147" t="s">
        <v>59</v>
      </c>
      <c r="C36" s="148" t="e">
        <f>VLOOKUP($B36,'JAN-DEC'!#REF!,12,FALSE)</f>
        <v>#REF!</v>
      </c>
      <c r="D36" s="148" t="e">
        <f>VLOOKUP($B36,'JAN-DEC'!#REF!,13,FALSE)</f>
        <v>#REF!</v>
      </c>
      <c r="E36" s="148" t="e">
        <f>VLOOKUP($B36,'JAN-DEC'!#REF!,14,FALSE)</f>
        <v>#REF!</v>
      </c>
      <c r="F36" s="148" t="e">
        <f>VLOOKUP($B36,'JAN-DEC'!#REF!,15,FALSE)</f>
        <v>#REF!</v>
      </c>
      <c r="G36" s="148" t="e">
        <f>VLOOKUP($B36,'JAN-DEC'!#REF!,16,FALSE)</f>
        <v>#REF!</v>
      </c>
      <c r="H36" s="148" t="e">
        <f>VLOOKUP($B36,'JAN-DEC'!#REF!,17,FALSE)</f>
        <v>#REF!</v>
      </c>
      <c r="I36" s="148" t="e">
        <f>VLOOKUP($B36,'JAN-DEC'!#REF!,18,FALSE)</f>
        <v>#REF!</v>
      </c>
      <c r="J36" s="148" t="e">
        <f>VLOOKUP($B36,'JAN-DEC'!#REF!,19,FALSE)</f>
        <v>#REF!</v>
      </c>
      <c r="K36" s="148" t="e">
        <f>VLOOKUP($B36,'JAN-DEC'!#REF!,20,FALSE)</f>
        <v>#REF!</v>
      </c>
      <c r="L36" s="148" t="e">
        <f>VLOOKUP($B36,'JAN-DEC'!#REF!,21,FALSE)</f>
        <v>#REF!</v>
      </c>
      <c r="M36" s="148" t="e">
        <f>VLOOKUP($B36,'JAN-DEC'!#REF!,22,FALSE)</f>
        <v>#REF!</v>
      </c>
      <c r="N36" s="148" t="e">
        <f>VLOOKUP($B36,'JAN-DEC'!#REF!,23,FALSE)</f>
        <v>#REF!</v>
      </c>
      <c r="O36" s="148" t="e">
        <f>VLOOKUP($B36,'JAN-DEC'!#REF!,24,FALSE)</f>
        <v>#REF!</v>
      </c>
      <c r="P36" s="148" t="e">
        <f>VLOOKUP($B36,'JAN-DEC'!#REF!,25,FALSE)</f>
        <v>#REF!</v>
      </c>
      <c r="Q36" s="148" t="e">
        <f>VLOOKUP($B36,'JAN-DEC'!#REF!,26,FALSE)</f>
        <v>#REF!</v>
      </c>
      <c r="R36" s="148" t="e">
        <f>VLOOKUP($B36,'JAN-DEC'!#REF!,27,FALSE)</f>
        <v>#REF!</v>
      </c>
      <c r="S36" s="148" t="e">
        <f>VLOOKUP($B36,'JAN-DEC'!#REF!,28,FALSE)</f>
        <v>#REF!</v>
      </c>
      <c r="T36" s="148" t="e">
        <f>VLOOKUP($B36,'JAN-DEC'!#REF!,29,FALSE)</f>
        <v>#REF!</v>
      </c>
      <c r="U36" s="149" t="e">
        <f>VLOOKUP($B36,'JAN-DEC'!#REF!,30,FALSE)</f>
        <v>#REF!</v>
      </c>
      <c r="V36" s="100" t="e">
        <f>VLOOKUP($B36,'JAN-DEC'!#REF!,32,FALSE)</f>
        <v>#REF!</v>
      </c>
    </row>
    <row r="37" hidden="1">
      <c r="A37" s="147"/>
      <c r="B37" s="108" t="s">
        <v>36</v>
      </c>
      <c r="C37" s="109" t="e">
        <f>SUM(C17:C36)</f>
        <v>#REF!</v>
      </c>
      <c r="D37" s="109" t="e">
        <f ref="D37:V37" t="shared" si="12">SUM(D17:D36)</f>
        <v>#REF!</v>
      </c>
      <c r="E37" s="109" t="e">
        <f t="shared" si="12"/>
        <v>#REF!</v>
      </c>
      <c r="F37" s="109" t="e">
        <f t="shared" si="12"/>
        <v>#REF!</v>
      </c>
      <c r="G37" s="109" t="e">
        <f t="shared" si="12"/>
        <v>#REF!</v>
      </c>
      <c r="H37" s="109" t="e">
        <f t="shared" si="12"/>
        <v>#REF!</v>
      </c>
      <c r="I37" s="109" t="e">
        <f t="shared" si="12"/>
        <v>#REF!</v>
      </c>
      <c r="J37" s="109" t="e">
        <f t="shared" si="12"/>
        <v>#REF!</v>
      </c>
      <c r="K37" s="109" t="e">
        <f t="shared" si="12"/>
        <v>#REF!</v>
      </c>
      <c r="L37" s="109" t="e">
        <f t="shared" si="12"/>
        <v>#REF!</v>
      </c>
      <c r="M37" s="109" t="e">
        <f t="shared" si="12"/>
        <v>#REF!</v>
      </c>
      <c r="N37" s="109" t="e">
        <f t="shared" si="12"/>
        <v>#REF!</v>
      </c>
      <c r="O37" s="109" t="e">
        <f t="shared" si="12"/>
        <v>#REF!</v>
      </c>
      <c r="P37" s="109" t="e">
        <f t="shared" si="12"/>
        <v>#REF!</v>
      </c>
      <c r="Q37" s="109" t="e">
        <f t="shared" si="12"/>
        <v>#REF!</v>
      </c>
      <c r="R37" s="109" t="e">
        <f t="shared" si="12"/>
        <v>#REF!</v>
      </c>
      <c r="S37" s="109" t="e">
        <f t="shared" si="12"/>
        <v>#REF!</v>
      </c>
      <c r="T37" s="109" t="e">
        <f t="shared" si="12"/>
        <v>#REF!</v>
      </c>
      <c r="U37" s="135" t="e">
        <f t="shared" si="12"/>
        <v>#REF!</v>
      </c>
      <c r="V37" s="101" t="e">
        <f t="shared" si="12"/>
        <v>#REF!</v>
      </c>
    </row>
    <row r="38" hidden="1">
      <c r="A38" s="150" t="s">
        <v>60</v>
      </c>
      <c r="B38" s="147"/>
      <c r="C38" s="148"/>
      <c r="D38" s="148"/>
      <c r="E38" s="148"/>
      <c r="F38" s="148"/>
      <c r="G38" s="148"/>
      <c r="H38" s="148"/>
      <c r="I38" s="148"/>
      <c r="J38" s="148"/>
      <c r="K38" s="148"/>
      <c r="L38" s="148"/>
      <c r="M38" s="148"/>
      <c r="N38" s="148"/>
      <c r="O38" s="148"/>
      <c r="P38" s="148"/>
      <c r="Q38" s="148"/>
      <c r="R38" s="148"/>
      <c r="S38" s="148"/>
      <c r="T38" s="148"/>
      <c r="U38" s="149"/>
      <c r="V38" s="107"/>
    </row>
    <row r="39" hidden="1">
      <c r="A39" s="147" t="s">
        <v>61</v>
      </c>
      <c r="B39" s="147" t="e">
        <f>VLOOKUP($A39,'JAN-DEC'!#REF!,2,FALSE)</f>
        <v>#REF!</v>
      </c>
      <c r="C39" s="148" t="e">
        <f>VLOOKUP($A39,'JAN-DEC'!#REF!,12,FALSE)</f>
        <v>#REF!</v>
      </c>
      <c r="D39" s="148" t="e">
        <f>VLOOKUP($A39,'JAN-DEC'!#REF!,13,FALSE)</f>
        <v>#REF!</v>
      </c>
      <c r="E39" s="148" t="e">
        <f>VLOOKUP($A39,'JAN-DEC'!#REF!,14,FALSE)</f>
        <v>#REF!</v>
      </c>
      <c r="F39" s="148" t="e">
        <f>VLOOKUP($A39,'JAN-DEC'!#REF!,15,FALSE)</f>
        <v>#REF!</v>
      </c>
      <c r="G39" s="148" t="e">
        <f>VLOOKUP($A39,'JAN-DEC'!#REF!,16,FALSE)</f>
        <v>#REF!</v>
      </c>
      <c r="H39" s="148" t="e">
        <f>VLOOKUP($A39,'JAN-DEC'!#REF!,17,FALSE)</f>
        <v>#REF!</v>
      </c>
      <c r="I39" s="148" t="e">
        <f>VLOOKUP($A39,'JAN-DEC'!#REF!,18,FALSE)</f>
        <v>#REF!</v>
      </c>
      <c r="J39" s="148" t="e">
        <f>VLOOKUP($A39,'JAN-DEC'!#REF!,19,FALSE)</f>
        <v>#REF!</v>
      </c>
      <c r="K39" s="148" t="e">
        <f>VLOOKUP($A39,'JAN-DEC'!#REF!,20,FALSE)</f>
        <v>#REF!</v>
      </c>
      <c r="L39" s="148" t="e">
        <f>VLOOKUP($A39,'JAN-DEC'!#REF!,21,FALSE)</f>
        <v>#REF!</v>
      </c>
      <c r="M39" s="148" t="e">
        <f>VLOOKUP($A39,'JAN-DEC'!#REF!,22,FALSE)</f>
        <v>#REF!</v>
      </c>
      <c r="N39" s="148" t="e">
        <f>VLOOKUP($A39,'JAN-DEC'!#REF!,23,FALSE)</f>
        <v>#REF!</v>
      </c>
      <c r="O39" s="148" t="e">
        <f>VLOOKUP($A39,'JAN-DEC'!#REF!,24,FALSE)</f>
        <v>#REF!</v>
      </c>
      <c r="P39" s="148" t="e">
        <f>VLOOKUP($A39,'JAN-DEC'!#REF!,25,FALSE)</f>
        <v>#REF!</v>
      </c>
      <c r="Q39" s="148" t="e">
        <f>VLOOKUP($A39,'JAN-DEC'!#REF!,26,FALSE)</f>
        <v>#REF!</v>
      </c>
      <c r="R39" s="148" t="e">
        <f>VLOOKUP($A39,'JAN-DEC'!#REF!,27,FALSE)</f>
        <v>#REF!</v>
      </c>
      <c r="S39" s="148" t="e">
        <f>VLOOKUP($A39,'JAN-DEC'!#REF!,28,FALSE)</f>
        <v>#REF!</v>
      </c>
      <c r="T39" s="148" t="e">
        <f>VLOOKUP($A39,'JAN-DEC'!#REF!,29,FALSE)</f>
        <v>#REF!</v>
      </c>
      <c r="U39" s="149" t="e">
        <f>VLOOKUP($A39,'JAN-DEC'!#REF!,30,FALSE)</f>
        <v>#REF!</v>
      </c>
      <c r="V39" s="100" t="e">
        <f>VLOOKUP($A39,'JAN-DEC'!#REF!,32,FALSE)</f>
        <v>#REF!</v>
      </c>
    </row>
    <row r="40" hidden="1">
      <c r="A40" s="147" t="s">
        <v>62</v>
      </c>
      <c r="B40" s="147" t="e">
        <f>VLOOKUP($A40,'JAN-DEC'!#REF!,2,FALSE)</f>
        <v>#REF!</v>
      </c>
      <c r="C40" s="148" t="e">
        <f>VLOOKUP($A40,'JAN-DEC'!#REF!,12,FALSE)</f>
        <v>#REF!</v>
      </c>
      <c r="D40" s="148" t="e">
        <f>VLOOKUP($A40,'JAN-DEC'!#REF!,13,FALSE)</f>
        <v>#REF!</v>
      </c>
      <c r="E40" s="148" t="e">
        <f>VLOOKUP($A40,'JAN-DEC'!#REF!,14,FALSE)</f>
        <v>#REF!</v>
      </c>
      <c r="F40" s="148" t="e">
        <f>VLOOKUP($A40,'JAN-DEC'!#REF!,15,FALSE)</f>
        <v>#REF!</v>
      </c>
      <c r="G40" s="148" t="e">
        <f>VLOOKUP($A40,'JAN-DEC'!#REF!,16,FALSE)</f>
        <v>#REF!</v>
      </c>
      <c r="H40" s="148" t="e">
        <f>VLOOKUP($A40,'JAN-DEC'!#REF!,17,FALSE)</f>
        <v>#REF!</v>
      </c>
      <c r="I40" s="148" t="e">
        <f>VLOOKUP($A40,'JAN-DEC'!#REF!,18,FALSE)</f>
        <v>#REF!</v>
      </c>
      <c r="J40" s="148" t="e">
        <f>VLOOKUP($A40,'JAN-DEC'!#REF!,19,FALSE)</f>
        <v>#REF!</v>
      </c>
      <c r="K40" s="148" t="e">
        <f>VLOOKUP($A40,'JAN-DEC'!#REF!,20,FALSE)</f>
        <v>#REF!</v>
      </c>
      <c r="L40" s="148" t="e">
        <f>VLOOKUP($A40,'JAN-DEC'!#REF!,21,FALSE)</f>
        <v>#REF!</v>
      </c>
      <c r="M40" s="148" t="e">
        <f>VLOOKUP($A40,'JAN-DEC'!#REF!,22,FALSE)</f>
        <v>#REF!</v>
      </c>
      <c r="N40" s="148" t="e">
        <f>VLOOKUP($A40,'JAN-DEC'!#REF!,23,FALSE)</f>
        <v>#REF!</v>
      </c>
      <c r="O40" s="148" t="e">
        <f>VLOOKUP($A40,'JAN-DEC'!#REF!,24,FALSE)</f>
        <v>#REF!</v>
      </c>
      <c r="P40" s="148" t="e">
        <f>VLOOKUP($A40,'JAN-DEC'!#REF!,25,FALSE)</f>
        <v>#REF!</v>
      </c>
      <c r="Q40" s="148" t="e">
        <f>VLOOKUP($A40,'JAN-DEC'!#REF!,26,FALSE)</f>
        <v>#REF!</v>
      </c>
      <c r="R40" s="148" t="e">
        <f>VLOOKUP($A40,'JAN-DEC'!#REF!,27,FALSE)</f>
        <v>#REF!</v>
      </c>
      <c r="S40" s="148" t="e">
        <f>VLOOKUP($A40,'JAN-DEC'!#REF!,28,FALSE)</f>
        <v>#REF!</v>
      </c>
      <c r="T40" s="148" t="e">
        <f>VLOOKUP($A40,'JAN-DEC'!#REF!,29,FALSE)</f>
        <v>#REF!</v>
      </c>
      <c r="U40" s="149" t="e">
        <f>VLOOKUP($A40,'JAN-DEC'!#REF!,30,FALSE)</f>
        <v>#REF!</v>
      </c>
      <c r="V40" s="100" t="e">
        <f>VLOOKUP($A40,'JAN-DEC'!#REF!,32,FALSE)</f>
        <v>#REF!</v>
      </c>
    </row>
    <row r="41" hidden="1">
      <c r="A41" s="147" t="s">
        <v>63</v>
      </c>
      <c r="B41" s="147"/>
      <c r="C41" s="148"/>
      <c r="D41" s="148"/>
      <c r="E41" s="148"/>
      <c r="F41" s="148"/>
      <c r="G41" s="148"/>
      <c r="H41" s="148"/>
      <c r="I41" s="148"/>
      <c r="J41" s="148"/>
      <c r="K41" s="148"/>
      <c r="L41" s="148"/>
      <c r="M41" s="148"/>
      <c r="N41" s="148"/>
      <c r="O41" s="148"/>
      <c r="P41" s="148"/>
      <c r="Q41" s="148"/>
      <c r="R41" s="148"/>
      <c r="S41" s="148"/>
      <c r="T41" s="148"/>
      <c r="U41" s="149"/>
      <c r="V41" s="100" t="e">
        <f>VLOOKUP($A41,'JAN-DEC'!#REF!,32,FALSE)</f>
        <v>#REF!</v>
      </c>
    </row>
    <row r="42" hidden="1">
      <c r="A42" s="147" t="s">
        <v>64</v>
      </c>
      <c r="B42" s="147" t="e">
        <f>VLOOKUP($A42,'JAN-DEC'!#REF!,2,FALSE)</f>
        <v>#REF!</v>
      </c>
      <c r="C42" s="148" t="e">
        <f>VLOOKUP($A42,'JAN-DEC'!#REF!,12,FALSE)</f>
        <v>#REF!</v>
      </c>
      <c r="D42" s="148"/>
      <c r="E42" s="148" t="e">
        <f>VLOOKUP($A42,'JAN-DEC'!#REF!,14,FALSE)</f>
        <v>#REF!</v>
      </c>
      <c r="F42" s="148" t="e">
        <f>VLOOKUP($A42,'JAN-DEC'!#REF!,15,FALSE)</f>
        <v>#REF!</v>
      </c>
      <c r="G42" s="148" t="e">
        <f>VLOOKUP($A42,'JAN-DEC'!#REF!,16,FALSE)</f>
        <v>#REF!</v>
      </c>
      <c r="H42" s="148" t="e">
        <f>VLOOKUP($A42,'JAN-DEC'!#REF!,17,FALSE)</f>
        <v>#REF!</v>
      </c>
      <c r="I42" s="148" t="e">
        <f>VLOOKUP($A42,'JAN-DEC'!#REF!,18,FALSE)</f>
        <v>#REF!</v>
      </c>
      <c r="J42" s="148" t="e">
        <f>VLOOKUP($A42,'JAN-DEC'!#REF!,19,FALSE)</f>
        <v>#REF!</v>
      </c>
      <c r="K42" s="148" t="e">
        <f>VLOOKUP($A42,'JAN-DEC'!#REF!,20,FALSE)</f>
        <v>#REF!</v>
      </c>
      <c r="L42" s="148" t="e">
        <f>VLOOKUP($A42,'JAN-DEC'!#REF!,21,FALSE)</f>
        <v>#REF!</v>
      </c>
      <c r="M42" s="148" t="e">
        <f>VLOOKUP($A42,'JAN-DEC'!#REF!,22,FALSE)</f>
        <v>#REF!</v>
      </c>
      <c r="N42" s="148" t="e">
        <f>VLOOKUP($A42,'JAN-DEC'!#REF!,23,FALSE)</f>
        <v>#REF!</v>
      </c>
      <c r="O42" s="148" t="e">
        <f>VLOOKUP($A42,'JAN-DEC'!#REF!,24,FALSE)</f>
        <v>#REF!</v>
      </c>
      <c r="P42" s="148" t="e">
        <f>VLOOKUP($A42,'JAN-DEC'!#REF!,25,FALSE)</f>
        <v>#REF!</v>
      </c>
      <c r="Q42" s="148" t="e">
        <f>VLOOKUP($A42,'JAN-DEC'!#REF!,26,FALSE)</f>
        <v>#REF!</v>
      </c>
      <c r="R42" s="148" t="e">
        <f>VLOOKUP($A42,'JAN-DEC'!#REF!,27,FALSE)</f>
        <v>#REF!</v>
      </c>
      <c r="S42" s="148" t="e">
        <f>VLOOKUP($A42,'JAN-DEC'!#REF!,28,FALSE)</f>
        <v>#REF!</v>
      </c>
      <c r="T42" s="148" t="e">
        <f>VLOOKUP($A42,'JAN-DEC'!#REF!,29,FALSE)</f>
        <v>#REF!</v>
      </c>
      <c r="U42" s="149" t="e">
        <f>VLOOKUP($A42,'JAN-DEC'!#REF!,30,FALSE)</f>
        <v>#REF!</v>
      </c>
      <c r="V42" s="100" t="e">
        <f>VLOOKUP($A42,'JAN-DEC'!#REF!,32,FALSE)</f>
        <v>#REF!</v>
      </c>
    </row>
    <row r="43" hidden="1">
      <c r="A43" s="147" t="s">
        <v>65</v>
      </c>
      <c r="B43" s="147" t="e">
        <f>VLOOKUP($A43,'JAN-DEC'!#REF!,2,FALSE)</f>
        <v>#REF!</v>
      </c>
      <c r="C43" s="148" t="e">
        <f>VLOOKUP($A43,'JAN-DEC'!#REF!,12,FALSE)</f>
        <v>#REF!</v>
      </c>
      <c r="D43" s="148"/>
      <c r="E43" s="148" t="e">
        <f>VLOOKUP($A43,'JAN-DEC'!#REF!,14,FALSE)</f>
        <v>#REF!</v>
      </c>
      <c r="F43" s="148" t="e">
        <f>VLOOKUP($A43,'JAN-DEC'!#REF!,15,FALSE)</f>
        <v>#REF!</v>
      </c>
      <c r="G43" s="148" t="e">
        <f>VLOOKUP($A43,'JAN-DEC'!#REF!,16,FALSE)</f>
        <v>#REF!</v>
      </c>
      <c r="H43" s="148" t="e">
        <f>VLOOKUP($A43,'JAN-DEC'!#REF!,17,FALSE)</f>
        <v>#REF!</v>
      </c>
      <c r="I43" s="148" t="e">
        <f>VLOOKUP($A43,'JAN-DEC'!#REF!,18,FALSE)</f>
        <v>#REF!</v>
      </c>
      <c r="J43" s="148" t="e">
        <f>VLOOKUP($A43,'JAN-DEC'!#REF!,19,FALSE)</f>
        <v>#REF!</v>
      </c>
      <c r="K43" s="148" t="e">
        <f>VLOOKUP($A43,'JAN-DEC'!#REF!,20,FALSE)</f>
        <v>#REF!</v>
      </c>
      <c r="L43" s="148" t="e">
        <f>VLOOKUP($A43,'JAN-DEC'!#REF!,21,FALSE)</f>
        <v>#REF!</v>
      </c>
      <c r="M43" s="148" t="e">
        <f>VLOOKUP($A43,'JAN-DEC'!#REF!,22,FALSE)</f>
        <v>#REF!</v>
      </c>
      <c r="N43" s="148" t="e">
        <f>VLOOKUP($A43,'JAN-DEC'!#REF!,23,FALSE)</f>
        <v>#REF!</v>
      </c>
      <c r="O43" s="148" t="e">
        <f>VLOOKUP($A43,'JAN-DEC'!#REF!,24,FALSE)</f>
        <v>#REF!</v>
      </c>
      <c r="P43" s="148" t="e">
        <f>VLOOKUP($A43,'JAN-DEC'!#REF!,25,FALSE)</f>
        <v>#REF!</v>
      </c>
      <c r="Q43" s="148" t="e">
        <f>VLOOKUP($A43,'JAN-DEC'!#REF!,26,FALSE)</f>
        <v>#REF!</v>
      </c>
      <c r="R43" s="148" t="e">
        <f>VLOOKUP($A43,'JAN-DEC'!#REF!,27,FALSE)</f>
        <v>#REF!</v>
      </c>
      <c r="S43" s="148" t="e">
        <f>VLOOKUP($A43,'JAN-DEC'!#REF!,28,FALSE)</f>
        <v>#REF!</v>
      </c>
      <c r="T43" s="148" t="e">
        <f>VLOOKUP($A43,'JAN-DEC'!#REF!,29,FALSE)</f>
        <v>#REF!</v>
      </c>
      <c r="U43" s="149" t="e">
        <f>VLOOKUP($A43,'JAN-DEC'!#REF!,30,FALSE)</f>
        <v>#REF!</v>
      </c>
      <c r="V43" s="100" t="e">
        <f>VLOOKUP($A43,'JAN-DEC'!#REF!,32,FALSE)</f>
        <v>#REF!</v>
      </c>
    </row>
    <row r="44" hidden="1">
      <c r="A44" s="147" t="s">
        <v>66</v>
      </c>
      <c r="B44" s="147" t="e">
        <f>VLOOKUP($A44,'JAN-DEC'!#REF!,2,FALSE)</f>
        <v>#REF!</v>
      </c>
      <c r="C44" s="148" t="e">
        <f>VLOOKUP($A44,'JAN-DEC'!#REF!,12,FALSE)</f>
        <v>#REF!</v>
      </c>
      <c r="D44" s="148"/>
      <c r="E44" s="148" t="e">
        <f>VLOOKUP($A44,'JAN-DEC'!#REF!,14,FALSE)</f>
        <v>#REF!</v>
      </c>
      <c r="F44" s="148" t="e">
        <f>VLOOKUP($A44,'JAN-DEC'!#REF!,15,FALSE)</f>
        <v>#REF!</v>
      </c>
      <c r="G44" s="148" t="e">
        <f>VLOOKUP($A44,'JAN-DEC'!#REF!,16,FALSE)</f>
        <v>#REF!</v>
      </c>
      <c r="H44" s="148" t="e">
        <f>VLOOKUP($A44,'JAN-DEC'!#REF!,17,FALSE)</f>
        <v>#REF!</v>
      </c>
      <c r="I44" s="148" t="e">
        <f>VLOOKUP($A44,'JAN-DEC'!#REF!,18,FALSE)</f>
        <v>#REF!</v>
      </c>
      <c r="J44" s="148" t="e">
        <f>VLOOKUP($A44,'JAN-DEC'!#REF!,19,FALSE)</f>
        <v>#REF!</v>
      </c>
      <c r="K44" s="148" t="e">
        <f>VLOOKUP($A44,'JAN-DEC'!#REF!,20,FALSE)</f>
        <v>#REF!</v>
      </c>
      <c r="L44" s="148" t="e">
        <f>VLOOKUP($A44,'JAN-DEC'!#REF!,21,FALSE)</f>
        <v>#REF!</v>
      </c>
      <c r="M44" s="148" t="e">
        <f>VLOOKUP($A44,'JAN-DEC'!#REF!,22,FALSE)</f>
        <v>#REF!</v>
      </c>
      <c r="N44" s="148" t="e">
        <f>VLOOKUP($A44,'JAN-DEC'!#REF!,23,FALSE)</f>
        <v>#REF!</v>
      </c>
      <c r="O44" s="148" t="e">
        <f>VLOOKUP($A44,'JAN-DEC'!#REF!,24,FALSE)</f>
        <v>#REF!</v>
      </c>
      <c r="P44" s="148" t="e">
        <f>VLOOKUP($A44,'JAN-DEC'!#REF!,25,FALSE)</f>
        <v>#REF!</v>
      </c>
      <c r="Q44" s="148" t="e">
        <f>VLOOKUP($A44,'JAN-DEC'!#REF!,26,FALSE)</f>
        <v>#REF!</v>
      </c>
      <c r="R44" s="148" t="e">
        <f>VLOOKUP($A44,'JAN-DEC'!#REF!,27,FALSE)</f>
        <v>#REF!</v>
      </c>
      <c r="S44" s="148" t="e">
        <f>VLOOKUP($A44,'JAN-DEC'!#REF!,28,FALSE)</f>
        <v>#REF!</v>
      </c>
      <c r="T44" s="148" t="e">
        <f>VLOOKUP($A44,'JAN-DEC'!#REF!,29,FALSE)</f>
        <v>#REF!</v>
      </c>
      <c r="U44" s="149" t="e">
        <f>VLOOKUP($A44,'JAN-DEC'!#REF!,30,FALSE)</f>
        <v>#REF!</v>
      </c>
      <c r="V44" s="100" t="e">
        <f>VLOOKUP($A44,'JAN-DEC'!#REF!,32,FALSE)</f>
        <v>#REF!</v>
      </c>
    </row>
    <row r="45" hidden="1">
      <c r="A45" s="147" t="s">
        <v>67</v>
      </c>
      <c r="B45" s="147" t="e">
        <f>VLOOKUP($A45,'JAN-DEC'!#REF!,2,FALSE)</f>
        <v>#REF!</v>
      </c>
      <c r="C45" s="148" t="e">
        <f>VLOOKUP($A45,'JAN-DEC'!#REF!,12,FALSE)</f>
        <v>#REF!</v>
      </c>
      <c r="D45" s="148"/>
      <c r="E45" s="148" t="e">
        <f>VLOOKUP($A45,'JAN-DEC'!#REF!,14,FALSE)</f>
        <v>#REF!</v>
      </c>
      <c r="F45" s="148" t="e">
        <f>VLOOKUP($A45,'JAN-DEC'!#REF!,15,FALSE)</f>
        <v>#REF!</v>
      </c>
      <c r="G45" s="148" t="e">
        <f>VLOOKUP($A45,'JAN-DEC'!#REF!,16,FALSE)</f>
        <v>#REF!</v>
      </c>
      <c r="H45" s="148" t="e">
        <f>VLOOKUP($A45,'JAN-DEC'!#REF!,17,FALSE)</f>
        <v>#REF!</v>
      </c>
      <c r="I45" s="148" t="e">
        <f>VLOOKUP($A45,'JAN-DEC'!#REF!,18,FALSE)</f>
        <v>#REF!</v>
      </c>
      <c r="J45" s="148" t="e">
        <f>VLOOKUP($A45,'JAN-DEC'!#REF!,19,FALSE)</f>
        <v>#REF!</v>
      </c>
      <c r="K45" s="148" t="e">
        <f>VLOOKUP($A45,'JAN-DEC'!#REF!,20,FALSE)</f>
        <v>#REF!</v>
      </c>
      <c r="L45" s="148" t="e">
        <f>VLOOKUP($A45,'JAN-DEC'!#REF!,21,FALSE)</f>
        <v>#REF!</v>
      </c>
      <c r="M45" s="148" t="e">
        <f>VLOOKUP($A45,'JAN-DEC'!#REF!,22,FALSE)</f>
        <v>#REF!</v>
      </c>
      <c r="N45" s="148" t="e">
        <f>VLOOKUP($A45,'JAN-DEC'!#REF!,23,FALSE)</f>
        <v>#REF!</v>
      </c>
      <c r="O45" s="148" t="e">
        <f>VLOOKUP($A45,'JAN-DEC'!#REF!,24,FALSE)</f>
        <v>#REF!</v>
      </c>
      <c r="P45" s="148" t="e">
        <f>VLOOKUP($A45,'JAN-DEC'!#REF!,25,FALSE)</f>
        <v>#REF!</v>
      </c>
      <c r="Q45" s="148" t="e">
        <f>VLOOKUP($A45,'JAN-DEC'!#REF!,26,FALSE)</f>
        <v>#REF!</v>
      </c>
      <c r="R45" s="148" t="e">
        <f>VLOOKUP($A45,'JAN-DEC'!#REF!,27,FALSE)</f>
        <v>#REF!</v>
      </c>
      <c r="S45" s="148" t="e">
        <f>VLOOKUP($A45,'JAN-DEC'!#REF!,28,FALSE)</f>
        <v>#REF!</v>
      </c>
      <c r="T45" s="148" t="e">
        <f>VLOOKUP($A45,'JAN-DEC'!#REF!,29,FALSE)</f>
        <v>#REF!</v>
      </c>
      <c r="U45" s="149" t="e">
        <f>VLOOKUP($A45,'JAN-DEC'!#REF!,30,FALSE)</f>
        <v>#REF!</v>
      </c>
      <c r="V45" s="100" t="e">
        <f>VLOOKUP($A45,'JAN-DEC'!#REF!,32,FALSE)</f>
        <v>#REF!</v>
      </c>
    </row>
    <row r="46" hidden="1">
      <c r="A46" s="147"/>
      <c r="B46" s="108" t="s">
        <v>36</v>
      </c>
      <c r="C46" s="109" t="e">
        <f>SUM(C39:C45)</f>
        <v>#REF!</v>
      </c>
      <c r="D46" s="109" t="e">
        <f ref="D46:V46" t="shared" si="13">SUM(D39:D45)</f>
        <v>#REF!</v>
      </c>
      <c r="E46" s="109" t="e">
        <f t="shared" si="13"/>
        <v>#REF!</v>
      </c>
      <c r="F46" s="109" t="e">
        <f t="shared" si="13"/>
        <v>#REF!</v>
      </c>
      <c r="G46" s="109" t="e">
        <f t="shared" si="13"/>
        <v>#REF!</v>
      </c>
      <c r="H46" s="109" t="e">
        <f t="shared" si="13"/>
        <v>#REF!</v>
      </c>
      <c r="I46" s="109" t="e">
        <f t="shared" si="13"/>
        <v>#REF!</v>
      </c>
      <c r="J46" s="109" t="e">
        <f t="shared" si="13"/>
        <v>#REF!</v>
      </c>
      <c r="K46" s="109" t="e">
        <f t="shared" si="13"/>
        <v>#REF!</v>
      </c>
      <c r="L46" s="109" t="e">
        <f t="shared" si="13"/>
        <v>#REF!</v>
      </c>
      <c r="M46" s="109" t="e">
        <f t="shared" si="13"/>
        <v>#REF!</v>
      </c>
      <c r="N46" s="109" t="e">
        <f t="shared" si="13"/>
        <v>#REF!</v>
      </c>
      <c r="O46" s="109" t="e">
        <f t="shared" si="13"/>
        <v>#REF!</v>
      </c>
      <c r="P46" s="109" t="e">
        <f t="shared" si="13"/>
        <v>#REF!</v>
      </c>
      <c r="Q46" s="109" t="e">
        <f t="shared" si="13"/>
        <v>#REF!</v>
      </c>
      <c r="R46" s="109" t="e">
        <f t="shared" si="13"/>
        <v>#REF!</v>
      </c>
      <c r="S46" s="109" t="e">
        <f t="shared" si="13"/>
        <v>#REF!</v>
      </c>
      <c r="T46" s="109" t="e">
        <f t="shared" si="13"/>
        <v>#REF!</v>
      </c>
      <c r="U46" s="135" t="e">
        <f t="shared" si="13"/>
        <v>#REF!</v>
      </c>
      <c r="V46" s="109" t="e">
        <f t="shared" si="13"/>
        <v>#REF!</v>
      </c>
    </row>
    <row r="47" hidden="1">
      <c r="A47" s="147"/>
      <c r="B47" s="108" t="s">
        <v>68</v>
      </c>
      <c r="C47" s="109" t="e">
        <f ref="C47:V47" t="shared" si="14">+C46+C15+C10+C37</f>
        <v>#REF!</v>
      </c>
      <c r="D47" s="109" t="e">
        <f t="shared" si="14"/>
        <v>#REF!</v>
      </c>
      <c r="E47" s="109" t="e">
        <f t="shared" si="14"/>
        <v>#REF!</v>
      </c>
      <c r="F47" s="109" t="e">
        <f t="shared" si="14"/>
        <v>#REF!</v>
      </c>
      <c r="G47" s="109" t="e">
        <f t="shared" si="14"/>
        <v>#REF!</v>
      </c>
      <c r="H47" s="109" t="e">
        <f t="shared" si="14"/>
        <v>#REF!</v>
      </c>
      <c r="I47" s="109" t="e">
        <f t="shared" si="14"/>
        <v>#REF!</v>
      </c>
      <c r="J47" s="109" t="e">
        <f t="shared" si="14"/>
        <v>#REF!</v>
      </c>
      <c r="K47" s="109" t="e">
        <f t="shared" si="14"/>
        <v>#REF!</v>
      </c>
      <c r="L47" s="109" t="e">
        <f t="shared" si="14"/>
        <v>#REF!</v>
      </c>
      <c r="M47" s="109" t="e">
        <f t="shared" si="14"/>
        <v>#REF!</v>
      </c>
      <c r="N47" s="109" t="e">
        <f t="shared" si="14"/>
        <v>#REF!</v>
      </c>
      <c r="O47" s="109" t="e">
        <f t="shared" si="14"/>
        <v>#REF!</v>
      </c>
      <c r="P47" s="109" t="e">
        <f t="shared" si="14"/>
        <v>#REF!</v>
      </c>
      <c r="Q47" s="109" t="e">
        <f t="shared" si="14"/>
        <v>#REF!</v>
      </c>
      <c r="R47" s="109" t="e">
        <f t="shared" si="14"/>
        <v>#REF!</v>
      </c>
      <c r="S47" s="109" t="e">
        <f t="shared" si="14"/>
        <v>#REF!</v>
      </c>
      <c r="T47" s="109" t="e">
        <f t="shared" si="14"/>
        <v>#REF!</v>
      </c>
      <c r="U47" s="135" t="e">
        <f t="shared" si="14"/>
        <v>#REF!</v>
      </c>
      <c r="V47" s="101" t="e">
        <f t="shared" si="14"/>
        <v>#REF!</v>
      </c>
    </row>
    <row r="48">
      <c r="A48" s="151" t="s">
        <v>69</v>
      </c>
      <c r="B48" s="147"/>
      <c r="C48" s="148"/>
      <c r="D48" s="148"/>
      <c r="E48" s="148"/>
      <c r="F48" s="148"/>
      <c r="G48" s="148"/>
      <c r="H48" s="148"/>
      <c r="I48" s="148"/>
      <c r="J48" s="148"/>
      <c r="K48" s="148"/>
      <c r="L48" s="148"/>
      <c r="M48" s="148"/>
      <c r="N48" s="148"/>
      <c r="O48" s="148"/>
      <c r="P48" s="148"/>
      <c r="Q48" s="148"/>
      <c r="R48" s="148"/>
      <c r="S48" s="148"/>
      <c r="T48" s="148"/>
      <c r="U48" s="149"/>
      <c r="V48" s="107">
        <f ref="V48:V130" t="shared" si="15">+T48+U48-F48</f>
        <v>0</v>
      </c>
    </row>
    <row r="49">
      <c r="A49" s="146" t="s">
        <v>70</v>
      </c>
      <c r="B49" s="147" t="e">
        <f>+'JAN-DEC'!#REF!</f>
        <v>#REF!</v>
      </c>
      <c r="C49" s="148" t="e">
        <f>VLOOKUP($B49,'JAN-DEC'!#REF!,12,FALSE)</f>
        <v>#REF!</v>
      </c>
      <c r="D49" s="148" t="e">
        <f>VLOOKUP($B49,'JAN-DEC'!#REF!,13,FALSE)</f>
        <v>#REF!</v>
      </c>
      <c r="E49" s="148" t="e">
        <f>VLOOKUP($B49,'JAN-DEC'!#REF!,14,FALSE)</f>
        <v>#REF!</v>
      </c>
      <c r="F49" s="148" t="e">
        <f>VLOOKUP($B49,'JAN-DEC'!#REF!,15,FALSE)</f>
        <v>#REF!</v>
      </c>
      <c r="G49" s="148" t="e">
        <f>VLOOKUP($B49,'JAN-DEC'!#REF!,16,FALSE)</f>
        <v>#REF!</v>
      </c>
      <c r="H49" s="148" t="e">
        <f>VLOOKUP($B49,'JAN-DEC'!#REF!,17,FALSE)</f>
        <v>#REF!</v>
      </c>
      <c r="I49" s="148" t="e">
        <f>VLOOKUP($B49,'JAN-DEC'!#REF!,18,FALSE)</f>
        <v>#REF!</v>
      </c>
      <c r="J49" s="148" t="e">
        <f>VLOOKUP($B49,'JAN-DEC'!#REF!,19,FALSE)</f>
        <v>#REF!</v>
      </c>
      <c r="K49" s="148" t="e">
        <f>VLOOKUP($B49,'JAN-DEC'!#REF!,20,FALSE)</f>
        <v>#REF!</v>
      </c>
      <c r="L49" s="148" t="e">
        <f>VLOOKUP($B49,'JAN-DEC'!#REF!,21,FALSE)</f>
        <v>#REF!</v>
      </c>
      <c r="M49" s="148" t="e">
        <f>VLOOKUP($B49,'JAN-DEC'!#REF!,22,FALSE)</f>
        <v>#REF!</v>
      </c>
      <c r="N49" s="148" t="e">
        <f>VLOOKUP($B49,'JAN-DEC'!#REF!,23,FALSE)</f>
        <v>#REF!</v>
      </c>
      <c r="O49" s="148" t="e">
        <f>VLOOKUP($B49,'JAN-DEC'!#REF!,24,FALSE)</f>
        <v>#REF!</v>
      </c>
      <c r="P49" s="148" t="e">
        <f>VLOOKUP($B49,'JAN-DEC'!#REF!,25,FALSE)</f>
        <v>#REF!</v>
      </c>
      <c r="Q49" s="148" t="e">
        <f>VLOOKUP($B49,'JAN-DEC'!#REF!,26,FALSE)</f>
        <v>#REF!</v>
      </c>
      <c r="R49" s="148" t="e">
        <f>VLOOKUP($B49,'JAN-DEC'!#REF!,27,FALSE)</f>
        <v>#REF!</v>
      </c>
      <c r="S49" s="148" t="e">
        <f>VLOOKUP($B49,'JAN-DEC'!#REF!,28,FALSE)</f>
        <v>#REF!</v>
      </c>
      <c r="T49" s="148" t="e">
        <f>VLOOKUP($B49,'JAN-DEC'!#REF!,29,FALSE)</f>
        <v>#REF!</v>
      </c>
      <c r="U49" s="149" t="e">
        <f>VLOOKUP($B49,'JAN-DEC'!#REF!,30,FALSE)</f>
        <v>#REF!</v>
      </c>
      <c r="V49" s="100" t="e">
        <f>VLOOKUP($A49,'JAN-DEC'!#REF!,32,FALSE)</f>
        <v>#REF!</v>
      </c>
    </row>
    <row r="50">
      <c r="A50" s="146" t="s">
        <v>71</v>
      </c>
      <c r="B50" s="147" t="e">
        <f>+'JAN-DEC'!#REF!</f>
        <v>#REF!</v>
      </c>
      <c r="C50" s="148" t="e">
        <f>VLOOKUP($B50,'JAN-DEC'!#REF!,12,FALSE)</f>
        <v>#REF!</v>
      </c>
      <c r="D50" s="148" t="e">
        <f>VLOOKUP($B50,'JAN-DEC'!#REF!,13,FALSE)</f>
        <v>#REF!</v>
      </c>
      <c r="E50" s="148" t="e">
        <f>VLOOKUP($B50,'JAN-DEC'!#REF!,14,FALSE)</f>
        <v>#REF!</v>
      </c>
      <c r="F50" s="148" t="e">
        <f>VLOOKUP($B50,'JAN-DEC'!#REF!,15,FALSE)</f>
        <v>#REF!</v>
      </c>
      <c r="G50" s="148" t="e">
        <f>VLOOKUP($B50,'JAN-DEC'!#REF!,16,FALSE)</f>
        <v>#REF!</v>
      </c>
      <c r="H50" s="148" t="e">
        <f>VLOOKUP($B50,'JAN-DEC'!#REF!,17,FALSE)</f>
        <v>#REF!</v>
      </c>
      <c r="I50" s="148" t="e">
        <f>VLOOKUP($B50,'JAN-DEC'!#REF!,18,FALSE)</f>
        <v>#REF!</v>
      </c>
      <c r="J50" s="148" t="e">
        <f>VLOOKUP($B50,'JAN-DEC'!#REF!,19,FALSE)</f>
        <v>#REF!</v>
      </c>
      <c r="K50" s="148" t="e">
        <f>VLOOKUP($B50,'JAN-DEC'!#REF!,20,FALSE)</f>
        <v>#REF!</v>
      </c>
      <c r="L50" s="148" t="e">
        <f>VLOOKUP($B50,'JAN-DEC'!#REF!,21,FALSE)</f>
        <v>#REF!</v>
      </c>
      <c r="M50" s="148" t="e">
        <f>VLOOKUP($B50,'JAN-DEC'!#REF!,22,FALSE)</f>
        <v>#REF!</v>
      </c>
      <c r="N50" s="148" t="e">
        <f>VLOOKUP($B50,'JAN-DEC'!#REF!,23,FALSE)</f>
        <v>#REF!</v>
      </c>
      <c r="O50" s="148" t="e">
        <f>VLOOKUP($B50,'JAN-DEC'!#REF!,24,FALSE)</f>
        <v>#REF!</v>
      </c>
      <c r="P50" s="148" t="e">
        <f>VLOOKUP($B50,'JAN-DEC'!#REF!,25,FALSE)</f>
        <v>#REF!</v>
      </c>
      <c r="Q50" s="148" t="e">
        <f>VLOOKUP($B50,'JAN-DEC'!#REF!,26,FALSE)</f>
        <v>#REF!</v>
      </c>
      <c r="R50" s="148" t="e">
        <f>VLOOKUP($B50,'JAN-DEC'!#REF!,27,FALSE)</f>
        <v>#REF!</v>
      </c>
      <c r="S50" s="148" t="e">
        <f>VLOOKUP($B50,'JAN-DEC'!#REF!,28,FALSE)</f>
        <v>#REF!</v>
      </c>
      <c r="T50" s="148" t="e">
        <f>VLOOKUP($B50,'JAN-DEC'!#REF!,29,FALSE)</f>
        <v>#REF!</v>
      </c>
      <c r="U50" s="149" t="e">
        <f>VLOOKUP($B50,'JAN-DEC'!#REF!,30,FALSE)</f>
        <v>#REF!</v>
      </c>
      <c r="V50" s="100" t="e">
        <f>VLOOKUP($A50,'JAN-DEC'!#REF!,32,FALSE)</f>
        <v>#REF!</v>
      </c>
    </row>
    <row r="51">
      <c r="A51" s="146" t="s">
        <v>72</v>
      </c>
      <c r="B51" s="147" t="e">
        <f>+'JAN-DEC'!#REF!</f>
        <v>#REF!</v>
      </c>
      <c r="C51" s="148" t="e">
        <f>VLOOKUP($B51,'JAN-DEC'!#REF!,12,FALSE)</f>
        <v>#REF!</v>
      </c>
      <c r="D51" s="148" t="e">
        <f>VLOOKUP($B51,'JAN-DEC'!#REF!,13,FALSE)</f>
        <v>#REF!</v>
      </c>
      <c r="E51" s="148" t="e">
        <f>VLOOKUP($B51,'JAN-DEC'!#REF!,14,FALSE)</f>
        <v>#REF!</v>
      </c>
      <c r="F51" s="148" t="e">
        <f>VLOOKUP($B51,'JAN-DEC'!#REF!,15,FALSE)</f>
        <v>#REF!</v>
      </c>
      <c r="G51" s="148" t="e">
        <f>VLOOKUP($B51,'JAN-DEC'!#REF!,16,FALSE)</f>
        <v>#REF!</v>
      </c>
      <c r="H51" s="148" t="e">
        <f>VLOOKUP($B51,'JAN-DEC'!#REF!,17,FALSE)</f>
        <v>#REF!</v>
      </c>
      <c r="I51" s="148" t="e">
        <f>VLOOKUP($B51,'JAN-DEC'!#REF!,18,FALSE)</f>
        <v>#REF!</v>
      </c>
      <c r="J51" s="148" t="e">
        <f>VLOOKUP($B51,'JAN-DEC'!#REF!,19,FALSE)</f>
        <v>#REF!</v>
      </c>
      <c r="K51" s="148" t="e">
        <f>VLOOKUP($B51,'JAN-DEC'!#REF!,20,FALSE)</f>
        <v>#REF!</v>
      </c>
      <c r="L51" s="148" t="e">
        <f>VLOOKUP($B51,'JAN-DEC'!#REF!,21,FALSE)</f>
        <v>#REF!</v>
      </c>
      <c r="M51" s="148" t="e">
        <f>VLOOKUP($B51,'JAN-DEC'!#REF!,22,FALSE)</f>
        <v>#REF!</v>
      </c>
      <c r="N51" s="148" t="e">
        <f>VLOOKUP($B51,'JAN-DEC'!#REF!,23,FALSE)</f>
        <v>#REF!</v>
      </c>
      <c r="O51" s="148" t="e">
        <f>VLOOKUP($B51,'JAN-DEC'!#REF!,24,FALSE)</f>
        <v>#REF!</v>
      </c>
      <c r="P51" s="148" t="e">
        <f>VLOOKUP($B51,'JAN-DEC'!#REF!,25,FALSE)</f>
        <v>#REF!</v>
      </c>
      <c r="Q51" s="148" t="e">
        <f>VLOOKUP($B51,'JAN-DEC'!#REF!,26,FALSE)</f>
        <v>#REF!</v>
      </c>
      <c r="R51" s="148" t="e">
        <f>VLOOKUP($B51,'JAN-DEC'!#REF!,27,FALSE)</f>
        <v>#REF!</v>
      </c>
      <c r="S51" s="148" t="e">
        <f>VLOOKUP($B51,'JAN-DEC'!#REF!,28,FALSE)</f>
        <v>#REF!</v>
      </c>
      <c r="T51" s="148" t="e">
        <f>VLOOKUP($B51,'JAN-DEC'!#REF!,29,FALSE)</f>
        <v>#REF!</v>
      </c>
      <c r="U51" s="149" t="e">
        <f>VLOOKUP($B51,'JAN-DEC'!#REF!,30,FALSE)</f>
        <v>#REF!</v>
      </c>
      <c r="V51" s="100" t="e">
        <f>VLOOKUP($A51,'JAN-DEC'!#REF!,32,FALSE)</f>
        <v>#REF!</v>
      </c>
    </row>
    <row r="52" hidden="1">
      <c r="A52" s="146"/>
      <c r="B52" s="152" t="s">
        <v>73</v>
      </c>
      <c r="C52" s="153" t="e">
        <f>+'JAN-DEC'!#REF!</f>
        <v>#REF!</v>
      </c>
      <c r="D52" s="148"/>
      <c r="E52" s="148"/>
      <c r="F52" s="148"/>
      <c r="G52" s="148"/>
      <c r="H52" s="148"/>
      <c r="I52" s="148"/>
      <c r="J52" s="148"/>
      <c r="K52" s="148"/>
      <c r="L52" s="148"/>
      <c r="M52" s="148"/>
      <c r="N52" s="148"/>
      <c r="O52" s="148"/>
      <c r="P52" s="148"/>
      <c r="Q52" s="148"/>
      <c r="R52" s="148"/>
      <c r="S52" s="148"/>
      <c r="T52" s="148"/>
      <c r="U52" s="149"/>
      <c r="V52" s="107"/>
    </row>
    <row r="53" hidden="1">
      <c r="A53" s="146"/>
      <c r="B53" s="152" t="s">
        <v>74</v>
      </c>
      <c r="C53" s="153" t="e">
        <f>+'JAN-DEC'!#REF!</f>
        <v>#REF!</v>
      </c>
      <c r="D53" s="148"/>
      <c r="E53" s="148"/>
      <c r="F53" s="148"/>
      <c r="G53" s="148"/>
      <c r="H53" s="148"/>
      <c r="I53" s="148"/>
      <c r="J53" s="148"/>
      <c r="K53" s="148"/>
      <c r="L53" s="148"/>
      <c r="M53" s="148"/>
      <c r="N53" s="148"/>
      <c r="O53" s="148"/>
      <c r="P53" s="148"/>
      <c r="Q53" s="148"/>
      <c r="R53" s="148"/>
      <c r="S53" s="148"/>
      <c r="T53" s="148"/>
      <c r="U53" s="149"/>
      <c r="V53" s="107"/>
    </row>
    <row r="54" hidden="1">
      <c r="A54" s="146"/>
      <c r="B54" s="152" t="s">
        <v>75</v>
      </c>
      <c r="C54" s="153" t="e">
        <f>+'JAN-DEC'!#REF!</f>
        <v>#REF!</v>
      </c>
      <c r="D54" s="148"/>
      <c r="E54" s="148"/>
      <c r="F54" s="148"/>
      <c r="G54" s="148"/>
      <c r="H54" s="148"/>
      <c r="I54" s="148"/>
      <c r="J54" s="148"/>
      <c r="K54" s="148"/>
      <c r="L54" s="148"/>
      <c r="M54" s="148"/>
      <c r="N54" s="148"/>
      <c r="O54" s="148"/>
      <c r="P54" s="148"/>
      <c r="Q54" s="148"/>
      <c r="R54" s="148"/>
      <c r="S54" s="148"/>
      <c r="T54" s="148"/>
      <c r="U54" s="149"/>
      <c r="V54" s="107"/>
    </row>
    <row r="55" hidden="1">
      <c r="A55" s="146"/>
      <c r="B55" s="152" t="s">
        <v>76</v>
      </c>
      <c r="C55" s="153" t="e">
        <f>+'JAN-DEC'!#REF!</f>
        <v>#REF!</v>
      </c>
      <c r="D55" s="148"/>
      <c r="E55" s="148"/>
      <c r="F55" s="148"/>
      <c r="G55" s="148"/>
      <c r="H55" s="148"/>
      <c r="I55" s="148"/>
      <c r="J55" s="148"/>
      <c r="K55" s="148"/>
      <c r="L55" s="148"/>
      <c r="M55" s="148"/>
      <c r="N55" s="148"/>
      <c r="O55" s="148"/>
      <c r="P55" s="148"/>
      <c r="Q55" s="148"/>
      <c r="R55" s="148"/>
      <c r="S55" s="148"/>
      <c r="T55" s="148"/>
      <c r="U55" s="149"/>
      <c r="V55" s="107"/>
    </row>
    <row r="56" hidden="1">
      <c r="A56" s="146"/>
      <c r="B56" s="152" t="s">
        <v>77</v>
      </c>
      <c r="C56" s="153" t="e">
        <f>+'JAN-DEC'!#REF!</f>
        <v>#REF!</v>
      </c>
      <c r="D56" s="148"/>
      <c r="E56" s="148"/>
      <c r="F56" s="148"/>
      <c r="G56" s="148"/>
      <c r="H56" s="148"/>
      <c r="I56" s="148"/>
      <c r="J56" s="148"/>
      <c r="K56" s="148"/>
      <c r="L56" s="148"/>
      <c r="M56" s="148"/>
      <c r="N56" s="148"/>
      <c r="O56" s="148"/>
      <c r="P56" s="148"/>
      <c r="Q56" s="148"/>
      <c r="R56" s="148"/>
      <c r="S56" s="148"/>
      <c r="T56" s="148"/>
      <c r="U56" s="149"/>
      <c r="V56" s="107"/>
    </row>
    <row r="57">
      <c r="A57" s="146" t="s">
        <v>78</v>
      </c>
      <c r="B57" s="147" t="e">
        <f>+'JAN-DEC'!#REF!</f>
        <v>#REF!</v>
      </c>
      <c r="C57" s="148" t="e">
        <f>VLOOKUP($B57,'JAN-DEC'!#REF!,12,FALSE)</f>
        <v>#REF!</v>
      </c>
      <c r="D57" s="148" t="e">
        <f>VLOOKUP($B57,'JAN-DEC'!#REF!,13,FALSE)</f>
        <v>#REF!</v>
      </c>
      <c r="E57" s="148" t="e">
        <f>VLOOKUP($B57,'JAN-DEC'!#REF!,14,FALSE)</f>
        <v>#REF!</v>
      </c>
      <c r="F57" s="148" t="e">
        <f>VLOOKUP($B57,'JAN-DEC'!#REF!,15,FALSE)</f>
        <v>#REF!</v>
      </c>
      <c r="G57" s="148" t="e">
        <f>VLOOKUP($B57,'JAN-DEC'!#REF!,16,FALSE)</f>
        <v>#REF!</v>
      </c>
      <c r="H57" s="148" t="e">
        <f>VLOOKUP($B57,'JAN-DEC'!#REF!,17,FALSE)</f>
        <v>#REF!</v>
      </c>
      <c r="I57" s="148" t="e">
        <f>VLOOKUP($B57,'JAN-DEC'!#REF!,18,FALSE)</f>
        <v>#REF!</v>
      </c>
      <c r="J57" s="148" t="e">
        <f>VLOOKUP($B57,'JAN-DEC'!#REF!,19,FALSE)</f>
        <v>#REF!</v>
      </c>
      <c r="K57" s="148" t="e">
        <f>VLOOKUP($B57,'JAN-DEC'!#REF!,20,FALSE)</f>
        <v>#REF!</v>
      </c>
      <c r="L57" s="148" t="e">
        <f>VLOOKUP($B57,'JAN-DEC'!#REF!,21,FALSE)</f>
        <v>#REF!</v>
      </c>
      <c r="M57" s="148" t="e">
        <f>VLOOKUP($B57,'JAN-DEC'!#REF!,22,FALSE)</f>
        <v>#REF!</v>
      </c>
      <c r="N57" s="148" t="e">
        <f>VLOOKUP($B57,'JAN-DEC'!#REF!,23,FALSE)</f>
        <v>#REF!</v>
      </c>
      <c r="O57" s="148" t="e">
        <f>VLOOKUP($B57,'JAN-DEC'!#REF!,24,FALSE)</f>
        <v>#REF!</v>
      </c>
      <c r="P57" s="148" t="e">
        <f>VLOOKUP($B57,'JAN-DEC'!#REF!,25,FALSE)</f>
        <v>#REF!</v>
      </c>
      <c r="Q57" s="148" t="e">
        <f>VLOOKUP($B57,'JAN-DEC'!#REF!,26,FALSE)</f>
        <v>#REF!</v>
      </c>
      <c r="R57" s="148" t="e">
        <f>VLOOKUP($B57,'JAN-DEC'!#REF!,27,FALSE)</f>
        <v>#REF!</v>
      </c>
      <c r="S57" s="148" t="e">
        <f>VLOOKUP($B57,'JAN-DEC'!#REF!,28,FALSE)</f>
        <v>#REF!</v>
      </c>
      <c r="T57" s="148" t="e">
        <f>VLOOKUP($B57,'JAN-DEC'!#REF!,29,FALSE)</f>
        <v>#REF!</v>
      </c>
      <c r="U57" s="149" t="e">
        <f>VLOOKUP($B57,'JAN-DEC'!#REF!,30,FALSE)</f>
        <v>#REF!</v>
      </c>
      <c r="V57" s="100" t="e">
        <f>VLOOKUP($A57,'JAN-DEC'!#REF!,32,FALSE)</f>
        <v>#REF!</v>
      </c>
    </row>
    <row r="58">
      <c r="A58" s="146" t="s">
        <v>79</v>
      </c>
      <c r="B58" s="147" t="e">
        <f>+'JAN-DEC'!#REF!</f>
        <v>#REF!</v>
      </c>
      <c r="C58" s="148" t="e">
        <f>VLOOKUP($B58,'JAN-DEC'!#REF!,12,FALSE)</f>
        <v>#REF!</v>
      </c>
      <c r="D58" s="148" t="e">
        <f>VLOOKUP($B58,'JAN-DEC'!#REF!,13,FALSE)</f>
        <v>#REF!</v>
      </c>
      <c r="E58" s="148" t="e">
        <f>VLOOKUP($B58,'JAN-DEC'!#REF!,14,FALSE)</f>
        <v>#REF!</v>
      </c>
      <c r="F58" s="148" t="e">
        <f>VLOOKUP($B58,'JAN-DEC'!#REF!,15,FALSE)</f>
        <v>#REF!</v>
      </c>
      <c r="G58" s="148" t="e">
        <f>VLOOKUP($B58,'JAN-DEC'!#REF!,16,FALSE)</f>
        <v>#REF!</v>
      </c>
      <c r="H58" s="148" t="e">
        <f>VLOOKUP($B58,'JAN-DEC'!#REF!,17,FALSE)</f>
        <v>#REF!</v>
      </c>
      <c r="I58" s="148" t="e">
        <f>VLOOKUP($B58,'JAN-DEC'!#REF!,18,FALSE)</f>
        <v>#REF!</v>
      </c>
      <c r="J58" s="148" t="e">
        <f>VLOOKUP($B58,'JAN-DEC'!#REF!,19,FALSE)</f>
        <v>#REF!</v>
      </c>
      <c r="K58" s="148" t="e">
        <f>VLOOKUP($B58,'JAN-DEC'!#REF!,20,FALSE)</f>
        <v>#REF!</v>
      </c>
      <c r="L58" s="148" t="e">
        <f>VLOOKUP($B58,'JAN-DEC'!#REF!,21,FALSE)</f>
        <v>#REF!</v>
      </c>
      <c r="M58" s="148" t="e">
        <f>VLOOKUP($B58,'JAN-DEC'!#REF!,22,FALSE)</f>
        <v>#REF!</v>
      </c>
      <c r="N58" s="148" t="e">
        <f>VLOOKUP($B58,'JAN-DEC'!#REF!,23,FALSE)</f>
        <v>#REF!</v>
      </c>
      <c r="O58" s="148" t="e">
        <f>VLOOKUP($B58,'JAN-DEC'!#REF!,24,FALSE)</f>
        <v>#REF!</v>
      </c>
      <c r="P58" s="148" t="e">
        <f>VLOOKUP($B58,'JAN-DEC'!#REF!,25,FALSE)</f>
        <v>#REF!</v>
      </c>
      <c r="Q58" s="148" t="e">
        <f>VLOOKUP($B58,'JAN-DEC'!#REF!,26,FALSE)</f>
        <v>#REF!</v>
      </c>
      <c r="R58" s="148" t="e">
        <f>VLOOKUP($B58,'JAN-DEC'!#REF!,27,FALSE)</f>
        <v>#REF!</v>
      </c>
      <c r="S58" s="148" t="e">
        <f>VLOOKUP($B58,'JAN-DEC'!#REF!,28,FALSE)</f>
        <v>#REF!</v>
      </c>
      <c r="T58" s="148" t="e">
        <f>VLOOKUP($B58,'JAN-DEC'!#REF!,29,FALSE)</f>
        <v>#REF!</v>
      </c>
      <c r="U58" s="149" t="e">
        <f>VLOOKUP($B58,'JAN-DEC'!#REF!,30,FALSE)</f>
        <v>#REF!</v>
      </c>
      <c r="V58" s="100" t="e">
        <f>VLOOKUP($A58,'JAN-DEC'!#REF!,32,FALSE)</f>
        <v>#REF!</v>
      </c>
    </row>
    <row r="59">
      <c r="A59" s="146" t="s">
        <v>80</v>
      </c>
      <c r="B59" s="147" t="e">
        <f>+'JAN-DEC'!#REF!</f>
        <v>#REF!</v>
      </c>
      <c r="C59" s="148" t="e">
        <f>VLOOKUP($B59,'JAN-DEC'!#REF!,12,FALSE)</f>
        <v>#REF!</v>
      </c>
      <c r="D59" s="148" t="e">
        <f>VLOOKUP($B59,'JAN-DEC'!#REF!,13,FALSE)</f>
        <v>#REF!</v>
      </c>
      <c r="E59" s="148" t="e">
        <f>VLOOKUP($B59,'JAN-DEC'!#REF!,14,FALSE)</f>
        <v>#REF!</v>
      </c>
      <c r="F59" s="148" t="e">
        <f>VLOOKUP($B59,'JAN-DEC'!#REF!,15,FALSE)</f>
        <v>#REF!</v>
      </c>
      <c r="G59" s="148" t="e">
        <f>VLOOKUP($B59,'JAN-DEC'!#REF!,16,FALSE)</f>
        <v>#REF!</v>
      </c>
      <c r="H59" s="148" t="e">
        <f>VLOOKUP($B59,'JAN-DEC'!#REF!,17,FALSE)</f>
        <v>#REF!</v>
      </c>
      <c r="I59" s="148" t="e">
        <f>VLOOKUP($B59,'JAN-DEC'!#REF!,18,FALSE)</f>
        <v>#REF!</v>
      </c>
      <c r="J59" s="148" t="e">
        <f>VLOOKUP($B59,'JAN-DEC'!#REF!,19,FALSE)</f>
        <v>#REF!</v>
      </c>
      <c r="K59" s="148" t="e">
        <f>VLOOKUP($B59,'JAN-DEC'!#REF!,20,FALSE)</f>
        <v>#REF!</v>
      </c>
      <c r="L59" s="148" t="e">
        <f>VLOOKUP($B59,'JAN-DEC'!#REF!,21,FALSE)</f>
        <v>#REF!</v>
      </c>
      <c r="M59" s="148" t="e">
        <f>VLOOKUP($B59,'JAN-DEC'!#REF!,22,FALSE)</f>
        <v>#REF!</v>
      </c>
      <c r="N59" s="148" t="e">
        <f>VLOOKUP($B59,'JAN-DEC'!#REF!,23,FALSE)</f>
        <v>#REF!</v>
      </c>
      <c r="O59" s="148" t="e">
        <f>VLOOKUP($B59,'JAN-DEC'!#REF!,24,FALSE)</f>
        <v>#REF!</v>
      </c>
      <c r="P59" s="148" t="e">
        <f>VLOOKUP($B59,'JAN-DEC'!#REF!,25,FALSE)</f>
        <v>#REF!</v>
      </c>
      <c r="Q59" s="148" t="e">
        <f>VLOOKUP($B59,'JAN-DEC'!#REF!,26,FALSE)</f>
        <v>#REF!</v>
      </c>
      <c r="R59" s="148" t="e">
        <f>VLOOKUP($B59,'JAN-DEC'!#REF!,27,FALSE)</f>
        <v>#REF!</v>
      </c>
      <c r="S59" s="148" t="e">
        <f>VLOOKUP($B59,'JAN-DEC'!#REF!,28,FALSE)</f>
        <v>#REF!</v>
      </c>
      <c r="T59" s="148" t="e">
        <f>VLOOKUP($B59,'JAN-DEC'!#REF!,29,FALSE)</f>
        <v>#REF!</v>
      </c>
      <c r="U59" s="149" t="e">
        <f>VLOOKUP($B59,'JAN-DEC'!#REF!,30,FALSE)</f>
        <v>#REF!</v>
      </c>
      <c r="V59" s="100" t="e">
        <f>VLOOKUP($A59,'JAN-DEC'!#REF!,32,FALSE)</f>
        <v>#REF!</v>
      </c>
    </row>
    <row r="60">
      <c r="A60" s="146" t="s">
        <v>81</v>
      </c>
      <c r="B60" s="147" t="e">
        <f>+'JAN-DEC'!#REF!</f>
        <v>#REF!</v>
      </c>
      <c r="C60" s="148" t="e">
        <f>VLOOKUP($B60,'JAN-DEC'!#REF!,12,FALSE)</f>
        <v>#REF!</v>
      </c>
      <c r="D60" s="148" t="e">
        <f>VLOOKUP($B60,'JAN-DEC'!#REF!,13,FALSE)</f>
        <v>#REF!</v>
      </c>
      <c r="E60" s="148" t="e">
        <f>VLOOKUP($B60,'JAN-DEC'!#REF!,14,FALSE)</f>
        <v>#REF!</v>
      </c>
      <c r="F60" s="148" t="e">
        <f>VLOOKUP($B60,'JAN-DEC'!#REF!,15,FALSE)</f>
        <v>#REF!</v>
      </c>
      <c r="G60" s="148" t="e">
        <f>VLOOKUP($B60,'JAN-DEC'!#REF!,16,FALSE)</f>
        <v>#REF!</v>
      </c>
      <c r="H60" s="148" t="e">
        <f>VLOOKUP($B60,'JAN-DEC'!#REF!,17,FALSE)</f>
        <v>#REF!</v>
      </c>
      <c r="I60" s="148" t="e">
        <f>VLOOKUP($B60,'JAN-DEC'!#REF!,18,FALSE)</f>
        <v>#REF!</v>
      </c>
      <c r="J60" s="148" t="e">
        <f>VLOOKUP($B60,'JAN-DEC'!#REF!,19,FALSE)</f>
        <v>#REF!</v>
      </c>
      <c r="K60" s="148" t="e">
        <f>VLOOKUP($B60,'JAN-DEC'!#REF!,20,FALSE)</f>
        <v>#REF!</v>
      </c>
      <c r="L60" s="148" t="e">
        <f>VLOOKUP($B60,'JAN-DEC'!#REF!,21,FALSE)</f>
        <v>#REF!</v>
      </c>
      <c r="M60" s="148" t="e">
        <f>VLOOKUP($B60,'JAN-DEC'!#REF!,22,FALSE)</f>
        <v>#REF!</v>
      </c>
      <c r="N60" s="148" t="e">
        <f>VLOOKUP($B60,'JAN-DEC'!#REF!,23,FALSE)</f>
        <v>#REF!</v>
      </c>
      <c r="O60" s="148" t="e">
        <f>VLOOKUP($B60,'JAN-DEC'!#REF!,24,FALSE)</f>
        <v>#REF!</v>
      </c>
      <c r="P60" s="148" t="e">
        <f>VLOOKUP($B60,'JAN-DEC'!#REF!,25,FALSE)</f>
        <v>#REF!</v>
      </c>
      <c r="Q60" s="148" t="e">
        <f>VLOOKUP($B60,'JAN-DEC'!#REF!,26,FALSE)</f>
        <v>#REF!</v>
      </c>
      <c r="R60" s="148" t="e">
        <f>VLOOKUP($B60,'JAN-DEC'!#REF!,27,FALSE)</f>
        <v>#REF!</v>
      </c>
      <c r="S60" s="148" t="e">
        <f>VLOOKUP($B60,'JAN-DEC'!#REF!,28,FALSE)</f>
        <v>#REF!</v>
      </c>
      <c r="T60" s="148" t="e">
        <f>VLOOKUP($B60,'JAN-DEC'!#REF!,29,FALSE)</f>
        <v>#REF!</v>
      </c>
      <c r="U60" s="149" t="e">
        <f>VLOOKUP($B60,'JAN-DEC'!#REF!,30,FALSE)</f>
        <v>#REF!</v>
      </c>
      <c r="V60" s="100" t="e">
        <f>VLOOKUP($A60,'JAN-DEC'!#REF!,32,FALSE)</f>
        <v>#REF!</v>
      </c>
    </row>
    <row r="61">
      <c r="A61" s="146" t="s">
        <v>82</v>
      </c>
      <c r="B61" s="147" t="e">
        <f>+'JAN-DEC'!#REF!</f>
        <v>#REF!</v>
      </c>
      <c r="C61" s="148" t="e">
        <f>VLOOKUP($B61,'JAN-DEC'!#REF!,12,FALSE)</f>
        <v>#REF!</v>
      </c>
      <c r="D61" s="148" t="e">
        <f>VLOOKUP($B61,'JAN-DEC'!#REF!,13,FALSE)</f>
        <v>#REF!</v>
      </c>
      <c r="E61" s="148" t="e">
        <f>VLOOKUP($B61,'JAN-DEC'!#REF!,14,FALSE)</f>
        <v>#REF!</v>
      </c>
      <c r="F61" s="148" t="e">
        <f>VLOOKUP($B61,'JAN-DEC'!#REF!,15,FALSE)</f>
        <v>#REF!</v>
      </c>
      <c r="G61" s="148" t="e">
        <f>VLOOKUP($B61,'JAN-DEC'!#REF!,16,FALSE)</f>
        <v>#REF!</v>
      </c>
      <c r="H61" s="148" t="e">
        <f>VLOOKUP($B61,'JAN-DEC'!#REF!,17,FALSE)</f>
        <v>#REF!</v>
      </c>
      <c r="I61" s="148" t="e">
        <f>VLOOKUP($B61,'JAN-DEC'!#REF!,18,FALSE)</f>
        <v>#REF!</v>
      </c>
      <c r="J61" s="148" t="e">
        <f>VLOOKUP($B61,'JAN-DEC'!#REF!,19,FALSE)</f>
        <v>#REF!</v>
      </c>
      <c r="K61" s="148" t="e">
        <f>VLOOKUP($B61,'JAN-DEC'!#REF!,20,FALSE)</f>
        <v>#REF!</v>
      </c>
      <c r="L61" s="148" t="e">
        <f>VLOOKUP($B61,'JAN-DEC'!#REF!,21,FALSE)</f>
        <v>#REF!</v>
      </c>
      <c r="M61" s="148" t="e">
        <f>VLOOKUP($B61,'JAN-DEC'!#REF!,22,FALSE)</f>
        <v>#REF!</v>
      </c>
      <c r="N61" s="148" t="e">
        <f>VLOOKUP($B61,'JAN-DEC'!#REF!,23,FALSE)</f>
        <v>#REF!</v>
      </c>
      <c r="O61" s="148" t="e">
        <f>VLOOKUP($B61,'JAN-DEC'!#REF!,24,FALSE)</f>
        <v>#REF!</v>
      </c>
      <c r="P61" s="148" t="e">
        <f>VLOOKUP($B61,'JAN-DEC'!#REF!,25,FALSE)</f>
        <v>#REF!</v>
      </c>
      <c r="Q61" s="148" t="e">
        <f>VLOOKUP($B61,'JAN-DEC'!#REF!,26,FALSE)</f>
        <v>#REF!</v>
      </c>
      <c r="R61" s="148" t="e">
        <f>VLOOKUP($B61,'JAN-DEC'!#REF!,27,FALSE)</f>
        <v>#REF!</v>
      </c>
      <c r="S61" s="148" t="e">
        <f>VLOOKUP($B61,'JAN-DEC'!#REF!,28,FALSE)</f>
        <v>#REF!</v>
      </c>
      <c r="T61" s="148" t="e">
        <f>VLOOKUP($B61,'JAN-DEC'!#REF!,29,FALSE)</f>
        <v>#REF!</v>
      </c>
      <c r="U61" s="149" t="e">
        <f>VLOOKUP($B61,'JAN-DEC'!#REF!,30,FALSE)</f>
        <v>#REF!</v>
      </c>
      <c r="V61" s="100" t="e">
        <f>VLOOKUP($A61,'JAN-DEC'!#REF!,32,FALSE)</f>
        <v>#REF!</v>
      </c>
    </row>
    <row r="62">
      <c r="A62" s="146" t="s">
        <v>83</v>
      </c>
      <c r="B62" s="147" t="e">
        <f>+'JAN-DEC'!#REF!</f>
        <v>#REF!</v>
      </c>
      <c r="C62" s="148" t="e">
        <f>VLOOKUP($B62,'JAN-DEC'!#REF!,12,FALSE)</f>
        <v>#REF!</v>
      </c>
      <c r="D62" s="148" t="e">
        <f>VLOOKUP($B62,'JAN-DEC'!#REF!,13,FALSE)</f>
        <v>#REF!</v>
      </c>
      <c r="E62" s="148" t="e">
        <f>VLOOKUP($B62,'JAN-DEC'!#REF!,14,FALSE)</f>
        <v>#REF!</v>
      </c>
      <c r="F62" s="148" t="e">
        <f>VLOOKUP($B62,'JAN-DEC'!#REF!,15,FALSE)</f>
        <v>#REF!</v>
      </c>
      <c r="G62" s="148" t="e">
        <f>VLOOKUP($B62,'JAN-DEC'!#REF!,16,FALSE)</f>
        <v>#REF!</v>
      </c>
      <c r="H62" s="148" t="e">
        <f>VLOOKUP($B62,'JAN-DEC'!#REF!,17,FALSE)</f>
        <v>#REF!</v>
      </c>
      <c r="I62" s="148" t="e">
        <f>VLOOKUP($B62,'JAN-DEC'!#REF!,18,FALSE)</f>
        <v>#REF!</v>
      </c>
      <c r="J62" s="148" t="e">
        <f>VLOOKUP($B62,'JAN-DEC'!#REF!,19,FALSE)</f>
        <v>#REF!</v>
      </c>
      <c r="K62" s="148" t="e">
        <f>VLOOKUP($B62,'JAN-DEC'!#REF!,20,FALSE)</f>
        <v>#REF!</v>
      </c>
      <c r="L62" s="148" t="e">
        <f>VLOOKUP($B62,'JAN-DEC'!#REF!,21,FALSE)</f>
        <v>#REF!</v>
      </c>
      <c r="M62" s="148" t="e">
        <f>VLOOKUP($B62,'JAN-DEC'!#REF!,22,FALSE)</f>
        <v>#REF!</v>
      </c>
      <c r="N62" s="148" t="e">
        <f>VLOOKUP($B62,'JAN-DEC'!#REF!,23,FALSE)</f>
        <v>#REF!</v>
      </c>
      <c r="O62" s="148" t="e">
        <f>VLOOKUP($B62,'JAN-DEC'!#REF!,24,FALSE)</f>
        <v>#REF!</v>
      </c>
      <c r="P62" s="148" t="e">
        <f>VLOOKUP($B62,'JAN-DEC'!#REF!,25,FALSE)</f>
        <v>#REF!</v>
      </c>
      <c r="Q62" s="148" t="e">
        <f>VLOOKUP($B62,'JAN-DEC'!#REF!,26,FALSE)</f>
        <v>#REF!</v>
      </c>
      <c r="R62" s="148" t="e">
        <f>VLOOKUP($B62,'JAN-DEC'!#REF!,27,FALSE)</f>
        <v>#REF!</v>
      </c>
      <c r="S62" s="148" t="e">
        <f>VLOOKUP($B62,'JAN-DEC'!#REF!,28,FALSE)</f>
        <v>#REF!</v>
      </c>
      <c r="T62" s="148" t="e">
        <f>VLOOKUP($B62,'JAN-DEC'!#REF!,29,FALSE)</f>
        <v>#REF!</v>
      </c>
      <c r="U62" s="149" t="e">
        <f>VLOOKUP($B62,'JAN-DEC'!#REF!,30,FALSE)</f>
        <v>#REF!</v>
      </c>
      <c r="V62" s="100" t="e">
        <f>VLOOKUP($A62,'JAN-DEC'!#REF!,32,FALSE)</f>
        <v>#REF!</v>
      </c>
    </row>
    <row r="63">
      <c r="A63" s="146" t="s">
        <v>84</v>
      </c>
      <c r="B63" s="147" t="e">
        <f>+'JAN-DEC'!#REF!</f>
        <v>#REF!</v>
      </c>
      <c r="C63" s="148" t="e">
        <f>VLOOKUP($B63,'JAN-DEC'!#REF!,12,FALSE)</f>
        <v>#REF!</v>
      </c>
      <c r="D63" s="148" t="e">
        <f>VLOOKUP($B63,'JAN-DEC'!#REF!,13,FALSE)</f>
        <v>#REF!</v>
      </c>
      <c r="E63" s="148" t="e">
        <f>VLOOKUP($B63,'JAN-DEC'!#REF!,14,FALSE)</f>
        <v>#REF!</v>
      </c>
      <c r="F63" s="148" t="e">
        <f>VLOOKUP($B63,'JAN-DEC'!#REF!,15,FALSE)</f>
        <v>#REF!</v>
      </c>
      <c r="G63" s="148" t="e">
        <f>VLOOKUP($B63,'JAN-DEC'!#REF!,16,FALSE)</f>
        <v>#REF!</v>
      </c>
      <c r="H63" s="148" t="e">
        <f>VLOOKUP($B63,'JAN-DEC'!#REF!,17,FALSE)</f>
        <v>#REF!</v>
      </c>
      <c r="I63" s="148" t="e">
        <f>VLOOKUP($B63,'JAN-DEC'!#REF!,18,FALSE)</f>
        <v>#REF!</v>
      </c>
      <c r="J63" s="148" t="e">
        <f>VLOOKUP($B63,'JAN-DEC'!#REF!,19,FALSE)</f>
        <v>#REF!</v>
      </c>
      <c r="K63" s="148" t="e">
        <f>VLOOKUP($B63,'JAN-DEC'!#REF!,20,FALSE)</f>
        <v>#REF!</v>
      </c>
      <c r="L63" s="148" t="e">
        <f>VLOOKUP($B63,'JAN-DEC'!#REF!,21,FALSE)</f>
        <v>#REF!</v>
      </c>
      <c r="M63" s="148" t="e">
        <f>VLOOKUP($B63,'JAN-DEC'!#REF!,22,FALSE)</f>
        <v>#REF!</v>
      </c>
      <c r="N63" s="148" t="e">
        <f>VLOOKUP($B63,'JAN-DEC'!#REF!,23,FALSE)</f>
        <v>#REF!</v>
      </c>
      <c r="O63" s="148" t="e">
        <f>VLOOKUP($B63,'JAN-DEC'!#REF!,24,FALSE)</f>
        <v>#REF!</v>
      </c>
      <c r="P63" s="148" t="e">
        <f>VLOOKUP($B63,'JAN-DEC'!#REF!,25,FALSE)</f>
        <v>#REF!</v>
      </c>
      <c r="Q63" s="148" t="e">
        <f>VLOOKUP($B63,'JAN-DEC'!#REF!,26,FALSE)</f>
        <v>#REF!</v>
      </c>
      <c r="R63" s="148" t="e">
        <f>VLOOKUP($B63,'JAN-DEC'!#REF!,27,FALSE)</f>
        <v>#REF!</v>
      </c>
      <c r="S63" s="148" t="e">
        <f>VLOOKUP($B63,'JAN-DEC'!#REF!,28,FALSE)</f>
        <v>#REF!</v>
      </c>
      <c r="T63" s="148" t="e">
        <f>VLOOKUP($B63,'JAN-DEC'!#REF!,29,FALSE)</f>
        <v>#REF!</v>
      </c>
      <c r="U63" s="149" t="e">
        <f>VLOOKUP($B63,'JAN-DEC'!#REF!,30,FALSE)</f>
        <v>#REF!</v>
      </c>
      <c r="V63" s="100" t="e">
        <f>VLOOKUP($A63,'JAN-DEC'!#REF!,32,FALSE)</f>
        <v>#REF!</v>
      </c>
    </row>
    <row r="64">
      <c r="A64" s="147"/>
      <c r="B64" s="108" t="s">
        <v>36</v>
      </c>
      <c r="C64" s="109" t="e">
        <f>SUM(C57:C63,C49:C51)</f>
        <v>#REF!</v>
      </c>
      <c r="D64" s="109" t="e">
        <f ref="D64:V64" t="shared" si="16">SUM(D57:D63,D49:D51)</f>
        <v>#REF!</v>
      </c>
      <c r="E64" s="109" t="e">
        <f t="shared" si="16"/>
        <v>#REF!</v>
      </c>
      <c r="F64" s="109" t="e">
        <f t="shared" si="16"/>
        <v>#REF!</v>
      </c>
      <c r="G64" s="109" t="e">
        <f t="shared" si="16"/>
        <v>#REF!</v>
      </c>
      <c r="H64" s="109" t="e">
        <f t="shared" si="16"/>
        <v>#REF!</v>
      </c>
      <c r="I64" s="109" t="e">
        <f t="shared" si="16"/>
        <v>#REF!</v>
      </c>
      <c r="J64" s="109" t="e">
        <f t="shared" si="16"/>
        <v>#REF!</v>
      </c>
      <c r="K64" s="109" t="e">
        <f t="shared" si="16"/>
        <v>#REF!</v>
      </c>
      <c r="L64" s="109" t="e">
        <f t="shared" si="16"/>
        <v>#REF!</v>
      </c>
      <c r="M64" s="109" t="e">
        <f t="shared" si="16"/>
        <v>#REF!</v>
      </c>
      <c r="N64" s="109" t="e">
        <f t="shared" si="16"/>
        <v>#REF!</v>
      </c>
      <c r="O64" s="109" t="e">
        <f t="shared" si="16"/>
        <v>#REF!</v>
      </c>
      <c r="P64" s="109" t="e">
        <f t="shared" si="16"/>
        <v>#REF!</v>
      </c>
      <c r="Q64" s="109" t="e">
        <f t="shared" si="16"/>
        <v>#REF!</v>
      </c>
      <c r="R64" s="109" t="e">
        <f t="shared" si="16"/>
        <v>#REF!</v>
      </c>
      <c r="S64" s="109" t="e">
        <f t="shared" si="16"/>
        <v>#REF!</v>
      </c>
      <c r="T64" s="109" t="e">
        <f t="shared" si="16"/>
        <v>#REF!</v>
      </c>
      <c r="U64" s="135" t="e">
        <f t="shared" si="16"/>
        <v>#REF!</v>
      </c>
      <c r="V64" s="101" t="e">
        <f t="shared" si="16"/>
        <v>#REF!</v>
      </c>
    </row>
    <row r="65">
      <c r="A65" s="151" t="s">
        <v>85</v>
      </c>
      <c r="B65" s="147"/>
      <c r="C65" s="148"/>
      <c r="D65" s="148"/>
      <c r="E65" s="148"/>
      <c r="F65" s="148"/>
      <c r="G65" s="148"/>
      <c r="H65" s="148"/>
      <c r="I65" s="148"/>
      <c r="J65" s="148"/>
      <c r="K65" s="148"/>
      <c r="L65" s="148"/>
      <c r="M65" s="148"/>
      <c r="N65" s="148"/>
      <c r="O65" s="148"/>
      <c r="P65" s="148"/>
      <c r="Q65" s="148"/>
      <c r="R65" s="148"/>
      <c r="S65" s="148"/>
      <c r="T65" s="148"/>
      <c r="U65" s="149"/>
      <c r="V65" s="107"/>
    </row>
    <row r="66">
      <c r="A66" s="147" t="s">
        <v>86</v>
      </c>
      <c r="B66" s="147" t="s">
        <v>87</v>
      </c>
      <c r="C66" s="148" t="e">
        <f>VLOOKUP($A66,'JAN-DEC'!#REF!,12,FALSE)</f>
        <v>#REF!</v>
      </c>
      <c r="D66" s="148" t="e">
        <f>VLOOKUP($A66,'JAN-DEC'!#REF!,13,FALSE)</f>
        <v>#REF!</v>
      </c>
      <c r="E66" s="148" t="e">
        <f>VLOOKUP($A66,'JAN-DEC'!#REF!,14,FALSE)</f>
        <v>#REF!</v>
      </c>
      <c r="F66" s="148" t="e">
        <f>VLOOKUP($A66,'JAN-DEC'!#REF!,15,FALSE)</f>
        <v>#REF!</v>
      </c>
      <c r="G66" s="148" t="e">
        <f>VLOOKUP($A66,'JAN-DEC'!#REF!,16,FALSE)</f>
        <v>#REF!</v>
      </c>
      <c r="H66" s="148" t="e">
        <f>VLOOKUP($A66,'JAN-DEC'!#REF!,17,FALSE)</f>
        <v>#REF!</v>
      </c>
      <c r="I66" s="148" t="e">
        <f>VLOOKUP($A66,'JAN-DEC'!#REF!,18,FALSE)</f>
        <v>#REF!</v>
      </c>
      <c r="J66" s="148" t="e">
        <f>VLOOKUP($A66,'JAN-DEC'!#REF!,19,FALSE)</f>
        <v>#REF!</v>
      </c>
      <c r="K66" s="148" t="e">
        <f>VLOOKUP($A66,'JAN-DEC'!#REF!,20,FALSE)</f>
        <v>#REF!</v>
      </c>
      <c r="L66" s="148" t="e">
        <f>VLOOKUP($A66,'JAN-DEC'!#REF!,21,FALSE)</f>
        <v>#REF!</v>
      </c>
      <c r="M66" s="148" t="e">
        <f>VLOOKUP($A66,'JAN-DEC'!#REF!,22,FALSE)</f>
        <v>#REF!</v>
      </c>
      <c r="N66" s="148" t="e">
        <f>VLOOKUP($A66,'JAN-DEC'!#REF!,23,FALSE)</f>
        <v>#REF!</v>
      </c>
      <c r="O66" s="148" t="e">
        <f>VLOOKUP($A66,'JAN-DEC'!#REF!,24,FALSE)</f>
        <v>#REF!</v>
      </c>
      <c r="P66" s="148" t="e">
        <f>VLOOKUP($A66,'JAN-DEC'!#REF!,25,FALSE)</f>
        <v>#REF!</v>
      </c>
      <c r="Q66" s="148" t="e">
        <f>VLOOKUP($A66,'JAN-DEC'!#REF!,26,FALSE)</f>
        <v>#REF!</v>
      </c>
      <c r="R66" s="148" t="e">
        <f>VLOOKUP($A66,'JAN-DEC'!#REF!,27,FALSE)</f>
        <v>#REF!</v>
      </c>
      <c r="S66" s="148" t="e">
        <f>VLOOKUP($A66,'JAN-DEC'!#REF!,28,FALSE)</f>
        <v>#REF!</v>
      </c>
      <c r="T66" s="148" t="e">
        <f>VLOOKUP($A66,'JAN-DEC'!#REF!,29,FALSE)</f>
        <v>#REF!</v>
      </c>
      <c r="U66" s="149" t="e">
        <f>VLOOKUP($A66,'JAN-DEC'!#REF!,30,FALSE)</f>
        <v>#REF!</v>
      </c>
      <c r="V66" s="100" t="e">
        <f>VLOOKUP($A66,'JAN-DEC'!#REF!,32,FALSE)</f>
        <v>#REF!</v>
      </c>
      <c r="W66" s="107" t="e">
        <f>+C66-F66</f>
        <v>#REF!</v>
      </c>
    </row>
    <row r="67">
      <c r="A67" s="147" t="s">
        <v>88</v>
      </c>
      <c r="B67" s="147" t="s">
        <v>89</v>
      </c>
      <c r="C67" s="148" t="e">
        <f>VLOOKUP($A67,'JAN-DEC'!#REF!,12,FALSE)</f>
        <v>#REF!</v>
      </c>
      <c r="D67" s="148" t="e">
        <f>VLOOKUP($A67,'JAN-DEC'!#REF!,13,FALSE)</f>
        <v>#REF!</v>
      </c>
      <c r="E67" s="148" t="e">
        <f>VLOOKUP($A67,'JAN-DEC'!#REF!,14,FALSE)</f>
        <v>#REF!</v>
      </c>
      <c r="F67" s="148" t="e">
        <f>VLOOKUP($A67,'JAN-DEC'!#REF!,15,FALSE)</f>
        <v>#REF!</v>
      </c>
      <c r="G67" s="148" t="e">
        <f>VLOOKUP($A67,'JAN-DEC'!#REF!,16,FALSE)</f>
        <v>#REF!</v>
      </c>
      <c r="H67" s="148" t="e">
        <f>VLOOKUP($A67,'JAN-DEC'!#REF!,17,FALSE)</f>
        <v>#REF!</v>
      </c>
      <c r="I67" s="148" t="e">
        <f>VLOOKUP($A67,'JAN-DEC'!#REF!,18,FALSE)</f>
        <v>#REF!</v>
      </c>
      <c r="J67" s="148" t="e">
        <f>VLOOKUP($A67,'JAN-DEC'!#REF!,19,FALSE)</f>
        <v>#REF!</v>
      </c>
      <c r="K67" s="148" t="e">
        <f>VLOOKUP($A67,'JAN-DEC'!#REF!,20,FALSE)</f>
        <v>#REF!</v>
      </c>
      <c r="L67" s="148" t="e">
        <f>VLOOKUP($A67,'JAN-DEC'!#REF!,21,FALSE)</f>
        <v>#REF!</v>
      </c>
      <c r="M67" s="148" t="e">
        <f>VLOOKUP($A67,'JAN-DEC'!#REF!,22,FALSE)</f>
        <v>#REF!</v>
      </c>
      <c r="N67" s="148" t="e">
        <f>VLOOKUP($A67,'JAN-DEC'!#REF!,23,FALSE)</f>
        <v>#REF!</v>
      </c>
      <c r="O67" s="148" t="e">
        <f>VLOOKUP($A67,'JAN-DEC'!#REF!,24,FALSE)</f>
        <v>#REF!</v>
      </c>
      <c r="P67" s="148" t="e">
        <f>VLOOKUP($A67,'JAN-DEC'!#REF!,25,FALSE)</f>
        <v>#REF!</v>
      </c>
      <c r="Q67" s="148" t="e">
        <f>VLOOKUP($A67,'JAN-DEC'!#REF!,26,FALSE)</f>
        <v>#REF!</v>
      </c>
      <c r="R67" s="148" t="e">
        <f>VLOOKUP($A67,'JAN-DEC'!#REF!,27,FALSE)</f>
        <v>#REF!</v>
      </c>
      <c r="S67" s="148" t="e">
        <f>VLOOKUP($A67,'JAN-DEC'!#REF!,28,FALSE)</f>
        <v>#REF!</v>
      </c>
      <c r="T67" s="148" t="e">
        <f>VLOOKUP($A67,'JAN-DEC'!#REF!,29,FALSE)</f>
        <v>#REF!</v>
      </c>
      <c r="U67" s="149" t="e">
        <f>VLOOKUP($A67,'JAN-DEC'!#REF!,30,FALSE)</f>
        <v>#REF!</v>
      </c>
      <c r="V67" s="100" t="e">
        <f>VLOOKUP($A67,'JAN-DEC'!#REF!,32,FALSE)</f>
        <v>#REF!</v>
      </c>
      <c r="W67" s="107" t="e">
        <f ref="W67:W125" t="shared" si="17">+C67-F67</f>
        <v>#REF!</v>
      </c>
    </row>
    <row r="68">
      <c r="A68" s="147" t="s">
        <v>90</v>
      </c>
      <c r="B68" s="147" t="s">
        <v>91</v>
      </c>
      <c r="C68" s="148" t="e">
        <f>VLOOKUP($A68,'JAN-DEC'!#REF!,12,FALSE)</f>
        <v>#REF!</v>
      </c>
      <c r="D68" s="148" t="e">
        <f>VLOOKUP($A68,'JAN-DEC'!#REF!,13,FALSE)</f>
        <v>#REF!</v>
      </c>
      <c r="E68" s="148" t="e">
        <f>VLOOKUP($A68,'JAN-DEC'!#REF!,14,FALSE)</f>
        <v>#REF!</v>
      </c>
      <c r="F68" s="148" t="e">
        <f>VLOOKUP($A68,'JAN-DEC'!#REF!,15,FALSE)</f>
        <v>#REF!</v>
      </c>
      <c r="G68" s="148" t="e">
        <f>VLOOKUP($A68,'JAN-DEC'!#REF!,16,FALSE)</f>
        <v>#REF!</v>
      </c>
      <c r="H68" s="148" t="e">
        <f>VLOOKUP($A68,'JAN-DEC'!#REF!,17,FALSE)</f>
        <v>#REF!</v>
      </c>
      <c r="I68" s="148" t="e">
        <f>VLOOKUP($A68,'JAN-DEC'!#REF!,18,FALSE)</f>
        <v>#REF!</v>
      </c>
      <c r="J68" s="148" t="e">
        <f>VLOOKUP($A68,'JAN-DEC'!#REF!,19,FALSE)</f>
        <v>#REF!</v>
      </c>
      <c r="K68" s="148" t="e">
        <f>VLOOKUP($A68,'JAN-DEC'!#REF!,20,FALSE)</f>
        <v>#REF!</v>
      </c>
      <c r="L68" s="148" t="e">
        <f>VLOOKUP($A68,'JAN-DEC'!#REF!,21,FALSE)</f>
        <v>#REF!</v>
      </c>
      <c r="M68" s="148" t="e">
        <f>VLOOKUP($A68,'JAN-DEC'!#REF!,22,FALSE)</f>
        <v>#REF!</v>
      </c>
      <c r="N68" s="148" t="e">
        <f>VLOOKUP($A68,'JAN-DEC'!#REF!,23,FALSE)</f>
        <v>#REF!</v>
      </c>
      <c r="O68" s="148" t="e">
        <f>VLOOKUP($A68,'JAN-DEC'!#REF!,24,FALSE)</f>
        <v>#REF!</v>
      </c>
      <c r="P68" s="148" t="e">
        <f>VLOOKUP($A68,'JAN-DEC'!#REF!,25,FALSE)</f>
        <v>#REF!</v>
      </c>
      <c r="Q68" s="148" t="e">
        <f>VLOOKUP($A68,'JAN-DEC'!#REF!,26,FALSE)</f>
        <v>#REF!</v>
      </c>
      <c r="R68" s="148" t="e">
        <f>VLOOKUP($A68,'JAN-DEC'!#REF!,27,FALSE)</f>
        <v>#REF!</v>
      </c>
      <c r="S68" s="148" t="e">
        <f>VLOOKUP($A68,'JAN-DEC'!#REF!,28,FALSE)</f>
        <v>#REF!</v>
      </c>
      <c r="T68" s="148" t="e">
        <f>VLOOKUP($A68,'JAN-DEC'!#REF!,29,FALSE)</f>
        <v>#REF!</v>
      </c>
      <c r="U68" s="149" t="e">
        <f>VLOOKUP($A68,'JAN-DEC'!#REF!,30,FALSE)</f>
        <v>#REF!</v>
      </c>
      <c r="V68" s="100" t="e">
        <f>VLOOKUP($A68,'JAN-DEC'!#REF!,32,FALSE)</f>
        <v>#REF!</v>
      </c>
      <c r="W68" s="107" t="e">
        <f t="shared" si="17"/>
        <v>#REF!</v>
      </c>
    </row>
    <row r="69">
      <c r="A69" s="147" t="s">
        <v>92</v>
      </c>
      <c r="B69" s="147" t="s">
        <v>93</v>
      </c>
      <c r="C69" s="148" t="e">
        <f>VLOOKUP($A69,'JAN-DEC'!#REF!,12,FALSE)</f>
        <v>#REF!</v>
      </c>
      <c r="D69" s="148" t="e">
        <f>VLOOKUP($A69,'JAN-DEC'!#REF!,13,FALSE)</f>
        <v>#REF!</v>
      </c>
      <c r="E69" s="148" t="e">
        <f>VLOOKUP($A69,'JAN-DEC'!#REF!,14,FALSE)</f>
        <v>#REF!</v>
      </c>
      <c r="F69" s="148" t="e">
        <f>VLOOKUP($A69,'JAN-DEC'!#REF!,15,FALSE)</f>
        <v>#REF!</v>
      </c>
      <c r="G69" s="148" t="e">
        <f>VLOOKUP($A69,'JAN-DEC'!#REF!,16,FALSE)</f>
        <v>#REF!</v>
      </c>
      <c r="H69" s="148" t="e">
        <f>VLOOKUP($A69,'JAN-DEC'!#REF!,17,FALSE)</f>
        <v>#REF!</v>
      </c>
      <c r="I69" s="148" t="e">
        <f>VLOOKUP($A69,'JAN-DEC'!#REF!,18,FALSE)</f>
        <v>#REF!</v>
      </c>
      <c r="J69" s="148" t="e">
        <f>VLOOKUP($A69,'JAN-DEC'!#REF!,19,FALSE)</f>
        <v>#REF!</v>
      </c>
      <c r="K69" s="148" t="e">
        <f>VLOOKUP($A69,'JAN-DEC'!#REF!,20,FALSE)</f>
        <v>#REF!</v>
      </c>
      <c r="L69" s="148" t="e">
        <f>VLOOKUP($A69,'JAN-DEC'!#REF!,21,FALSE)</f>
        <v>#REF!</v>
      </c>
      <c r="M69" s="148" t="e">
        <f>VLOOKUP($A69,'JAN-DEC'!#REF!,22,FALSE)</f>
        <v>#REF!</v>
      </c>
      <c r="N69" s="148" t="e">
        <f>VLOOKUP($A69,'JAN-DEC'!#REF!,23,FALSE)</f>
        <v>#REF!</v>
      </c>
      <c r="O69" s="148" t="e">
        <f>VLOOKUP($A69,'JAN-DEC'!#REF!,24,FALSE)</f>
        <v>#REF!</v>
      </c>
      <c r="P69" s="148" t="e">
        <f>VLOOKUP($A69,'JAN-DEC'!#REF!,25,FALSE)</f>
        <v>#REF!</v>
      </c>
      <c r="Q69" s="148" t="e">
        <f>VLOOKUP($A69,'JAN-DEC'!#REF!,26,FALSE)</f>
        <v>#REF!</v>
      </c>
      <c r="R69" s="148" t="e">
        <f>VLOOKUP($A69,'JAN-DEC'!#REF!,27,FALSE)</f>
        <v>#REF!</v>
      </c>
      <c r="S69" s="148" t="e">
        <f>VLOOKUP($A69,'JAN-DEC'!#REF!,28,FALSE)</f>
        <v>#REF!</v>
      </c>
      <c r="T69" s="148" t="e">
        <f>VLOOKUP($A69,'JAN-DEC'!#REF!,29,FALSE)</f>
        <v>#REF!</v>
      </c>
      <c r="U69" s="149" t="e">
        <f>VLOOKUP($A69,'JAN-DEC'!#REF!,30,FALSE)</f>
        <v>#REF!</v>
      </c>
      <c r="V69" s="100" t="e">
        <f>VLOOKUP($A69,'JAN-DEC'!#REF!,32,FALSE)</f>
        <v>#REF!</v>
      </c>
      <c r="W69" s="107" t="e">
        <f t="shared" si="17"/>
        <v>#REF!</v>
      </c>
    </row>
    <row r="70">
      <c r="A70" s="147" t="s">
        <v>94</v>
      </c>
      <c r="B70" s="147" t="s">
        <v>95</v>
      </c>
      <c r="C70" s="148" t="e">
        <f>VLOOKUP($A70,'JAN-DEC'!#REF!,12,FALSE)</f>
        <v>#REF!</v>
      </c>
      <c r="D70" s="148" t="e">
        <f>VLOOKUP($A70,'JAN-DEC'!#REF!,13,FALSE)</f>
        <v>#REF!</v>
      </c>
      <c r="E70" s="148" t="e">
        <f>VLOOKUP($A70,'JAN-DEC'!#REF!,14,FALSE)</f>
        <v>#REF!</v>
      </c>
      <c r="F70" s="148" t="e">
        <f>VLOOKUP($A70,'JAN-DEC'!#REF!,15,FALSE)</f>
        <v>#REF!</v>
      </c>
      <c r="G70" s="148" t="e">
        <f>VLOOKUP($A70,'JAN-DEC'!#REF!,16,FALSE)</f>
        <v>#REF!</v>
      </c>
      <c r="H70" s="148" t="e">
        <f>VLOOKUP($A70,'JAN-DEC'!#REF!,17,FALSE)</f>
        <v>#REF!</v>
      </c>
      <c r="I70" s="148" t="e">
        <f>VLOOKUP($A70,'JAN-DEC'!#REF!,18,FALSE)</f>
        <v>#REF!</v>
      </c>
      <c r="J70" s="148" t="e">
        <f>VLOOKUP($A70,'JAN-DEC'!#REF!,19,FALSE)</f>
        <v>#REF!</v>
      </c>
      <c r="K70" s="148" t="e">
        <f>VLOOKUP($A70,'JAN-DEC'!#REF!,20,FALSE)</f>
        <v>#REF!</v>
      </c>
      <c r="L70" s="148" t="e">
        <f>VLOOKUP($A70,'JAN-DEC'!#REF!,21,FALSE)</f>
        <v>#REF!</v>
      </c>
      <c r="M70" s="148" t="e">
        <f>VLOOKUP($A70,'JAN-DEC'!#REF!,22,FALSE)</f>
        <v>#REF!</v>
      </c>
      <c r="N70" s="148" t="e">
        <f>VLOOKUP($A70,'JAN-DEC'!#REF!,23,FALSE)</f>
        <v>#REF!</v>
      </c>
      <c r="O70" s="148" t="e">
        <f>VLOOKUP($A70,'JAN-DEC'!#REF!,24,FALSE)</f>
        <v>#REF!</v>
      </c>
      <c r="P70" s="148" t="e">
        <f>VLOOKUP($A70,'JAN-DEC'!#REF!,25,FALSE)</f>
        <v>#REF!</v>
      </c>
      <c r="Q70" s="148" t="e">
        <f>VLOOKUP($A70,'JAN-DEC'!#REF!,26,FALSE)</f>
        <v>#REF!</v>
      </c>
      <c r="R70" s="148" t="e">
        <f>VLOOKUP($A70,'JAN-DEC'!#REF!,27,FALSE)</f>
        <v>#REF!</v>
      </c>
      <c r="S70" s="148" t="e">
        <f>VLOOKUP($A70,'JAN-DEC'!#REF!,28,FALSE)</f>
        <v>#REF!</v>
      </c>
      <c r="T70" s="148" t="e">
        <f>VLOOKUP($A70,'JAN-DEC'!#REF!,29,FALSE)</f>
        <v>#REF!</v>
      </c>
      <c r="U70" s="149" t="e">
        <f>VLOOKUP($A70,'JAN-DEC'!#REF!,30,FALSE)</f>
        <v>#REF!</v>
      </c>
      <c r="V70" s="100" t="e">
        <f>VLOOKUP($A70,'JAN-DEC'!#REF!,32,FALSE)</f>
        <v>#REF!</v>
      </c>
      <c r="W70" s="107" t="e">
        <f t="shared" si="17"/>
        <v>#REF!</v>
      </c>
    </row>
    <row r="71">
      <c r="A71" s="147" t="s">
        <v>96</v>
      </c>
      <c r="B71" s="147" t="s">
        <v>97</v>
      </c>
      <c r="C71" s="148" t="e">
        <f>VLOOKUP($A71,'JAN-DEC'!#REF!,12,FALSE)</f>
        <v>#REF!</v>
      </c>
      <c r="D71" s="148" t="e">
        <f>VLOOKUP($A71,'JAN-DEC'!#REF!,13,FALSE)</f>
        <v>#REF!</v>
      </c>
      <c r="E71" s="148" t="e">
        <f>VLOOKUP($A71,'JAN-DEC'!#REF!,14,FALSE)</f>
        <v>#REF!</v>
      </c>
      <c r="F71" s="148" t="e">
        <f>VLOOKUP($A71,'JAN-DEC'!#REF!,15,FALSE)</f>
        <v>#REF!</v>
      </c>
      <c r="G71" s="148" t="e">
        <f>VLOOKUP($A71,'JAN-DEC'!#REF!,16,FALSE)</f>
        <v>#REF!</v>
      </c>
      <c r="H71" s="148" t="e">
        <f>VLOOKUP($A71,'JAN-DEC'!#REF!,17,FALSE)</f>
        <v>#REF!</v>
      </c>
      <c r="I71" s="148" t="e">
        <f>VLOOKUP($A71,'JAN-DEC'!#REF!,18,FALSE)</f>
        <v>#REF!</v>
      </c>
      <c r="J71" s="148" t="e">
        <f>VLOOKUP($A71,'JAN-DEC'!#REF!,19,FALSE)</f>
        <v>#REF!</v>
      </c>
      <c r="K71" s="148" t="e">
        <f>VLOOKUP($A71,'JAN-DEC'!#REF!,20,FALSE)</f>
        <v>#REF!</v>
      </c>
      <c r="L71" s="148" t="e">
        <f>VLOOKUP($A71,'JAN-DEC'!#REF!,21,FALSE)</f>
        <v>#REF!</v>
      </c>
      <c r="M71" s="148" t="e">
        <f>VLOOKUP($A71,'JAN-DEC'!#REF!,22,FALSE)</f>
        <v>#REF!</v>
      </c>
      <c r="N71" s="148" t="e">
        <f>VLOOKUP($A71,'JAN-DEC'!#REF!,23,FALSE)</f>
        <v>#REF!</v>
      </c>
      <c r="O71" s="148" t="e">
        <f>VLOOKUP($A71,'JAN-DEC'!#REF!,24,FALSE)</f>
        <v>#REF!</v>
      </c>
      <c r="P71" s="148" t="e">
        <f>VLOOKUP($A71,'JAN-DEC'!#REF!,25,FALSE)</f>
        <v>#REF!</v>
      </c>
      <c r="Q71" s="148" t="e">
        <f>VLOOKUP($A71,'JAN-DEC'!#REF!,26,FALSE)</f>
        <v>#REF!</v>
      </c>
      <c r="R71" s="148" t="e">
        <f>VLOOKUP($A71,'JAN-DEC'!#REF!,27,FALSE)</f>
        <v>#REF!</v>
      </c>
      <c r="S71" s="148" t="e">
        <f>VLOOKUP($A71,'JAN-DEC'!#REF!,28,FALSE)</f>
        <v>#REF!</v>
      </c>
      <c r="T71" s="148" t="e">
        <f>VLOOKUP($A71,'JAN-DEC'!#REF!,29,FALSE)</f>
        <v>#REF!</v>
      </c>
      <c r="U71" s="149" t="e">
        <f>VLOOKUP($A71,'JAN-DEC'!#REF!,30,FALSE)</f>
        <v>#REF!</v>
      </c>
      <c r="V71" s="100" t="e">
        <f>VLOOKUP($A71,'JAN-DEC'!#REF!,32,FALSE)</f>
        <v>#REF!</v>
      </c>
      <c r="W71" s="107" t="e">
        <f t="shared" si="17"/>
        <v>#REF!</v>
      </c>
    </row>
    <row r="72">
      <c r="A72" s="147" t="s">
        <v>98</v>
      </c>
      <c r="B72" s="147" t="s">
        <v>99</v>
      </c>
      <c r="C72" s="148" t="e">
        <f>VLOOKUP($A72,'JAN-DEC'!#REF!,12,FALSE)</f>
        <v>#REF!</v>
      </c>
      <c r="D72" s="148" t="e">
        <f>VLOOKUP($A72,'JAN-DEC'!#REF!,13,FALSE)</f>
        <v>#REF!</v>
      </c>
      <c r="E72" s="148" t="e">
        <f>VLOOKUP($A72,'JAN-DEC'!#REF!,14,FALSE)</f>
        <v>#REF!</v>
      </c>
      <c r="F72" s="148" t="e">
        <f>VLOOKUP($A72,'JAN-DEC'!#REF!,15,FALSE)</f>
        <v>#REF!</v>
      </c>
      <c r="G72" s="148" t="e">
        <f>VLOOKUP($A72,'JAN-DEC'!#REF!,16,FALSE)</f>
        <v>#REF!</v>
      </c>
      <c r="H72" s="148" t="e">
        <f>VLOOKUP($A72,'JAN-DEC'!#REF!,17,FALSE)</f>
        <v>#REF!</v>
      </c>
      <c r="I72" s="148" t="e">
        <f>VLOOKUP($A72,'JAN-DEC'!#REF!,18,FALSE)</f>
        <v>#REF!</v>
      </c>
      <c r="J72" s="148" t="e">
        <f>VLOOKUP($A72,'JAN-DEC'!#REF!,19,FALSE)</f>
        <v>#REF!</v>
      </c>
      <c r="K72" s="148" t="e">
        <f>VLOOKUP($A72,'JAN-DEC'!#REF!,20,FALSE)</f>
        <v>#REF!</v>
      </c>
      <c r="L72" s="148" t="e">
        <f>VLOOKUP($A72,'JAN-DEC'!#REF!,21,FALSE)</f>
        <v>#REF!</v>
      </c>
      <c r="M72" s="148" t="e">
        <f>VLOOKUP($A72,'JAN-DEC'!#REF!,22,FALSE)</f>
        <v>#REF!</v>
      </c>
      <c r="N72" s="148" t="e">
        <f>VLOOKUP($A72,'JAN-DEC'!#REF!,23,FALSE)</f>
        <v>#REF!</v>
      </c>
      <c r="O72" s="148" t="e">
        <f>VLOOKUP($A72,'JAN-DEC'!#REF!,24,FALSE)</f>
        <v>#REF!</v>
      </c>
      <c r="P72" s="148" t="e">
        <f>VLOOKUP($A72,'JAN-DEC'!#REF!,25,FALSE)</f>
        <v>#REF!</v>
      </c>
      <c r="Q72" s="148" t="e">
        <f>VLOOKUP($A72,'JAN-DEC'!#REF!,26,FALSE)</f>
        <v>#REF!</v>
      </c>
      <c r="R72" s="148" t="e">
        <f>VLOOKUP($A72,'JAN-DEC'!#REF!,27,FALSE)</f>
        <v>#REF!</v>
      </c>
      <c r="S72" s="148" t="e">
        <f>VLOOKUP($A72,'JAN-DEC'!#REF!,28,FALSE)</f>
        <v>#REF!</v>
      </c>
      <c r="T72" s="148" t="e">
        <f>VLOOKUP($A72,'JAN-DEC'!#REF!,29,FALSE)</f>
        <v>#REF!</v>
      </c>
      <c r="U72" s="149" t="e">
        <f>VLOOKUP($A72,'JAN-DEC'!#REF!,30,FALSE)</f>
        <v>#REF!</v>
      </c>
      <c r="V72" s="100" t="e">
        <f>VLOOKUP($A72,'JAN-DEC'!#REF!,32,FALSE)</f>
        <v>#REF!</v>
      </c>
      <c r="W72" s="107" t="e">
        <f t="shared" si="17"/>
        <v>#REF!</v>
      </c>
    </row>
    <row r="73">
      <c r="A73" s="147" t="s">
        <v>100</v>
      </c>
      <c r="B73" s="147" t="s">
        <v>101</v>
      </c>
      <c r="C73" s="148" t="e">
        <f>VLOOKUP($A73,'JAN-DEC'!#REF!,12,FALSE)</f>
        <v>#REF!</v>
      </c>
      <c r="D73" s="148" t="e">
        <f>VLOOKUP($A73,'JAN-DEC'!#REF!,13,FALSE)</f>
        <v>#REF!</v>
      </c>
      <c r="E73" s="148" t="e">
        <f>VLOOKUP($A73,'JAN-DEC'!#REF!,14,FALSE)</f>
        <v>#REF!</v>
      </c>
      <c r="F73" s="148" t="e">
        <f>VLOOKUP($A73,'JAN-DEC'!#REF!,15,FALSE)</f>
        <v>#REF!</v>
      </c>
      <c r="G73" s="148" t="e">
        <f>VLOOKUP($A73,'JAN-DEC'!#REF!,16,FALSE)</f>
        <v>#REF!</v>
      </c>
      <c r="H73" s="148" t="e">
        <f>VLOOKUP($A73,'JAN-DEC'!#REF!,17,FALSE)</f>
        <v>#REF!</v>
      </c>
      <c r="I73" s="148" t="e">
        <f>VLOOKUP($A73,'JAN-DEC'!#REF!,18,FALSE)</f>
        <v>#REF!</v>
      </c>
      <c r="J73" s="148" t="e">
        <f>VLOOKUP($A73,'JAN-DEC'!#REF!,19,FALSE)</f>
        <v>#REF!</v>
      </c>
      <c r="K73" s="148" t="e">
        <f>VLOOKUP($A73,'JAN-DEC'!#REF!,20,FALSE)</f>
        <v>#REF!</v>
      </c>
      <c r="L73" s="148" t="e">
        <f>VLOOKUP($A73,'JAN-DEC'!#REF!,21,FALSE)</f>
        <v>#REF!</v>
      </c>
      <c r="M73" s="148" t="e">
        <f>VLOOKUP($A73,'JAN-DEC'!#REF!,22,FALSE)</f>
        <v>#REF!</v>
      </c>
      <c r="N73" s="148" t="e">
        <f>VLOOKUP($A73,'JAN-DEC'!#REF!,23,FALSE)</f>
        <v>#REF!</v>
      </c>
      <c r="O73" s="148" t="e">
        <f>VLOOKUP($A73,'JAN-DEC'!#REF!,24,FALSE)</f>
        <v>#REF!</v>
      </c>
      <c r="P73" s="148" t="e">
        <f>VLOOKUP($A73,'JAN-DEC'!#REF!,25,FALSE)</f>
        <v>#REF!</v>
      </c>
      <c r="Q73" s="148" t="e">
        <f>VLOOKUP($A73,'JAN-DEC'!#REF!,26,FALSE)</f>
        <v>#REF!</v>
      </c>
      <c r="R73" s="148" t="e">
        <f>VLOOKUP($A73,'JAN-DEC'!#REF!,27,FALSE)</f>
        <v>#REF!</v>
      </c>
      <c r="S73" s="148" t="e">
        <f>VLOOKUP($A73,'JAN-DEC'!#REF!,28,FALSE)</f>
        <v>#REF!</v>
      </c>
      <c r="T73" s="148" t="e">
        <f>VLOOKUP($A73,'JAN-DEC'!#REF!,29,FALSE)</f>
        <v>#REF!</v>
      </c>
      <c r="U73" s="149" t="e">
        <f>VLOOKUP($A73,'JAN-DEC'!#REF!,30,FALSE)</f>
        <v>#REF!</v>
      </c>
      <c r="V73" s="100" t="e">
        <f>VLOOKUP($A73,'JAN-DEC'!#REF!,32,FALSE)</f>
        <v>#REF!</v>
      </c>
      <c r="W73" s="107" t="e">
        <f t="shared" si="17"/>
        <v>#REF!</v>
      </c>
    </row>
    <row r="74">
      <c r="A74" s="147" t="s">
        <v>102</v>
      </c>
      <c r="B74" s="147" t="s">
        <v>103</v>
      </c>
      <c r="C74" s="148" t="e">
        <f>VLOOKUP($A74,'JAN-DEC'!#REF!,12,FALSE)</f>
        <v>#REF!</v>
      </c>
      <c r="D74" s="148" t="e">
        <f>VLOOKUP($A74,'JAN-DEC'!#REF!,13,FALSE)</f>
        <v>#REF!</v>
      </c>
      <c r="E74" s="148" t="e">
        <f>VLOOKUP($A74,'JAN-DEC'!#REF!,14,FALSE)</f>
        <v>#REF!</v>
      </c>
      <c r="F74" s="148" t="e">
        <f>VLOOKUP($A74,'JAN-DEC'!#REF!,15,FALSE)</f>
        <v>#REF!</v>
      </c>
      <c r="G74" s="148" t="e">
        <f>VLOOKUP($A74,'JAN-DEC'!#REF!,16,FALSE)</f>
        <v>#REF!</v>
      </c>
      <c r="H74" s="148" t="e">
        <f>VLOOKUP($A74,'JAN-DEC'!#REF!,17,FALSE)</f>
        <v>#REF!</v>
      </c>
      <c r="I74" s="148" t="e">
        <f>VLOOKUP($A74,'JAN-DEC'!#REF!,18,FALSE)</f>
        <v>#REF!</v>
      </c>
      <c r="J74" s="148" t="e">
        <f>VLOOKUP($A74,'JAN-DEC'!#REF!,19,FALSE)</f>
        <v>#REF!</v>
      </c>
      <c r="K74" s="148" t="e">
        <f>VLOOKUP($A74,'JAN-DEC'!#REF!,20,FALSE)</f>
        <v>#REF!</v>
      </c>
      <c r="L74" s="148" t="e">
        <f>VLOOKUP($A74,'JAN-DEC'!#REF!,21,FALSE)</f>
        <v>#REF!</v>
      </c>
      <c r="M74" s="148" t="e">
        <f>VLOOKUP($A74,'JAN-DEC'!#REF!,22,FALSE)</f>
        <v>#REF!</v>
      </c>
      <c r="N74" s="148" t="e">
        <f>VLOOKUP($A74,'JAN-DEC'!#REF!,23,FALSE)</f>
        <v>#REF!</v>
      </c>
      <c r="O74" s="148" t="e">
        <f>VLOOKUP($A74,'JAN-DEC'!#REF!,24,FALSE)</f>
        <v>#REF!</v>
      </c>
      <c r="P74" s="148" t="e">
        <f>VLOOKUP($A74,'JAN-DEC'!#REF!,25,FALSE)</f>
        <v>#REF!</v>
      </c>
      <c r="Q74" s="148" t="e">
        <f>VLOOKUP($A74,'JAN-DEC'!#REF!,26,FALSE)</f>
        <v>#REF!</v>
      </c>
      <c r="R74" s="148" t="e">
        <f>VLOOKUP($A74,'JAN-DEC'!#REF!,27,FALSE)</f>
        <v>#REF!</v>
      </c>
      <c r="S74" s="148" t="e">
        <f>VLOOKUP($A74,'JAN-DEC'!#REF!,28,FALSE)</f>
        <v>#REF!</v>
      </c>
      <c r="T74" s="148" t="e">
        <f>VLOOKUP($A74,'JAN-DEC'!#REF!,29,FALSE)</f>
        <v>#REF!</v>
      </c>
      <c r="U74" s="149" t="e">
        <f>VLOOKUP($A74,'JAN-DEC'!#REF!,30,FALSE)</f>
        <v>#REF!</v>
      </c>
      <c r="V74" s="100" t="e">
        <f>VLOOKUP($A74,'JAN-DEC'!#REF!,32,FALSE)</f>
        <v>#REF!</v>
      </c>
      <c r="W74" s="107" t="e">
        <f t="shared" si="17"/>
        <v>#REF!</v>
      </c>
    </row>
    <row r="75">
      <c r="A75" s="147" t="s">
        <v>104</v>
      </c>
      <c r="B75" s="147" t="s">
        <v>105</v>
      </c>
      <c r="C75" s="148" t="e">
        <f>VLOOKUP($A75,'JAN-DEC'!#REF!,12,FALSE)</f>
        <v>#REF!</v>
      </c>
      <c r="D75" s="148" t="e">
        <f>VLOOKUP($A75,'JAN-DEC'!#REF!,13,FALSE)</f>
        <v>#REF!</v>
      </c>
      <c r="E75" s="148" t="e">
        <f>VLOOKUP($A75,'JAN-DEC'!#REF!,14,FALSE)</f>
        <v>#REF!</v>
      </c>
      <c r="F75" s="148" t="e">
        <f>VLOOKUP($A75,'JAN-DEC'!#REF!,15,FALSE)</f>
        <v>#REF!</v>
      </c>
      <c r="G75" s="148" t="e">
        <f>VLOOKUP($A75,'JAN-DEC'!#REF!,16,FALSE)</f>
        <v>#REF!</v>
      </c>
      <c r="H75" s="148" t="e">
        <f>VLOOKUP($A75,'JAN-DEC'!#REF!,17,FALSE)</f>
        <v>#REF!</v>
      </c>
      <c r="I75" s="148" t="e">
        <f>VLOOKUP($A75,'JAN-DEC'!#REF!,18,FALSE)</f>
        <v>#REF!</v>
      </c>
      <c r="J75" s="148" t="e">
        <f>VLOOKUP($A75,'JAN-DEC'!#REF!,19,FALSE)</f>
        <v>#REF!</v>
      </c>
      <c r="K75" s="148" t="e">
        <f>VLOOKUP($A75,'JAN-DEC'!#REF!,20,FALSE)</f>
        <v>#REF!</v>
      </c>
      <c r="L75" s="148" t="e">
        <f>VLOOKUP($A75,'JAN-DEC'!#REF!,21,FALSE)</f>
        <v>#REF!</v>
      </c>
      <c r="M75" s="148" t="e">
        <f>VLOOKUP($A75,'JAN-DEC'!#REF!,22,FALSE)</f>
        <v>#REF!</v>
      </c>
      <c r="N75" s="148" t="e">
        <f>VLOOKUP($A75,'JAN-DEC'!#REF!,23,FALSE)</f>
        <v>#REF!</v>
      </c>
      <c r="O75" s="148" t="e">
        <f>VLOOKUP($A75,'JAN-DEC'!#REF!,24,FALSE)</f>
        <v>#REF!</v>
      </c>
      <c r="P75" s="148" t="e">
        <f>VLOOKUP($A75,'JAN-DEC'!#REF!,25,FALSE)</f>
        <v>#REF!</v>
      </c>
      <c r="Q75" s="148" t="e">
        <f>VLOOKUP($A75,'JAN-DEC'!#REF!,26,FALSE)</f>
        <v>#REF!</v>
      </c>
      <c r="R75" s="148" t="e">
        <f>VLOOKUP($A75,'JAN-DEC'!#REF!,27,FALSE)</f>
        <v>#REF!</v>
      </c>
      <c r="S75" s="148" t="e">
        <f>VLOOKUP($A75,'JAN-DEC'!#REF!,28,FALSE)</f>
        <v>#REF!</v>
      </c>
      <c r="T75" s="148" t="e">
        <f>VLOOKUP($A75,'JAN-DEC'!#REF!,29,FALSE)</f>
        <v>#REF!</v>
      </c>
      <c r="U75" s="149" t="e">
        <f>VLOOKUP($A75,'JAN-DEC'!#REF!,30,FALSE)</f>
        <v>#REF!</v>
      </c>
      <c r="V75" s="100" t="e">
        <f>VLOOKUP($A75,'JAN-DEC'!#REF!,32,FALSE)</f>
        <v>#REF!</v>
      </c>
      <c r="W75" s="107" t="e">
        <f t="shared" si="17"/>
        <v>#REF!</v>
      </c>
    </row>
    <row r="76">
      <c r="A76" s="147" t="s">
        <v>106</v>
      </c>
      <c r="B76" s="147" t="s">
        <v>105</v>
      </c>
      <c r="C76" s="148" t="e">
        <f>VLOOKUP($A76,'JAN-DEC'!#REF!,12,FALSE)</f>
        <v>#REF!</v>
      </c>
      <c r="D76" s="148" t="e">
        <f>VLOOKUP($A76,'JAN-DEC'!#REF!,13,FALSE)</f>
        <v>#REF!</v>
      </c>
      <c r="E76" s="148" t="e">
        <f>VLOOKUP($A76,'JAN-DEC'!#REF!,14,FALSE)</f>
        <v>#REF!</v>
      </c>
      <c r="F76" s="148" t="e">
        <f>VLOOKUP($A76,'JAN-DEC'!#REF!,15,FALSE)</f>
        <v>#REF!</v>
      </c>
      <c r="G76" s="148" t="e">
        <f>VLOOKUP($A76,'JAN-DEC'!#REF!,16,FALSE)</f>
        <v>#REF!</v>
      </c>
      <c r="H76" s="148" t="e">
        <f>VLOOKUP($A76,'JAN-DEC'!#REF!,17,FALSE)</f>
        <v>#REF!</v>
      </c>
      <c r="I76" s="148" t="e">
        <f>VLOOKUP($A76,'JAN-DEC'!#REF!,18,FALSE)</f>
        <v>#REF!</v>
      </c>
      <c r="J76" s="148" t="e">
        <f>VLOOKUP($A76,'JAN-DEC'!#REF!,19,FALSE)</f>
        <v>#REF!</v>
      </c>
      <c r="K76" s="148" t="e">
        <f>VLOOKUP($A76,'JAN-DEC'!#REF!,20,FALSE)</f>
        <v>#REF!</v>
      </c>
      <c r="L76" s="148" t="e">
        <f>VLOOKUP($A76,'JAN-DEC'!#REF!,21,FALSE)</f>
        <v>#REF!</v>
      </c>
      <c r="M76" s="148" t="e">
        <f>VLOOKUP($A76,'JAN-DEC'!#REF!,22,FALSE)</f>
        <v>#REF!</v>
      </c>
      <c r="N76" s="148" t="e">
        <f>VLOOKUP($A76,'JAN-DEC'!#REF!,23,FALSE)</f>
        <v>#REF!</v>
      </c>
      <c r="O76" s="148" t="e">
        <f>VLOOKUP($A76,'JAN-DEC'!#REF!,24,FALSE)</f>
        <v>#REF!</v>
      </c>
      <c r="P76" s="148" t="e">
        <f>VLOOKUP($A76,'JAN-DEC'!#REF!,25,FALSE)</f>
        <v>#REF!</v>
      </c>
      <c r="Q76" s="148" t="e">
        <f>VLOOKUP($A76,'JAN-DEC'!#REF!,26,FALSE)</f>
        <v>#REF!</v>
      </c>
      <c r="R76" s="148" t="e">
        <f>VLOOKUP($A76,'JAN-DEC'!#REF!,27,FALSE)</f>
        <v>#REF!</v>
      </c>
      <c r="S76" s="148" t="e">
        <f>VLOOKUP($A76,'JAN-DEC'!#REF!,28,FALSE)</f>
        <v>#REF!</v>
      </c>
      <c r="T76" s="148" t="e">
        <f>VLOOKUP($A76,'JAN-DEC'!#REF!,29,FALSE)</f>
        <v>#REF!</v>
      </c>
      <c r="U76" s="149" t="e">
        <f>VLOOKUP($A76,'JAN-DEC'!#REF!,30,FALSE)</f>
        <v>#REF!</v>
      </c>
      <c r="V76" s="100" t="e">
        <f>VLOOKUP($A76,'JAN-DEC'!#REF!,32,FALSE)</f>
        <v>#REF!</v>
      </c>
      <c r="W76" s="107" t="e">
        <f t="shared" si="17"/>
        <v>#REF!</v>
      </c>
    </row>
    <row r="77">
      <c r="A77" s="147" t="s">
        <v>107</v>
      </c>
      <c r="B77" s="147" t="s">
        <v>108</v>
      </c>
      <c r="C77" s="148" t="e">
        <f>VLOOKUP($A77,'JAN-DEC'!#REF!,12,FALSE)</f>
        <v>#REF!</v>
      </c>
      <c r="D77" s="148" t="e">
        <f>VLOOKUP($A77,'JAN-DEC'!#REF!,13,FALSE)</f>
        <v>#REF!</v>
      </c>
      <c r="E77" s="148" t="e">
        <f>VLOOKUP($A77,'JAN-DEC'!#REF!,14,FALSE)</f>
        <v>#REF!</v>
      </c>
      <c r="F77" s="148" t="e">
        <f>VLOOKUP($A77,'JAN-DEC'!#REF!,15,FALSE)</f>
        <v>#REF!</v>
      </c>
      <c r="G77" s="148" t="e">
        <f>VLOOKUP($A77,'JAN-DEC'!#REF!,16,FALSE)</f>
        <v>#REF!</v>
      </c>
      <c r="H77" s="148" t="e">
        <f>VLOOKUP($A77,'JAN-DEC'!#REF!,17,FALSE)</f>
        <v>#REF!</v>
      </c>
      <c r="I77" s="148" t="e">
        <f>VLOOKUP($A77,'JAN-DEC'!#REF!,18,FALSE)</f>
        <v>#REF!</v>
      </c>
      <c r="J77" s="148" t="e">
        <f>VLOOKUP($A77,'JAN-DEC'!#REF!,19,FALSE)</f>
        <v>#REF!</v>
      </c>
      <c r="K77" s="148" t="e">
        <f>VLOOKUP($A77,'JAN-DEC'!#REF!,20,FALSE)</f>
        <v>#REF!</v>
      </c>
      <c r="L77" s="148" t="e">
        <f>VLOOKUP($A77,'JAN-DEC'!#REF!,21,FALSE)</f>
        <v>#REF!</v>
      </c>
      <c r="M77" s="148" t="e">
        <f>VLOOKUP($A77,'JAN-DEC'!#REF!,22,FALSE)</f>
        <v>#REF!</v>
      </c>
      <c r="N77" s="148" t="e">
        <f>VLOOKUP($A77,'JAN-DEC'!#REF!,23,FALSE)</f>
        <v>#REF!</v>
      </c>
      <c r="O77" s="148" t="e">
        <f>VLOOKUP($A77,'JAN-DEC'!#REF!,24,FALSE)</f>
        <v>#REF!</v>
      </c>
      <c r="P77" s="148" t="e">
        <f>VLOOKUP($A77,'JAN-DEC'!#REF!,25,FALSE)</f>
        <v>#REF!</v>
      </c>
      <c r="Q77" s="148" t="e">
        <f>VLOOKUP($A77,'JAN-DEC'!#REF!,26,FALSE)</f>
        <v>#REF!</v>
      </c>
      <c r="R77" s="148" t="e">
        <f>VLOOKUP($A77,'JAN-DEC'!#REF!,27,FALSE)</f>
        <v>#REF!</v>
      </c>
      <c r="S77" s="148" t="e">
        <f>VLOOKUP($A77,'JAN-DEC'!#REF!,28,FALSE)</f>
        <v>#REF!</v>
      </c>
      <c r="T77" s="148" t="e">
        <f>VLOOKUP($A77,'JAN-DEC'!#REF!,29,FALSE)</f>
        <v>#REF!</v>
      </c>
      <c r="U77" s="149" t="e">
        <f>VLOOKUP($A77,'JAN-DEC'!#REF!,30,FALSE)</f>
        <v>#REF!</v>
      </c>
      <c r="V77" s="100" t="e">
        <f>VLOOKUP($A77,'JAN-DEC'!#REF!,32,FALSE)</f>
        <v>#REF!</v>
      </c>
      <c r="W77" s="107" t="e">
        <f t="shared" si="17"/>
        <v>#REF!</v>
      </c>
    </row>
    <row r="78">
      <c r="A78" s="147" t="s">
        <v>109</v>
      </c>
      <c r="B78" s="147" t="s">
        <v>110</v>
      </c>
      <c r="C78" s="148" t="e">
        <f>VLOOKUP($A78,'JAN-DEC'!#REF!,12,FALSE)</f>
        <v>#REF!</v>
      </c>
      <c r="D78" s="148" t="e">
        <f>VLOOKUP($A78,'JAN-DEC'!#REF!,13,FALSE)</f>
        <v>#REF!</v>
      </c>
      <c r="E78" s="148" t="e">
        <f>VLOOKUP($A78,'JAN-DEC'!#REF!,14,FALSE)</f>
        <v>#REF!</v>
      </c>
      <c r="F78" s="148" t="e">
        <f>VLOOKUP($A78,'JAN-DEC'!#REF!,15,FALSE)</f>
        <v>#REF!</v>
      </c>
      <c r="G78" s="148" t="e">
        <f>VLOOKUP($A78,'JAN-DEC'!#REF!,16,FALSE)</f>
        <v>#REF!</v>
      </c>
      <c r="H78" s="148" t="e">
        <f>VLOOKUP($A78,'JAN-DEC'!#REF!,17,FALSE)</f>
        <v>#REF!</v>
      </c>
      <c r="I78" s="148" t="e">
        <f>VLOOKUP($A78,'JAN-DEC'!#REF!,18,FALSE)</f>
        <v>#REF!</v>
      </c>
      <c r="J78" s="148" t="e">
        <f>VLOOKUP($A78,'JAN-DEC'!#REF!,19,FALSE)</f>
        <v>#REF!</v>
      </c>
      <c r="K78" s="148" t="e">
        <f>VLOOKUP($A78,'JAN-DEC'!#REF!,20,FALSE)</f>
        <v>#REF!</v>
      </c>
      <c r="L78" s="148" t="e">
        <f>VLOOKUP($A78,'JAN-DEC'!#REF!,21,FALSE)</f>
        <v>#REF!</v>
      </c>
      <c r="M78" s="148" t="e">
        <f>VLOOKUP($A78,'JAN-DEC'!#REF!,22,FALSE)</f>
        <v>#REF!</v>
      </c>
      <c r="N78" s="148" t="e">
        <f>VLOOKUP($A78,'JAN-DEC'!#REF!,23,FALSE)</f>
        <v>#REF!</v>
      </c>
      <c r="O78" s="148" t="e">
        <f>VLOOKUP($A78,'JAN-DEC'!#REF!,24,FALSE)</f>
        <v>#REF!</v>
      </c>
      <c r="P78" s="148" t="e">
        <f>VLOOKUP($A78,'JAN-DEC'!#REF!,25,FALSE)</f>
        <v>#REF!</v>
      </c>
      <c r="Q78" s="148" t="e">
        <f>VLOOKUP($A78,'JAN-DEC'!#REF!,26,FALSE)</f>
        <v>#REF!</v>
      </c>
      <c r="R78" s="148" t="e">
        <f>VLOOKUP($A78,'JAN-DEC'!#REF!,27,FALSE)</f>
        <v>#REF!</v>
      </c>
      <c r="S78" s="148" t="e">
        <f>VLOOKUP($A78,'JAN-DEC'!#REF!,28,FALSE)</f>
        <v>#REF!</v>
      </c>
      <c r="T78" s="148" t="e">
        <f>VLOOKUP($A78,'JAN-DEC'!#REF!,29,FALSE)</f>
        <v>#REF!</v>
      </c>
      <c r="U78" s="149" t="e">
        <f>VLOOKUP($A78,'JAN-DEC'!#REF!,30,FALSE)</f>
        <v>#REF!</v>
      </c>
      <c r="V78" s="100" t="e">
        <f>VLOOKUP($A78,'JAN-DEC'!#REF!,32,FALSE)</f>
        <v>#REF!</v>
      </c>
      <c r="W78" s="107" t="e">
        <f t="shared" si="17"/>
        <v>#REF!</v>
      </c>
    </row>
    <row r="79">
      <c r="A79" s="147" t="s">
        <v>111</v>
      </c>
      <c r="B79" s="147" t="s">
        <v>112</v>
      </c>
      <c r="C79" s="148" t="e">
        <f>VLOOKUP($A79,'JAN-DEC'!#REF!,12,FALSE)</f>
        <v>#REF!</v>
      </c>
      <c r="D79" s="148" t="e">
        <f>VLOOKUP($A79,'JAN-DEC'!#REF!,13,FALSE)</f>
        <v>#REF!</v>
      </c>
      <c r="E79" s="148" t="e">
        <f>VLOOKUP($A79,'JAN-DEC'!#REF!,14,FALSE)</f>
        <v>#REF!</v>
      </c>
      <c r="F79" s="148" t="e">
        <f>VLOOKUP($A79,'JAN-DEC'!#REF!,15,FALSE)</f>
        <v>#REF!</v>
      </c>
      <c r="G79" s="148" t="e">
        <f>VLOOKUP($A79,'JAN-DEC'!#REF!,16,FALSE)</f>
        <v>#REF!</v>
      </c>
      <c r="H79" s="148" t="e">
        <f>VLOOKUP($A79,'JAN-DEC'!#REF!,17,FALSE)</f>
        <v>#REF!</v>
      </c>
      <c r="I79" s="148" t="e">
        <f>VLOOKUP($A79,'JAN-DEC'!#REF!,18,FALSE)</f>
        <v>#REF!</v>
      </c>
      <c r="J79" s="148" t="e">
        <f>VLOOKUP($A79,'JAN-DEC'!#REF!,19,FALSE)</f>
        <v>#REF!</v>
      </c>
      <c r="K79" s="148" t="e">
        <f>VLOOKUP($A79,'JAN-DEC'!#REF!,20,FALSE)</f>
        <v>#REF!</v>
      </c>
      <c r="L79" s="148" t="e">
        <f>VLOOKUP($A79,'JAN-DEC'!#REF!,21,FALSE)</f>
        <v>#REF!</v>
      </c>
      <c r="M79" s="148" t="e">
        <f>VLOOKUP($A79,'JAN-DEC'!#REF!,22,FALSE)</f>
        <v>#REF!</v>
      </c>
      <c r="N79" s="148" t="e">
        <f>VLOOKUP($A79,'JAN-DEC'!#REF!,23,FALSE)</f>
        <v>#REF!</v>
      </c>
      <c r="O79" s="148" t="e">
        <f>VLOOKUP($A79,'JAN-DEC'!#REF!,24,FALSE)</f>
        <v>#REF!</v>
      </c>
      <c r="P79" s="148" t="e">
        <f>VLOOKUP($A79,'JAN-DEC'!#REF!,25,FALSE)</f>
        <v>#REF!</v>
      </c>
      <c r="Q79" s="148" t="e">
        <f>VLOOKUP($A79,'JAN-DEC'!#REF!,26,FALSE)</f>
        <v>#REF!</v>
      </c>
      <c r="R79" s="148" t="e">
        <f>VLOOKUP($A79,'JAN-DEC'!#REF!,27,FALSE)</f>
        <v>#REF!</v>
      </c>
      <c r="S79" s="148" t="e">
        <f>VLOOKUP($A79,'JAN-DEC'!#REF!,28,FALSE)</f>
        <v>#REF!</v>
      </c>
      <c r="T79" s="148" t="e">
        <f>VLOOKUP($A79,'JAN-DEC'!#REF!,29,FALSE)</f>
        <v>#REF!</v>
      </c>
      <c r="U79" s="149" t="e">
        <f>VLOOKUP($A79,'JAN-DEC'!#REF!,30,FALSE)</f>
        <v>#REF!</v>
      </c>
      <c r="V79" s="100" t="e">
        <f>VLOOKUP($A79,'JAN-DEC'!#REF!,32,FALSE)</f>
        <v>#REF!</v>
      </c>
      <c r="W79" s="107" t="e">
        <f t="shared" si="17"/>
        <v>#REF!</v>
      </c>
    </row>
    <row r="80">
      <c r="A80" s="147" t="s">
        <v>113</v>
      </c>
      <c r="B80" s="147" t="s">
        <v>114</v>
      </c>
      <c r="C80" s="148" t="e">
        <f>VLOOKUP($A80,'JAN-DEC'!#REF!,12,FALSE)</f>
        <v>#REF!</v>
      </c>
      <c r="D80" s="148" t="e">
        <f>VLOOKUP($A80,'JAN-DEC'!#REF!,13,FALSE)</f>
        <v>#REF!</v>
      </c>
      <c r="E80" s="148" t="e">
        <f>VLOOKUP($A80,'JAN-DEC'!#REF!,14,FALSE)</f>
        <v>#REF!</v>
      </c>
      <c r="F80" s="148" t="e">
        <f>VLOOKUP($A80,'JAN-DEC'!#REF!,15,FALSE)</f>
        <v>#REF!</v>
      </c>
      <c r="G80" s="148" t="e">
        <f>VLOOKUP($A80,'JAN-DEC'!#REF!,16,FALSE)</f>
        <v>#REF!</v>
      </c>
      <c r="H80" s="148" t="e">
        <f>VLOOKUP($A80,'JAN-DEC'!#REF!,17,FALSE)</f>
        <v>#REF!</v>
      </c>
      <c r="I80" s="148" t="e">
        <f>VLOOKUP($A80,'JAN-DEC'!#REF!,18,FALSE)</f>
        <v>#REF!</v>
      </c>
      <c r="J80" s="148" t="e">
        <f>VLOOKUP($A80,'JAN-DEC'!#REF!,19,FALSE)</f>
        <v>#REF!</v>
      </c>
      <c r="K80" s="148" t="e">
        <f>VLOOKUP($A80,'JAN-DEC'!#REF!,20,FALSE)</f>
        <v>#REF!</v>
      </c>
      <c r="L80" s="148" t="e">
        <f>VLOOKUP($A80,'JAN-DEC'!#REF!,21,FALSE)</f>
        <v>#REF!</v>
      </c>
      <c r="M80" s="148" t="e">
        <f>VLOOKUP($A80,'JAN-DEC'!#REF!,22,FALSE)</f>
        <v>#REF!</v>
      </c>
      <c r="N80" s="148" t="e">
        <f>VLOOKUP($A80,'JAN-DEC'!#REF!,23,FALSE)</f>
        <v>#REF!</v>
      </c>
      <c r="O80" s="148" t="e">
        <f>VLOOKUP($A80,'JAN-DEC'!#REF!,24,FALSE)</f>
        <v>#REF!</v>
      </c>
      <c r="P80" s="148" t="e">
        <f>VLOOKUP($A80,'JAN-DEC'!#REF!,25,FALSE)</f>
        <v>#REF!</v>
      </c>
      <c r="Q80" s="148" t="e">
        <f>VLOOKUP($A80,'JAN-DEC'!#REF!,26,FALSE)</f>
        <v>#REF!</v>
      </c>
      <c r="R80" s="148" t="e">
        <f>VLOOKUP($A80,'JAN-DEC'!#REF!,27,FALSE)</f>
        <v>#REF!</v>
      </c>
      <c r="S80" s="148" t="e">
        <f>VLOOKUP($A80,'JAN-DEC'!#REF!,28,FALSE)</f>
        <v>#REF!</v>
      </c>
      <c r="T80" s="148" t="e">
        <f>VLOOKUP($A80,'JAN-DEC'!#REF!,29,FALSE)</f>
        <v>#REF!</v>
      </c>
      <c r="U80" s="149" t="e">
        <f>VLOOKUP($A80,'JAN-DEC'!#REF!,30,FALSE)</f>
        <v>#REF!</v>
      </c>
      <c r="V80" s="100" t="e">
        <f>VLOOKUP($A80,'JAN-DEC'!#REF!,32,FALSE)</f>
        <v>#REF!</v>
      </c>
      <c r="W80" s="107" t="e">
        <f t="shared" si="17"/>
        <v>#REF!</v>
      </c>
    </row>
    <row r="81">
      <c r="A81" s="147" t="s">
        <v>115</v>
      </c>
      <c r="B81" s="147" t="s">
        <v>116</v>
      </c>
      <c r="C81" s="148" t="e">
        <f>VLOOKUP($A81,'JAN-DEC'!#REF!,12,FALSE)</f>
        <v>#REF!</v>
      </c>
      <c r="D81" s="148" t="e">
        <f>VLOOKUP($A81,'JAN-DEC'!#REF!,13,FALSE)</f>
        <v>#REF!</v>
      </c>
      <c r="E81" s="148" t="e">
        <f>VLOOKUP($A81,'JAN-DEC'!#REF!,14,FALSE)</f>
        <v>#REF!</v>
      </c>
      <c r="F81" s="148" t="e">
        <f>VLOOKUP($A81,'JAN-DEC'!#REF!,15,FALSE)</f>
        <v>#REF!</v>
      </c>
      <c r="G81" s="148" t="e">
        <f>VLOOKUP($A81,'JAN-DEC'!#REF!,16,FALSE)</f>
        <v>#REF!</v>
      </c>
      <c r="H81" s="148" t="e">
        <f>VLOOKUP($A81,'JAN-DEC'!#REF!,17,FALSE)</f>
        <v>#REF!</v>
      </c>
      <c r="I81" s="148" t="e">
        <f>VLOOKUP($A81,'JAN-DEC'!#REF!,18,FALSE)</f>
        <v>#REF!</v>
      </c>
      <c r="J81" s="148" t="e">
        <f>VLOOKUP($A81,'JAN-DEC'!#REF!,19,FALSE)</f>
        <v>#REF!</v>
      </c>
      <c r="K81" s="148" t="e">
        <f>VLOOKUP($A81,'JAN-DEC'!#REF!,20,FALSE)</f>
        <v>#REF!</v>
      </c>
      <c r="L81" s="148" t="e">
        <f>VLOOKUP($A81,'JAN-DEC'!#REF!,21,FALSE)</f>
        <v>#REF!</v>
      </c>
      <c r="M81" s="148" t="e">
        <f>VLOOKUP($A81,'JAN-DEC'!#REF!,22,FALSE)</f>
        <v>#REF!</v>
      </c>
      <c r="N81" s="148" t="e">
        <f>VLOOKUP($A81,'JAN-DEC'!#REF!,23,FALSE)</f>
        <v>#REF!</v>
      </c>
      <c r="O81" s="148" t="e">
        <f>VLOOKUP($A81,'JAN-DEC'!#REF!,24,FALSE)</f>
        <v>#REF!</v>
      </c>
      <c r="P81" s="148" t="e">
        <f>VLOOKUP($A81,'JAN-DEC'!#REF!,25,FALSE)</f>
        <v>#REF!</v>
      </c>
      <c r="Q81" s="148" t="e">
        <f>VLOOKUP($A81,'JAN-DEC'!#REF!,26,FALSE)</f>
        <v>#REF!</v>
      </c>
      <c r="R81" s="148" t="e">
        <f>VLOOKUP($A81,'JAN-DEC'!#REF!,27,FALSE)</f>
        <v>#REF!</v>
      </c>
      <c r="S81" s="148" t="e">
        <f>VLOOKUP($A81,'JAN-DEC'!#REF!,28,FALSE)</f>
        <v>#REF!</v>
      </c>
      <c r="T81" s="148" t="e">
        <f>VLOOKUP($A81,'JAN-DEC'!#REF!,29,FALSE)</f>
        <v>#REF!</v>
      </c>
      <c r="U81" s="149" t="e">
        <f>VLOOKUP($A81,'JAN-DEC'!#REF!,30,FALSE)</f>
        <v>#REF!</v>
      </c>
      <c r="V81" s="100" t="e">
        <f>VLOOKUP($A81,'JAN-DEC'!#REF!,32,FALSE)</f>
        <v>#REF!</v>
      </c>
      <c r="W81" s="107" t="e">
        <f t="shared" si="17"/>
        <v>#REF!</v>
      </c>
    </row>
    <row r="82">
      <c r="A82" s="147" t="s">
        <v>117</v>
      </c>
      <c r="B82" s="147" t="s">
        <v>118</v>
      </c>
      <c r="C82" s="148" t="e">
        <f>VLOOKUP($A82,'JAN-DEC'!#REF!,12,FALSE)</f>
        <v>#REF!</v>
      </c>
      <c r="D82" s="148" t="e">
        <f>VLOOKUP($A82,'JAN-DEC'!#REF!,13,FALSE)</f>
        <v>#REF!</v>
      </c>
      <c r="E82" s="148" t="e">
        <f>VLOOKUP($A82,'JAN-DEC'!#REF!,14,FALSE)</f>
        <v>#REF!</v>
      </c>
      <c r="F82" s="148" t="e">
        <f>VLOOKUP($A82,'JAN-DEC'!#REF!,15,FALSE)</f>
        <v>#REF!</v>
      </c>
      <c r="G82" s="148" t="e">
        <f>VLOOKUP($A82,'JAN-DEC'!#REF!,16,FALSE)</f>
        <v>#REF!</v>
      </c>
      <c r="H82" s="148" t="e">
        <f>VLOOKUP($A82,'JAN-DEC'!#REF!,17,FALSE)</f>
        <v>#REF!</v>
      </c>
      <c r="I82" s="148" t="e">
        <f>VLOOKUP($A82,'JAN-DEC'!#REF!,18,FALSE)</f>
        <v>#REF!</v>
      </c>
      <c r="J82" s="148" t="e">
        <f>VLOOKUP($A82,'JAN-DEC'!#REF!,19,FALSE)</f>
        <v>#REF!</v>
      </c>
      <c r="K82" s="148" t="e">
        <f>VLOOKUP($A82,'JAN-DEC'!#REF!,20,FALSE)</f>
        <v>#REF!</v>
      </c>
      <c r="L82" s="148" t="e">
        <f>VLOOKUP($A82,'JAN-DEC'!#REF!,21,FALSE)</f>
        <v>#REF!</v>
      </c>
      <c r="M82" s="148" t="e">
        <f>VLOOKUP($A82,'JAN-DEC'!#REF!,22,FALSE)</f>
        <v>#REF!</v>
      </c>
      <c r="N82" s="148" t="e">
        <f>VLOOKUP($A82,'JAN-DEC'!#REF!,23,FALSE)</f>
        <v>#REF!</v>
      </c>
      <c r="O82" s="148" t="e">
        <f>VLOOKUP($A82,'JAN-DEC'!#REF!,24,FALSE)</f>
        <v>#REF!</v>
      </c>
      <c r="P82" s="148" t="e">
        <f>VLOOKUP($A82,'JAN-DEC'!#REF!,25,FALSE)</f>
        <v>#REF!</v>
      </c>
      <c r="Q82" s="148" t="e">
        <f>VLOOKUP($A82,'JAN-DEC'!#REF!,26,FALSE)</f>
        <v>#REF!</v>
      </c>
      <c r="R82" s="148" t="e">
        <f>VLOOKUP($A82,'JAN-DEC'!#REF!,27,FALSE)</f>
        <v>#REF!</v>
      </c>
      <c r="S82" s="148" t="e">
        <f>VLOOKUP($A82,'JAN-DEC'!#REF!,28,FALSE)</f>
        <v>#REF!</v>
      </c>
      <c r="T82" s="148" t="e">
        <f>VLOOKUP($A82,'JAN-DEC'!#REF!,29,FALSE)</f>
        <v>#REF!</v>
      </c>
      <c r="U82" s="149" t="e">
        <f>VLOOKUP($A82,'JAN-DEC'!#REF!,30,FALSE)</f>
        <v>#REF!</v>
      </c>
      <c r="V82" s="100" t="e">
        <f>VLOOKUP($A82,'JAN-DEC'!#REF!,32,FALSE)</f>
        <v>#REF!</v>
      </c>
      <c r="W82" s="107" t="e">
        <f t="shared" si="17"/>
        <v>#REF!</v>
      </c>
    </row>
    <row r="83">
      <c r="A83" s="147" t="s">
        <v>119</v>
      </c>
      <c r="B83" s="147" t="s">
        <v>120</v>
      </c>
      <c r="C83" s="148" t="e">
        <f>VLOOKUP($A83,'JAN-DEC'!#REF!,12,FALSE)</f>
        <v>#REF!</v>
      </c>
      <c r="D83" s="148" t="e">
        <f>VLOOKUP($A83,'JAN-DEC'!#REF!,13,FALSE)</f>
        <v>#REF!</v>
      </c>
      <c r="E83" s="148" t="e">
        <f>VLOOKUP($A83,'JAN-DEC'!#REF!,14,FALSE)</f>
        <v>#REF!</v>
      </c>
      <c r="F83" s="148" t="e">
        <f>VLOOKUP($A83,'JAN-DEC'!#REF!,15,FALSE)</f>
        <v>#REF!</v>
      </c>
      <c r="G83" s="148" t="e">
        <f>VLOOKUP($A83,'JAN-DEC'!#REF!,16,FALSE)</f>
        <v>#REF!</v>
      </c>
      <c r="H83" s="148" t="e">
        <f>VLOOKUP($A83,'JAN-DEC'!#REF!,17,FALSE)</f>
        <v>#REF!</v>
      </c>
      <c r="I83" s="148" t="e">
        <f>VLOOKUP($A83,'JAN-DEC'!#REF!,18,FALSE)</f>
        <v>#REF!</v>
      </c>
      <c r="J83" s="148" t="e">
        <f>VLOOKUP($A83,'JAN-DEC'!#REF!,19,FALSE)</f>
        <v>#REF!</v>
      </c>
      <c r="K83" s="148" t="e">
        <f>VLOOKUP($A83,'JAN-DEC'!#REF!,20,FALSE)</f>
        <v>#REF!</v>
      </c>
      <c r="L83" s="148" t="e">
        <f>VLOOKUP($A83,'JAN-DEC'!#REF!,21,FALSE)</f>
        <v>#REF!</v>
      </c>
      <c r="M83" s="148" t="e">
        <f>VLOOKUP($A83,'JAN-DEC'!#REF!,22,FALSE)</f>
        <v>#REF!</v>
      </c>
      <c r="N83" s="148" t="e">
        <f>VLOOKUP($A83,'JAN-DEC'!#REF!,23,FALSE)</f>
        <v>#REF!</v>
      </c>
      <c r="O83" s="148" t="e">
        <f>VLOOKUP($A83,'JAN-DEC'!#REF!,24,FALSE)</f>
        <v>#REF!</v>
      </c>
      <c r="P83" s="148" t="e">
        <f>VLOOKUP($A83,'JAN-DEC'!#REF!,25,FALSE)</f>
        <v>#REF!</v>
      </c>
      <c r="Q83" s="148" t="e">
        <f>VLOOKUP($A83,'JAN-DEC'!#REF!,26,FALSE)</f>
        <v>#REF!</v>
      </c>
      <c r="R83" s="148" t="e">
        <f>VLOOKUP($A83,'JAN-DEC'!#REF!,27,FALSE)</f>
        <v>#REF!</v>
      </c>
      <c r="S83" s="148" t="e">
        <f>VLOOKUP($A83,'JAN-DEC'!#REF!,28,FALSE)</f>
        <v>#REF!</v>
      </c>
      <c r="T83" s="148" t="e">
        <f>VLOOKUP($A83,'JAN-DEC'!#REF!,29,FALSE)</f>
        <v>#REF!</v>
      </c>
      <c r="U83" s="149" t="e">
        <f>VLOOKUP($A83,'JAN-DEC'!#REF!,30,FALSE)</f>
        <v>#REF!</v>
      </c>
      <c r="V83" s="100" t="e">
        <f>VLOOKUP($A83,'JAN-DEC'!#REF!,32,FALSE)</f>
        <v>#REF!</v>
      </c>
      <c r="W83" s="107" t="e">
        <f t="shared" si="17"/>
        <v>#REF!</v>
      </c>
    </row>
    <row r="84">
      <c r="A84" s="147" t="s">
        <v>121</v>
      </c>
      <c r="B84" s="147" t="s">
        <v>122</v>
      </c>
      <c r="C84" s="148" t="e">
        <f>VLOOKUP($A84,'JAN-DEC'!#REF!,12,FALSE)</f>
        <v>#REF!</v>
      </c>
      <c r="D84" s="148" t="e">
        <f>VLOOKUP($A84,'JAN-DEC'!#REF!,13,FALSE)</f>
        <v>#REF!</v>
      </c>
      <c r="E84" s="148" t="e">
        <f>VLOOKUP($A84,'JAN-DEC'!#REF!,14,FALSE)</f>
        <v>#REF!</v>
      </c>
      <c r="F84" s="148" t="e">
        <f>VLOOKUP($A84,'JAN-DEC'!#REF!,15,FALSE)</f>
        <v>#REF!</v>
      </c>
      <c r="G84" s="148" t="e">
        <f>VLOOKUP($A84,'JAN-DEC'!#REF!,16,FALSE)</f>
        <v>#REF!</v>
      </c>
      <c r="H84" s="148" t="e">
        <f>VLOOKUP($A84,'JAN-DEC'!#REF!,17,FALSE)</f>
        <v>#REF!</v>
      </c>
      <c r="I84" s="148" t="e">
        <f>VLOOKUP($A84,'JAN-DEC'!#REF!,18,FALSE)</f>
        <v>#REF!</v>
      </c>
      <c r="J84" s="148" t="e">
        <f>VLOOKUP($A84,'JAN-DEC'!#REF!,19,FALSE)</f>
        <v>#REF!</v>
      </c>
      <c r="K84" s="148" t="e">
        <f>VLOOKUP($A84,'JAN-DEC'!#REF!,20,FALSE)</f>
        <v>#REF!</v>
      </c>
      <c r="L84" s="148" t="e">
        <f>VLOOKUP($A84,'JAN-DEC'!#REF!,21,FALSE)</f>
        <v>#REF!</v>
      </c>
      <c r="M84" s="148" t="e">
        <f>VLOOKUP($A84,'JAN-DEC'!#REF!,22,FALSE)</f>
        <v>#REF!</v>
      </c>
      <c r="N84" s="148" t="e">
        <f>VLOOKUP($A84,'JAN-DEC'!#REF!,23,FALSE)</f>
        <v>#REF!</v>
      </c>
      <c r="O84" s="148" t="e">
        <f>VLOOKUP($A84,'JAN-DEC'!#REF!,24,FALSE)</f>
        <v>#REF!</v>
      </c>
      <c r="P84" s="148" t="e">
        <f>VLOOKUP($A84,'JAN-DEC'!#REF!,25,FALSE)</f>
        <v>#REF!</v>
      </c>
      <c r="Q84" s="148" t="e">
        <f>VLOOKUP($A84,'JAN-DEC'!#REF!,26,FALSE)</f>
        <v>#REF!</v>
      </c>
      <c r="R84" s="148" t="e">
        <f>VLOOKUP($A84,'JAN-DEC'!#REF!,27,FALSE)</f>
        <v>#REF!</v>
      </c>
      <c r="S84" s="148" t="e">
        <f>VLOOKUP($A84,'JAN-DEC'!#REF!,28,FALSE)</f>
        <v>#REF!</v>
      </c>
      <c r="T84" s="148" t="e">
        <f>VLOOKUP($A84,'JAN-DEC'!#REF!,29,FALSE)</f>
        <v>#REF!</v>
      </c>
      <c r="U84" s="149" t="e">
        <f>VLOOKUP($A84,'JAN-DEC'!#REF!,30,FALSE)</f>
        <v>#REF!</v>
      </c>
      <c r="V84" s="100" t="e">
        <f>VLOOKUP($A84,'JAN-DEC'!#REF!,32,FALSE)</f>
        <v>#REF!</v>
      </c>
      <c r="W84" s="107" t="e">
        <f t="shared" si="17"/>
        <v>#REF!</v>
      </c>
    </row>
    <row r="85">
      <c r="A85" s="147" t="s">
        <v>123</v>
      </c>
      <c r="B85" s="147" t="s">
        <v>89</v>
      </c>
      <c r="C85" s="148" t="e">
        <f>VLOOKUP($A85,'JAN-DEC'!#REF!,12,FALSE)</f>
        <v>#REF!</v>
      </c>
      <c r="D85" s="148" t="e">
        <f>VLOOKUP($A85,'JAN-DEC'!#REF!,13,FALSE)</f>
        <v>#REF!</v>
      </c>
      <c r="E85" s="148" t="e">
        <f>VLOOKUP($A85,'JAN-DEC'!#REF!,14,FALSE)</f>
        <v>#REF!</v>
      </c>
      <c r="F85" s="148" t="e">
        <f>VLOOKUP($A85,'JAN-DEC'!#REF!,15,FALSE)</f>
        <v>#REF!</v>
      </c>
      <c r="G85" s="148" t="e">
        <f>VLOOKUP($A85,'JAN-DEC'!#REF!,16,FALSE)</f>
        <v>#REF!</v>
      </c>
      <c r="H85" s="148" t="e">
        <f>VLOOKUP($A85,'JAN-DEC'!#REF!,17,FALSE)</f>
        <v>#REF!</v>
      </c>
      <c r="I85" s="148" t="e">
        <f>VLOOKUP($A85,'JAN-DEC'!#REF!,18,FALSE)</f>
        <v>#REF!</v>
      </c>
      <c r="J85" s="148" t="e">
        <f>VLOOKUP($A85,'JAN-DEC'!#REF!,19,FALSE)</f>
        <v>#REF!</v>
      </c>
      <c r="K85" s="148" t="e">
        <f>VLOOKUP($A85,'JAN-DEC'!#REF!,20,FALSE)</f>
        <v>#REF!</v>
      </c>
      <c r="L85" s="148" t="e">
        <f>VLOOKUP($A85,'JAN-DEC'!#REF!,21,FALSE)</f>
        <v>#REF!</v>
      </c>
      <c r="M85" s="148" t="e">
        <f>VLOOKUP($A85,'JAN-DEC'!#REF!,22,FALSE)</f>
        <v>#REF!</v>
      </c>
      <c r="N85" s="148" t="e">
        <f>VLOOKUP($A85,'JAN-DEC'!#REF!,23,FALSE)</f>
        <v>#REF!</v>
      </c>
      <c r="O85" s="148" t="e">
        <f>VLOOKUP($A85,'JAN-DEC'!#REF!,24,FALSE)</f>
        <v>#REF!</v>
      </c>
      <c r="P85" s="148" t="e">
        <f>VLOOKUP($A85,'JAN-DEC'!#REF!,25,FALSE)</f>
        <v>#REF!</v>
      </c>
      <c r="Q85" s="148" t="e">
        <f>VLOOKUP($A85,'JAN-DEC'!#REF!,26,FALSE)</f>
        <v>#REF!</v>
      </c>
      <c r="R85" s="148" t="e">
        <f>VLOOKUP($A85,'JAN-DEC'!#REF!,27,FALSE)</f>
        <v>#REF!</v>
      </c>
      <c r="S85" s="148" t="e">
        <f>VLOOKUP($A85,'JAN-DEC'!#REF!,28,FALSE)</f>
        <v>#REF!</v>
      </c>
      <c r="T85" s="148" t="e">
        <f>VLOOKUP($A85,'JAN-DEC'!#REF!,29,FALSE)</f>
        <v>#REF!</v>
      </c>
      <c r="U85" s="149" t="e">
        <f>VLOOKUP($A85,'JAN-DEC'!#REF!,30,FALSE)</f>
        <v>#REF!</v>
      </c>
      <c r="V85" s="100" t="e">
        <f>VLOOKUP($A85,'JAN-DEC'!#REF!,32,FALSE)</f>
        <v>#REF!</v>
      </c>
      <c r="W85" s="107" t="e">
        <f t="shared" si="17"/>
        <v>#REF!</v>
      </c>
    </row>
    <row r="86">
      <c r="A86" s="147" t="s">
        <v>124</v>
      </c>
      <c r="B86" s="147" t="s">
        <v>125</v>
      </c>
      <c r="C86" s="148" t="e">
        <f>VLOOKUP($A86,'JAN-DEC'!#REF!,12,FALSE)</f>
        <v>#REF!</v>
      </c>
      <c r="D86" s="148" t="e">
        <f>VLOOKUP($A86,'JAN-DEC'!#REF!,13,FALSE)</f>
        <v>#REF!</v>
      </c>
      <c r="E86" s="148" t="e">
        <f>VLOOKUP($A86,'JAN-DEC'!#REF!,14,FALSE)</f>
        <v>#REF!</v>
      </c>
      <c r="F86" s="148" t="e">
        <f>VLOOKUP($A86,'JAN-DEC'!#REF!,15,FALSE)</f>
        <v>#REF!</v>
      </c>
      <c r="G86" s="148" t="e">
        <f>VLOOKUP($A86,'JAN-DEC'!#REF!,16,FALSE)</f>
        <v>#REF!</v>
      </c>
      <c r="H86" s="148" t="e">
        <f>VLOOKUP($A86,'JAN-DEC'!#REF!,17,FALSE)</f>
        <v>#REF!</v>
      </c>
      <c r="I86" s="148" t="e">
        <f>VLOOKUP($A86,'JAN-DEC'!#REF!,18,FALSE)</f>
        <v>#REF!</v>
      </c>
      <c r="J86" s="148" t="e">
        <f>VLOOKUP($A86,'JAN-DEC'!#REF!,19,FALSE)</f>
        <v>#REF!</v>
      </c>
      <c r="K86" s="148" t="e">
        <f>VLOOKUP($A86,'JAN-DEC'!#REF!,20,FALSE)</f>
        <v>#REF!</v>
      </c>
      <c r="L86" s="148" t="e">
        <f>VLOOKUP($A86,'JAN-DEC'!#REF!,21,FALSE)</f>
        <v>#REF!</v>
      </c>
      <c r="M86" s="148" t="e">
        <f>VLOOKUP($A86,'JAN-DEC'!#REF!,22,FALSE)</f>
        <v>#REF!</v>
      </c>
      <c r="N86" s="148" t="e">
        <f>VLOOKUP($A86,'JAN-DEC'!#REF!,23,FALSE)</f>
        <v>#REF!</v>
      </c>
      <c r="O86" s="148" t="e">
        <f>VLOOKUP($A86,'JAN-DEC'!#REF!,24,FALSE)</f>
        <v>#REF!</v>
      </c>
      <c r="P86" s="148" t="e">
        <f>VLOOKUP($A86,'JAN-DEC'!#REF!,25,FALSE)</f>
        <v>#REF!</v>
      </c>
      <c r="Q86" s="148" t="e">
        <f>VLOOKUP($A86,'JAN-DEC'!#REF!,26,FALSE)</f>
        <v>#REF!</v>
      </c>
      <c r="R86" s="148" t="e">
        <f>VLOOKUP($A86,'JAN-DEC'!#REF!,27,FALSE)</f>
        <v>#REF!</v>
      </c>
      <c r="S86" s="148" t="e">
        <f>VLOOKUP($A86,'JAN-DEC'!#REF!,28,FALSE)</f>
        <v>#REF!</v>
      </c>
      <c r="T86" s="148" t="e">
        <f>VLOOKUP($A86,'JAN-DEC'!#REF!,29,FALSE)</f>
        <v>#REF!</v>
      </c>
      <c r="U86" s="149" t="e">
        <f>VLOOKUP($A86,'JAN-DEC'!#REF!,30,FALSE)</f>
        <v>#REF!</v>
      </c>
      <c r="V86" s="100" t="e">
        <f>VLOOKUP($A86,'JAN-DEC'!#REF!,32,FALSE)</f>
        <v>#REF!</v>
      </c>
      <c r="W86" s="107" t="e">
        <f t="shared" si="17"/>
        <v>#REF!</v>
      </c>
    </row>
    <row r="87">
      <c r="A87" s="147" t="s">
        <v>126</v>
      </c>
      <c r="B87" s="147" t="s">
        <v>105</v>
      </c>
      <c r="C87" s="148" t="e">
        <f>VLOOKUP($A87,'JAN-DEC'!#REF!,12,FALSE)</f>
        <v>#REF!</v>
      </c>
      <c r="D87" s="148" t="e">
        <f>VLOOKUP($A87,'JAN-DEC'!#REF!,13,FALSE)</f>
        <v>#REF!</v>
      </c>
      <c r="E87" s="148" t="e">
        <f>VLOOKUP($A87,'JAN-DEC'!#REF!,14,FALSE)</f>
        <v>#REF!</v>
      </c>
      <c r="F87" s="148" t="e">
        <f>VLOOKUP($A87,'JAN-DEC'!#REF!,15,FALSE)</f>
        <v>#REF!</v>
      </c>
      <c r="G87" s="148" t="e">
        <f>VLOOKUP($A87,'JAN-DEC'!#REF!,16,FALSE)</f>
        <v>#REF!</v>
      </c>
      <c r="H87" s="148" t="e">
        <f>VLOOKUP($A87,'JAN-DEC'!#REF!,17,FALSE)</f>
        <v>#REF!</v>
      </c>
      <c r="I87" s="148" t="e">
        <f>VLOOKUP($A87,'JAN-DEC'!#REF!,18,FALSE)</f>
        <v>#REF!</v>
      </c>
      <c r="J87" s="148" t="e">
        <f>VLOOKUP($A87,'JAN-DEC'!#REF!,19,FALSE)</f>
        <v>#REF!</v>
      </c>
      <c r="K87" s="148" t="e">
        <f>VLOOKUP($A87,'JAN-DEC'!#REF!,20,FALSE)</f>
        <v>#REF!</v>
      </c>
      <c r="L87" s="148" t="e">
        <f>VLOOKUP($A87,'JAN-DEC'!#REF!,21,FALSE)</f>
        <v>#REF!</v>
      </c>
      <c r="M87" s="148" t="e">
        <f>VLOOKUP($A87,'JAN-DEC'!#REF!,22,FALSE)</f>
        <v>#REF!</v>
      </c>
      <c r="N87" s="148" t="e">
        <f>VLOOKUP($A87,'JAN-DEC'!#REF!,23,FALSE)</f>
        <v>#REF!</v>
      </c>
      <c r="O87" s="148" t="e">
        <f>VLOOKUP($A87,'JAN-DEC'!#REF!,24,FALSE)</f>
        <v>#REF!</v>
      </c>
      <c r="P87" s="148" t="e">
        <f>VLOOKUP($A87,'JAN-DEC'!#REF!,25,FALSE)</f>
        <v>#REF!</v>
      </c>
      <c r="Q87" s="148" t="e">
        <f>VLOOKUP($A87,'JAN-DEC'!#REF!,26,FALSE)</f>
        <v>#REF!</v>
      </c>
      <c r="R87" s="148" t="e">
        <f>VLOOKUP($A87,'JAN-DEC'!#REF!,27,FALSE)</f>
        <v>#REF!</v>
      </c>
      <c r="S87" s="148" t="e">
        <f>VLOOKUP($A87,'JAN-DEC'!#REF!,28,FALSE)</f>
        <v>#REF!</v>
      </c>
      <c r="T87" s="148" t="e">
        <f>VLOOKUP($A87,'JAN-DEC'!#REF!,29,FALSE)</f>
        <v>#REF!</v>
      </c>
      <c r="U87" s="149" t="e">
        <f>VLOOKUP($A87,'JAN-DEC'!#REF!,30,FALSE)</f>
        <v>#REF!</v>
      </c>
      <c r="V87" s="100" t="e">
        <f>VLOOKUP($A87,'JAN-DEC'!#REF!,32,FALSE)</f>
        <v>#REF!</v>
      </c>
      <c r="W87" s="107" t="e">
        <f t="shared" si="17"/>
        <v>#REF!</v>
      </c>
    </row>
    <row r="88">
      <c r="A88" s="147" t="s">
        <v>127</v>
      </c>
      <c r="B88" s="147" t="s">
        <v>128</v>
      </c>
      <c r="C88" s="148" t="e">
        <f>VLOOKUP($A88,'JAN-DEC'!#REF!,12,FALSE)</f>
        <v>#REF!</v>
      </c>
      <c r="D88" s="148" t="e">
        <f>VLOOKUP($A88,'JAN-DEC'!#REF!,13,FALSE)</f>
        <v>#REF!</v>
      </c>
      <c r="E88" s="148" t="e">
        <f>VLOOKUP($A88,'JAN-DEC'!#REF!,14,FALSE)</f>
        <v>#REF!</v>
      </c>
      <c r="F88" s="148" t="e">
        <f>VLOOKUP($A88,'JAN-DEC'!#REF!,15,FALSE)</f>
        <v>#REF!</v>
      </c>
      <c r="G88" s="148" t="e">
        <f>VLOOKUP($A88,'JAN-DEC'!#REF!,16,FALSE)</f>
        <v>#REF!</v>
      </c>
      <c r="H88" s="148" t="e">
        <f>VLOOKUP($A88,'JAN-DEC'!#REF!,17,FALSE)</f>
        <v>#REF!</v>
      </c>
      <c r="I88" s="148" t="e">
        <f>VLOOKUP($A88,'JAN-DEC'!#REF!,18,FALSE)</f>
        <v>#REF!</v>
      </c>
      <c r="J88" s="148" t="e">
        <f>VLOOKUP($A88,'JAN-DEC'!#REF!,19,FALSE)</f>
        <v>#REF!</v>
      </c>
      <c r="K88" s="148" t="e">
        <f>VLOOKUP($A88,'JAN-DEC'!#REF!,20,FALSE)</f>
        <v>#REF!</v>
      </c>
      <c r="L88" s="148" t="e">
        <f>VLOOKUP($A88,'JAN-DEC'!#REF!,21,FALSE)</f>
        <v>#REF!</v>
      </c>
      <c r="M88" s="148" t="e">
        <f>VLOOKUP($A88,'JAN-DEC'!#REF!,22,FALSE)</f>
        <v>#REF!</v>
      </c>
      <c r="N88" s="148" t="e">
        <f>VLOOKUP($A88,'JAN-DEC'!#REF!,23,FALSE)</f>
        <v>#REF!</v>
      </c>
      <c r="O88" s="148" t="e">
        <f>VLOOKUP($A88,'JAN-DEC'!#REF!,24,FALSE)</f>
        <v>#REF!</v>
      </c>
      <c r="P88" s="148" t="e">
        <f>VLOOKUP($A88,'JAN-DEC'!#REF!,25,FALSE)</f>
        <v>#REF!</v>
      </c>
      <c r="Q88" s="148" t="e">
        <f>VLOOKUP($A88,'JAN-DEC'!#REF!,26,FALSE)</f>
        <v>#REF!</v>
      </c>
      <c r="R88" s="148" t="e">
        <f>VLOOKUP($A88,'JAN-DEC'!#REF!,27,FALSE)</f>
        <v>#REF!</v>
      </c>
      <c r="S88" s="148" t="e">
        <f>VLOOKUP($A88,'JAN-DEC'!#REF!,28,FALSE)</f>
        <v>#REF!</v>
      </c>
      <c r="T88" s="148" t="e">
        <f>VLOOKUP($A88,'JAN-DEC'!#REF!,29,FALSE)</f>
        <v>#REF!</v>
      </c>
      <c r="U88" s="149" t="e">
        <f>VLOOKUP($A88,'JAN-DEC'!#REF!,30,FALSE)</f>
        <v>#REF!</v>
      </c>
      <c r="V88" s="100" t="e">
        <f>VLOOKUP($A88,'JAN-DEC'!#REF!,32,FALSE)</f>
        <v>#REF!</v>
      </c>
      <c r="W88" s="107" t="e">
        <f t="shared" si="17"/>
        <v>#REF!</v>
      </c>
    </row>
    <row r="89">
      <c r="A89" s="147" t="s">
        <v>129</v>
      </c>
      <c r="B89" s="147" t="s">
        <v>130</v>
      </c>
      <c r="C89" s="148" t="e">
        <f>VLOOKUP($A89,'JAN-DEC'!#REF!,12,FALSE)</f>
        <v>#REF!</v>
      </c>
      <c r="D89" s="148" t="e">
        <f>VLOOKUP($A89,'JAN-DEC'!#REF!,13,FALSE)</f>
        <v>#REF!</v>
      </c>
      <c r="E89" s="148" t="e">
        <f>VLOOKUP($A89,'JAN-DEC'!#REF!,14,FALSE)</f>
        <v>#REF!</v>
      </c>
      <c r="F89" s="148" t="e">
        <f>VLOOKUP($A89,'JAN-DEC'!#REF!,15,FALSE)</f>
        <v>#REF!</v>
      </c>
      <c r="G89" s="148" t="e">
        <f>VLOOKUP($A89,'JAN-DEC'!#REF!,16,FALSE)</f>
        <v>#REF!</v>
      </c>
      <c r="H89" s="148" t="e">
        <f>VLOOKUP($A89,'JAN-DEC'!#REF!,17,FALSE)</f>
        <v>#REF!</v>
      </c>
      <c r="I89" s="148" t="e">
        <f>VLOOKUP($A89,'JAN-DEC'!#REF!,18,FALSE)</f>
        <v>#REF!</v>
      </c>
      <c r="J89" s="148" t="e">
        <f>VLOOKUP($A89,'JAN-DEC'!#REF!,19,FALSE)</f>
        <v>#REF!</v>
      </c>
      <c r="K89" s="148" t="e">
        <f>VLOOKUP($A89,'JAN-DEC'!#REF!,20,FALSE)</f>
        <v>#REF!</v>
      </c>
      <c r="L89" s="148" t="e">
        <f>VLOOKUP($A89,'JAN-DEC'!#REF!,21,FALSE)</f>
        <v>#REF!</v>
      </c>
      <c r="M89" s="148" t="e">
        <f>VLOOKUP($A89,'JAN-DEC'!#REF!,22,FALSE)</f>
        <v>#REF!</v>
      </c>
      <c r="N89" s="148" t="e">
        <f>VLOOKUP($A89,'JAN-DEC'!#REF!,23,FALSE)</f>
        <v>#REF!</v>
      </c>
      <c r="O89" s="148" t="e">
        <f>VLOOKUP($A89,'JAN-DEC'!#REF!,24,FALSE)</f>
        <v>#REF!</v>
      </c>
      <c r="P89" s="148" t="e">
        <f>VLOOKUP($A89,'JAN-DEC'!#REF!,25,FALSE)</f>
        <v>#REF!</v>
      </c>
      <c r="Q89" s="148" t="e">
        <f>VLOOKUP($A89,'JAN-DEC'!#REF!,26,FALSE)</f>
        <v>#REF!</v>
      </c>
      <c r="R89" s="148" t="e">
        <f>VLOOKUP($A89,'JAN-DEC'!#REF!,27,FALSE)</f>
        <v>#REF!</v>
      </c>
      <c r="S89" s="148" t="e">
        <f>VLOOKUP($A89,'JAN-DEC'!#REF!,28,FALSE)</f>
        <v>#REF!</v>
      </c>
      <c r="T89" s="148" t="e">
        <f>VLOOKUP($A89,'JAN-DEC'!#REF!,29,FALSE)</f>
        <v>#REF!</v>
      </c>
      <c r="U89" s="149" t="e">
        <f>VLOOKUP($A89,'JAN-DEC'!#REF!,30,FALSE)</f>
        <v>#REF!</v>
      </c>
      <c r="V89" s="100" t="e">
        <f>VLOOKUP($A89,'JAN-DEC'!#REF!,32,FALSE)</f>
        <v>#REF!</v>
      </c>
      <c r="W89" s="107" t="e">
        <f t="shared" si="17"/>
        <v>#REF!</v>
      </c>
    </row>
    <row r="90">
      <c r="A90" s="147" t="s">
        <v>131</v>
      </c>
      <c r="B90" s="147" t="s">
        <v>132</v>
      </c>
      <c r="C90" s="148" t="e">
        <f>VLOOKUP($A90,'JAN-DEC'!#REF!,12,FALSE)</f>
        <v>#REF!</v>
      </c>
      <c r="D90" s="148" t="e">
        <f>VLOOKUP($A90,'JAN-DEC'!#REF!,13,FALSE)</f>
        <v>#REF!</v>
      </c>
      <c r="E90" s="148" t="e">
        <f>VLOOKUP($A90,'JAN-DEC'!#REF!,14,FALSE)</f>
        <v>#REF!</v>
      </c>
      <c r="F90" s="148" t="e">
        <f>VLOOKUP($A90,'JAN-DEC'!#REF!,15,FALSE)</f>
        <v>#REF!</v>
      </c>
      <c r="G90" s="148" t="e">
        <f>VLOOKUP($A90,'JAN-DEC'!#REF!,16,FALSE)</f>
        <v>#REF!</v>
      </c>
      <c r="H90" s="148" t="e">
        <f>VLOOKUP($A90,'JAN-DEC'!#REF!,17,FALSE)</f>
        <v>#REF!</v>
      </c>
      <c r="I90" s="148" t="e">
        <f>VLOOKUP($A90,'JAN-DEC'!#REF!,18,FALSE)</f>
        <v>#REF!</v>
      </c>
      <c r="J90" s="148" t="e">
        <f>VLOOKUP($A90,'JAN-DEC'!#REF!,19,FALSE)</f>
        <v>#REF!</v>
      </c>
      <c r="K90" s="148" t="e">
        <f>VLOOKUP($A90,'JAN-DEC'!#REF!,20,FALSE)</f>
        <v>#REF!</v>
      </c>
      <c r="L90" s="148" t="e">
        <f>VLOOKUP($A90,'JAN-DEC'!#REF!,21,FALSE)</f>
        <v>#REF!</v>
      </c>
      <c r="M90" s="148" t="e">
        <f>VLOOKUP($A90,'JAN-DEC'!#REF!,22,FALSE)</f>
        <v>#REF!</v>
      </c>
      <c r="N90" s="148" t="e">
        <f>VLOOKUP($A90,'JAN-DEC'!#REF!,23,FALSE)</f>
        <v>#REF!</v>
      </c>
      <c r="O90" s="148" t="e">
        <f>VLOOKUP($A90,'JAN-DEC'!#REF!,24,FALSE)</f>
        <v>#REF!</v>
      </c>
      <c r="P90" s="148" t="e">
        <f>VLOOKUP($A90,'JAN-DEC'!#REF!,25,FALSE)</f>
        <v>#REF!</v>
      </c>
      <c r="Q90" s="148" t="e">
        <f>VLOOKUP($A90,'JAN-DEC'!#REF!,26,FALSE)</f>
        <v>#REF!</v>
      </c>
      <c r="R90" s="148" t="e">
        <f>VLOOKUP($A90,'JAN-DEC'!#REF!,27,FALSE)</f>
        <v>#REF!</v>
      </c>
      <c r="S90" s="148" t="e">
        <f>VLOOKUP($A90,'JAN-DEC'!#REF!,28,FALSE)</f>
        <v>#REF!</v>
      </c>
      <c r="T90" s="148" t="e">
        <f>VLOOKUP($A90,'JAN-DEC'!#REF!,29,FALSE)</f>
        <v>#REF!</v>
      </c>
      <c r="U90" s="149" t="e">
        <f>VLOOKUP($A90,'JAN-DEC'!#REF!,30,FALSE)</f>
        <v>#REF!</v>
      </c>
      <c r="V90" s="100" t="e">
        <f>VLOOKUP($A90,'JAN-DEC'!#REF!,32,FALSE)</f>
        <v>#REF!</v>
      </c>
      <c r="W90" s="107" t="e">
        <f t="shared" si="17"/>
        <v>#REF!</v>
      </c>
    </row>
    <row r="91">
      <c r="A91" s="147" t="s">
        <v>133</v>
      </c>
      <c r="B91" s="147" t="s">
        <v>134</v>
      </c>
      <c r="C91" s="148" t="e">
        <f>VLOOKUP($A91,'JAN-DEC'!#REF!,12,FALSE)</f>
        <v>#REF!</v>
      </c>
      <c r="D91" s="148" t="e">
        <f>VLOOKUP($A91,'JAN-DEC'!#REF!,13,FALSE)</f>
        <v>#REF!</v>
      </c>
      <c r="E91" s="148" t="e">
        <f>VLOOKUP($A91,'JAN-DEC'!#REF!,14,FALSE)</f>
        <v>#REF!</v>
      </c>
      <c r="F91" s="148" t="e">
        <f>VLOOKUP($A91,'JAN-DEC'!#REF!,15,FALSE)</f>
        <v>#REF!</v>
      </c>
      <c r="G91" s="148" t="e">
        <f>VLOOKUP($A91,'JAN-DEC'!#REF!,16,FALSE)</f>
        <v>#REF!</v>
      </c>
      <c r="H91" s="148" t="e">
        <f>VLOOKUP($A91,'JAN-DEC'!#REF!,17,FALSE)</f>
        <v>#REF!</v>
      </c>
      <c r="I91" s="148" t="e">
        <f>VLOOKUP($A91,'JAN-DEC'!#REF!,18,FALSE)</f>
        <v>#REF!</v>
      </c>
      <c r="J91" s="148" t="e">
        <f>VLOOKUP($A91,'JAN-DEC'!#REF!,19,FALSE)</f>
        <v>#REF!</v>
      </c>
      <c r="K91" s="148" t="e">
        <f>VLOOKUP($A91,'JAN-DEC'!#REF!,20,FALSE)</f>
        <v>#REF!</v>
      </c>
      <c r="L91" s="148" t="e">
        <f>VLOOKUP($A91,'JAN-DEC'!#REF!,21,FALSE)</f>
        <v>#REF!</v>
      </c>
      <c r="M91" s="148" t="e">
        <f>VLOOKUP($A91,'JAN-DEC'!#REF!,22,FALSE)</f>
        <v>#REF!</v>
      </c>
      <c r="N91" s="148" t="e">
        <f>VLOOKUP($A91,'JAN-DEC'!#REF!,23,FALSE)</f>
        <v>#REF!</v>
      </c>
      <c r="O91" s="148" t="e">
        <f>VLOOKUP($A91,'JAN-DEC'!#REF!,24,FALSE)</f>
        <v>#REF!</v>
      </c>
      <c r="P91" s="148" t="e">
        <f>VLOOKUP($A91,'JAN-DEC'!#REF!,25,FALSE)</f>
        <v>#REF!</v>
      </c>
      <c r="Q91" s="148" t="e">
        <f>VLOOKUP($A91,'JAN-DEC'!#REF!,26,FALSE)</f>
        <v>#REF!</v>
      </c>
      <c r="R91" s="148" t="e">
        <f>VLOOKUP($A91,'JAN-DEC'!#REF!,27,FALSE)</f>
        <v>#REF!</v>
      </c>
      <c r="S91" s="148" t="e">
        <f>VLOOKUP($A91,'JAN-DEC'!#REF!,28,FALSE)</f>
        <v>#REF!</v>
      </c>
      <c r="T91" s="148" t="e">
        <f>VLOOKUP($A91,'JAN-DEC'!#REF!,29,FALSE)</f>
        <v>#REF!</v>
      </c>
      <c r="U91" s="149" t="e">
        <f>VLOOKUP($A91,'JAN-DEC'!#REF!,30,FALSE)</f>
        <v>#REF!</v>
      </c>
      <c r="V91" s="100" t="e">
        <f>VLOOKUP($A91,'JAN-DEC'!#REF!,32,FALSE)</f>
        <v>#REF!</v>
      </c>
      <c r="W91" s="107" t="e">
        <f t="shared" si="17"/>
        <v>#REF!</v>
      </c>
    </row>
    <row r="92">
      <c r="A92" s="147" t="s">
        <v>135</v>
      </c>
      <c r="B92" s="147" t="s">
        <v>136</v>
      </c>
      <c r="C92" s="148" t="e">
        <f>VLOOKUP($A92,'JAN-DEC'!#REF!,12,FALSE)</f>
        <v>#REF!</v>
      </c>
      <c r="D92" s="148" t="e">
        <f>VLOOKUP($A92,'JAN-DEC'!#REF!,13,FALSE)</f>
        <v>#REF!</v>
      </c>
      <c r="E92" s="148" t="e">
        <f>VLOOKUP($A92,'JAN-DEC'!#REF!,14,FALSE)</f>
        <v>#REF!</v>
      </c>
      <c r="F92" s="148" t="e">
        <f>VLOOKUP($A92,'JAN-DEC'!#REF!,15,FALSE)</f>
        <v>#REF!</v>
      </c>
      <c r="G92" s="148" t="e">
        <f>VLOOKUP($A92,'JAN-DEC'!#REF!,16,FALSE)</f>
        <v>#REF!</v>
      </c>
      <c r="H92" s="148" t="e">
        <f>VLOOKUP($A92,'JAN-DEC'!#REF!,17,FALSE)</f>
        <v>#REF!</v>
      </c>
      <c r="I92" s="148" t="e">
        <f>VLOOKUP($A92,'JAN-DEC'!#REF!,18,FALSE)</f>
        <v>#REF!</v>
      </c>
      <c r="J92" s="148" t="e">
        <f>VLOOKUP($A92,'JAN-DEC'!#REF!,19,FALSE)</f>
        <v>#REF!</v>
      </c>
      <c r="K92" s="148" t="e">
        <f>VLOOKUP($A92,'JAN-DEC'!#REF!,20,FALSE)</f>
        <v>#REF!</v>
      </c>
      <c r="L92" s="148" t="e">
        <f>VLOOKUP($A92,'JAN-DEC'!#REF!,21,FALSE)</f>
        <v>#REF!</v>
      </c>
      <c r="M92" s="148" t="e">
        <f>VLOOKUP($A92,'JAN-DEC'!#REF!,22,FALSE)</f>
        <v>#REF!</v>
      </c>
      <c r="N92" s="148" t="e">
        <f>VLOOKUP($A92,'JAN-DEC'!#REF!,23,FALSE)</f>
        <v>#REF!</v>
      </c>
      <c r="O92" s="148" t="e">
        <f>VLOOKUP($A92,'JAN-DEC'!#REF!,24,FALSE)</f>
        <v>#REF!</v>
      </c>
      <c r="P92" s="148" t="e">
        <f>VLOOKUP($A92,'JAN-DEC'!#REF!,25,FALSE)</f>
        <v>#REF!</v>
      </c>
      <c r="Q92" s="148" t="e">
        <f>VLOOKUP($A92,'JAN-DEC'!#REF!,26,FALSE)</f>
        <v>#REF!</v>
      </c>
      <c r="R92" s="148" t="e">
        <f>VLOOKUP($A92,'JAN-DEC'!#REF!,27,FALSE)</f>
        <v>#REF!</v>
      </c>
      <c r="S92" s="148" t="e">
        <f>VLOOKUP($A92,'JAN-DEC'!#REF!,28,FALSE)</f>
        <v>#REF!</v>
      </c>
      <c r="T92" s="148" t="e">
        <f>VLOOKUP($A92,'JAN-DEC'!#REF!,29,FALSE)</f>
        <v>#REF!</v>
      </c>
      <c r="U92" s="149" t="e">
        <f>VLOOKUP($A92,'JAN-DEC'!#REF!,30,FALSE)</f>
        <v>#REF!</v>
      </c>
      <c r="V92" s="100" t="e">
        <f>VLOOKUP($A92,'JAN-DEC'!#REF!,32,FALSE)</f>
        <v>#REF!</v>
      </c>
      <c r="W92" s="107" t="e">
        <f t="shared" si="17"/>
        <v>#REF!</v>
      </c>
    </row>
    <row r="93">
      <c r="A93" s="147" t="s">
        <v>137</v>
      </c>
      <c r="B93" s="147" t="s">
        <v>138</v>
      </c>
      <c r="C93" s="148" t="e">
        <f>VLOOKUP($A93,'JAN-DEC'!#REF!,12,FALSE)</f>
        <v>#REF!</v>
      </c>
      <c r="D93" s="148" t="e">
        <f>VLOOKUP($A93,'JAN-DEC'!#REF!,13,FALSE)</f>
        <v>#REF!</v>
      </c>
      <c r="E93" s="148" t="e">
        <f>VLOOKUP($A93,'JAN-DEC'!#REF!,14,FALSE)</f>
        <v>#REF!</v>
      </c>
      <c r="F93" s="148" t="e">
        <f>VLOOKUP($A93,'JAN-DEC'!#REF!,15,FALSE)</f>
        <v>#REF!</v>
      </c>
      <c r="G93" s="148" t="e">
        <f>VLOOKUP($A93,'JAN-DEC'!#REF!,16,FALSE)</f>
        <v>#REF!</v>
      </c>
      <c r="H93" s="148" t="e">
        <f>VLOOKUP($A93,'JAN-DEC'!#REF!,17,FALSE)</f>
        <v>#REF!</v>
      </c>
      <c r="I93" s="148" t="e">
        <f>VLOOKUP($A93,'JAN-DEC'!#REF!,18,FALSE)</f>
        <v>#REF!</v>
      </c>
      <c r="J93" s="148" t="e">
        <f>VLOOKUP($A93,'JAN-DEC'!#REF!,19,FALSE)</f>
        <v>#REF!</v>
      </c>
      <c r="K93" s="148" t="e">
        <f>VLOOKUP($A93,'JAN-DEC'!#REF!,20,FALSE)</f>
        <v>#REF!</v>
      </c>
      <c r="L93" s="148" t="e">
        <f>VLOOKUP($A93,'JAN-DEC'!#REF!,21,FALSE)</f>
        <v>#REF!</v>
      </c>
      <c r="M93" s="148" t="e">
        <f>VLOOKUP($A93,'JAN-DEC'!#REF!,22,FALSE)</f>
        <v>#REF!</v>
      </c>
      <c r="N93" s="148" t="e">
        <f>VLOOKUP($A93,'JAN-DEC'!#REF!,23,FALSE)</f>
        <v>#REF!</v>
      </c>
      <c r="O93" s="148" t="e">
        <f>VLOOKUP($A93,'JAN-DEC'!#REF!,24,FALSE)</f>
        <v>#REF!</v>
      </c>
      <c r="P93" s="148" t="e">
        <f>VLOOKUP($A93,'JAN-DEC'!#REF!,25,FALSE)</f>
        <v>#REF!</v>
      </c>
      <c r="Q93" s="148" t="e">
        <f>VLOOKUP($A93,'JAN-DEC'!#REF!,26,FALSE)</f>
        <v>#REF!</v>
      </c>
      <c r="R93" s="148" t="e">
        <f>VLOOKUP($A93,'JAN-DEC'!#REF!,27,FALSE)</f>
        <v>#REF!</v>
      </c>
      <c r="S93" s="148" t="e">
        <f>VLOOKUP($A93,'JAN-DEC'!#REF!,28,FALSE)</f>
        <v>#REF!</v>
      </c>
      <c r="T93" s="148" t="e">
        <f>VLOOKUP($A93,'JAN-DEC'!#REF!,29,FALSE)</f>
        <v>#REF!</v>
      </c>
      <c r="U93" s="149" t="e">
        <f>VLOOKUP($A93,'JAN-DEC'!#REF!,30,FALSE)</f>
        <v>#REF!</v>
      </c>
      <c r="V93" s="100" t="e">
        <f>VLOOKUP($A93,'JAN-DEC'!#REF!,32,FALSE)</f>
        <v>#REF!</v>
      </c>
      <c r="W93" s="107" t="e">
        <f t="shared" si="17"/>
        <v>#REF!</v>
      </c>
    </row>
    <row r="94">
      <c r="A94" s="147" t="s">
        <v>139</v>
      </c>
      <c r="B94" s="147" t="s">
        <v>89</v>
      </c>
      <c r="C94" s="148" t="e">
        <f>VLOOKUP($A94,'JAN-DEC'!#REF!,12,FALSE)</f>
        <v>#REF!</v>
      </c>
      <c r="D94" s="148" t="e">
        <f>VLOOKUP($A94,'JAN-DEC'!#REF!,13,FALSE)</f>
        <v>#REF!</v>
      </c>
      <c r="E94" s="148" t="e">
        <f>VLOOKUP($A94,'JAN-DEC'!#REF!,14,FALSE)</f>
        <v>#REF!</v>
      </c>
      <c r="F94" s="148" t="e">
        <f>VLOOKUP($A94,'JAN-DEC'!#REF!,15,FALSE)</f>
        <v>#REF!</v>
      </c>
      <c r="G94" s="148" t="e">
        <f>VLOOKUP($A94,'JAN-DEC'!#REF!,16,FALSE)</f>
        <v>#REF!</v>
      </c>
      <c r="H94" s="148" t="e">
        <f>VLOOKUP($A94,'JAN-DEC'!#REF!,17,FALSE)</f>
        <v>#REF!</v>
      </c>
      <c r="I94" s="148" t="e">
        <f>VLOOKUP($A94,'JAN-DEC'!#REF!,18,FALSE)</f>
        <v>#REF!</v>
      </c>
      <c r="J94" s="148" t="e">
        <f>VLOOKUP($A94,'JAN-DEC'!#REF!,19,FALSE)</f>
        <v>#REF!</v>
      </c>
      <c r="K94" s="148" t="e">
        <f>VLOOKUP($A94,'JAN-DEC'!#REF!,20,FALSE)</f>
        <v>#REF!</v>
      </c>
      <c r="L94" s="148" t="e">
        <f>VLOOKUP($A94,'JAN-DEC'!#REF!,21,FALSE)</f>
        <v>#REF!</v>
      </c>
      <c r="M94" s="148" t="e">
        <f>VLOOKUP($A94,'JAN-DEC'!#REF!,22,FALSE)</f>
        <v>#REF!</v>
      </c>
      <c r="N94" s="148" t="e">
        <f>VLOOKUP($A94,'JAN-DEC'!#REF!,23,FALSE)</f>
        <v>#REF!</v>
      </c>
      <c r="O94" s="148" t="e">
        <f>VLOOKUP($A94,'JAN-DEC'!#REF!,24,FALSE)</f>
        <v>#REF!</v>
      </c>
      <c r="P94" s="148" t="e">
        <f>VLOOKUP($A94,'JAN-DEC'!#REF!,25,FALSE)</f>
        <v>#REF!</v>
      </c>
      <c r="Q94" s="148" t="e">
        <f>VLOOKUP($A94,'JAN-DEC'!#REF!,26,FALSE)</f>
        <v>#REF!</v>
      </c>
      <c r="R94" s="148" t="e">
        <f>VLOOKUP($A94,'JAN-DEC'!#REF!,27,FALSE)</f>
        <v>#REF!</v>
      </c>
      <c r="S94" s="148" t="e">
        <f>VLOOKUP($A94,'JAN-DEC'!#REF!,28,FALSE)</f>
        <v>#REF!</v>
      </c>
      <c r="T94" s="148" t="e">
        <f>VLOOKUP($A94,'JAN-DEC'!#REF!,29,FALSE)</f>
        <v>#REF!</v>
      </c>
      <c r="U94" s="149" t="e">
        <f>VLOOKUP($A94,'JAN-DEC'!#REF!,30,FALSE)</f>
        <v>#REF!</v>
      </c>
      <c r="V94" s="100" t="e">
        <f>VLOOKUP($A94,'JAN-DEC'!#REF!,32,FALSE)</f>
        <v>#REF!</v>
      </c>
      <c r="W94" s="107" t="e">
        <f t="shared" si="17"/>
        <v>#REF!</v>
      </c>
    </row>
    <row r="95">
      <c r="A95" s="147" t="s">
        <v>140</v>
      </c>
      <c r="B95" s="147" t="s">
        <v>105</v>
      </c>
      <c r="C95" s="148" t="e">
        <f>VLOOKUP($A95,'JAN-DEC'!#REF!,12,FALSE)</f>
        <v>#REF!</v>
      </c>
      <c r="D95" s="148" t="e">
        <f>VLOOKUP($A95,'JAN-DEC'!#REF!,13,FALSE)</f>
        <v>#REF!</v>
      </c>
      <c r="E95" s="148" t="e">
        <f>VLOOKUP($A95,'JAN-DEC'!#REF!,14,FALSE)</f>
        <v>#REF!</v>
      </c>
      <c r="F95" s="148" t="e">
        <f>VLOOKUP($A95,'JAN-DEC'!#REF!,15,FALSE)</f>
        <v>#REF!</v>
      </c>
      <c r="G95" s="148" t="e">
        <f>VLOOKUP($A95,'JAN-DEC'!#REF!,16,FALSE)</f>
        <v>#REF!</v>
      </c>
      <c r="H95" s="148" t="e">
        <f>VLOOKUP($A95,'JAN-DEC'!#REF!,17,FALSE)</f>
        <v>#REF!</v>
      </c>
      <c r="I95" s="148" t="e">
        <f>VLOOKUP($A95,'JAN-DEC'!#REF!,18,FALSE)</f>
        <v>#REF!</v>
      </c>
      <c r="J95" s="148" t="e">
        <f>VLOOKUP($A95,'JAN-DEC'!#REF!,19,FALSE)</f>
        <v>#REF!</v>
      </c>
      <c r="K95" s="148" t="e">
        <f>VLOOKUP($A95,'JAN-DEC'!#REF!,20,FALSE)</f>
        <v>#REF!</v>
      </c>
      <c r="L95" s="148" t="e">
        <f>VLOOKUP($A95,'JAN-DEC'!#REF!,21,FALSE)</f>
        <v>#REF!</v>
      </c>
      <c r="M95" s="148" t="e">
        <f>VLOOKUP($A95,'JAN-DEC'!#REF!,22,FALSE)</f>
        <v>#REF!</v>
      </c>
      <c r="N95" s="148" t="e">
        <f>VLOOKUP($A95,'JAN-DEC'!#REF!,23,FALSE)</f>
        <v>#REF!</v>
      </c>
      <c r="O95" s="148" t="e">
        <f>VLOOKUP($A95,'JAN-DEC'!#REF!,24,FALSE)</f>
        <v>#REF!</v>
      </c>
      <c r="P95" s="148" t="e">
        <f>VLOOKUP($A95,'JAN-DEC'!#REF!,25,FALSE)</f>
        <v>#REF!</v>
      </c>
      <c r="Q95" s="148" t="e">
        <f>VLOOKUP($A95,'JAN-DEC'!#REF!,26,FALSE)</f>
        <v>#REF!</v>
      </c>
      <c r="R95" s="148" t="e">
        <f>VLOOKUP($A95,'JAN-DEC'!#REF!,27,FALSE)</f>
        <v>#REF!</v>
      </c>
      <c r="S95" s="148" t="e">
        <f>VLOOKUP($A95,'JAN-DEC'!#REF!,28,FALSE)</f>
        <v>#REF!</v>
      </c>
      <c r="T95" s="148" t="e">
        <f>VLOOKUP($A95,'JAN-DEC'!#REF!,29,FALSE)</f>
        <v>#REF!</v>
      </c>
      <c r="U95" s="149" t="e">
        <f>VLOOKUP($A95,'JAN-DEC'!#REF!,30,FALSE)</f>
        <v>#REF!</v>
      </c>
      <c r="V95" s="100" t="e">
        <f>VLOOKUP($A95,'JAN-DEC'!#REF!,32,FALSE)</f>
        <v>#REF!</v>
      </c>
      <c r="W95" s="107" t="e">
        <f t="shared" si="17"/>
        <v>#REF!</v>
      </c>
    </row>
    <row r="96">
      <c r="A96" s="147" t="s">
        <v>141</v>
      </c>
      <c r="B96" s="147" t="s">
        <v>142</v>
      </c>
      <c r="C96" s="148" t="e">
        <f>VLOOKUP($A96,'JAN-DEC'!#REF!,12,FALSE)</f>
        <v>#REF!</v>
      </c>
      <c r="D96" s="148" t="e">
        <f>VLOOKUP($A96,'JAN-DEC'!#REF!,13,FALSE)</f>
        <v>#REF!</v>
      </c>
      <c r="E96" s="148" t="e">
        <f>VLOOKUP($A96,'JAN-DEC'!#REF!,14,FALSE)</f>
        <v>#REF!</v>
      </c>
      <c r="F96" s="148" t="e">
        <f>VLOOKUP($A96,'JAN-DEC'!#REF!,15,FALSE)</f>
        <v>#REF!</v>
      </c>
      <c r="G96" s="148" t="e">
        <f>VLOOKUP($A96,'JAN-DEC'!#REF!,16,FALSE)</f>
        <v>#REF!</v>
      </c>
      <c r="H96" s="148" t="e">
        <f>VLOOKUP($A96,'JAN-DEC'!#REF!,17,FALSE)</f>
        <v>#REF!</v>
      </c>
      <c r="I96" s="148" t="e">
        <f>VLOOKUP($A96,'JAN-DEC'!#REF!,18,FALSE)</f>
        <v>#REF!</v>
      </c>
      <c r="J96" s="148" t="e">
        <f>VLOOKUP($A96,'JAN-DEC'!#REF!,19,FALSE)</f>
        <v>#REF!</v>
      </c>
      <c r="K96" s="148" t="e">
        <f>VLOOKUP($A96,'JAN-DEC'!#REF!,20,FALSE)</f>
        <v>#REF!</v>
      </c>
      <c r="L96" s="148" t="e">
        <f>VLOOKUP($A96,'JAN-DEC'!#REF!,21,FALSE)</f>
        <v>#REF!</v>
      </c>
      <c r="M96" s="148" t="e">
        <f>VLOOKUP($A96,'JAN-DEC'!#REF!,22,FALSE)</f>
        <v>#REF!</v>
      </c>
      <c r="N96" s="148" t="e">
        <f>VLOOKUP($A96,'JAN-DEC'!#REF!,23,FALSE)</f>
        <v>#REF!</v>
      </c>
      <c r="O96" s="148" t="e">
        <f>VLOOKUP($A96,'JAN-DEC'!#REF!,24,FALSE)</f>
        <v>#REF!</v>
      </c>
      <c r="P96" s="148" t="e">
        <f>VLOOKUP($A96,'JAN-DEC'!#REF!,25,FALSE)</f>
        <v>#REF!</v>
      </c>
      <c r="Q96" s="148" t="e">
        <f>VLOOKUP($A96,'JAN-DEC'!#REF!,26,FALSE)</f>
        <v>#REF!</v>
      </c>
      <c r="R96" s="148" t="e">
        <f>VLOOKUP($A96,'JAN-DEC'!#REF!,27,FALSE)</f>
        <v>#REF!</v>
      </c>
      <c r="S96" s="148" t="e">
        <f>VLOOKUP($A96,'JAN-DEC'!#REF!,28,FALSE)</f>
        <v>#REF!</v>
      </c>
      <c r="T96" s="148" t="e">
        <f>VLOOKUP($A96,'JAN-DEC'!#REF!,29,FALSE)</f>
        <v>#REF!</v>
      </c>
      <c r="U96" s="149" t="e">
        <f>VLOOKUP($A96,'JAN-DEC'!#REF!,30,FALSE)</f>
        <v>#REF!</v>
      </c>
      <c r="V96" s="100" t="e">
        <f>VLOOKUP($A96,'JAN-DEC'!#REF!,32,FALSE)</f>
        <v>#REF!</v>
      </c>
      <c r="W96" s="107" t="e">
        <f t="shared" si="17"/>
        <v>#REF!</v>
      </c>
    </row>
    <row r="97">
      <c r="A97" s="147" t="s">
        <v>143</v>
      </c>
      <c r="B97" s="147" t="s">
        <v>144</v>
      </c>
      <c r="C97" s="148" t="e">
        <f>VLOOKUP($A97,'JAN-DEC'!#REF!,12,FALSE)</f>
        <v>#REF!</v>
      </c>
      <c r="D97" s="148" t="e">
        <f>VLOOKUP($A97,'JAN-DEC'!#REF!,13,FALSE)</f>
        <v>#REF!</v>
      </c>
      <c r="E97" s="148" t="e">
        <f>VLOOKUP($A97,'JAN-DEC'!#REF!,14,FALSE)</f>
        <v>#REF!</v>
      </c>
      <c r="F97" s="148" t="e">
        <f>VLOOKUP($A97,'JAN-DEC'!#REF!,15,FALSE)</f>
        <v>#REF!</v>
      </c>
      <c r="G97" s="148" t="e">
        <f>VLOOKUP($A97,'JAN-DEC'!#REF!,16,FALSE)</f>
        <v>#REF!</v>
      </c>
      <c r="H97" s="148" t="e">
        <f>VLOOKUP($A97,'JAN-DEC'!#REF!,17,FALSE)</f>
        <v>#REF!</v>
      </c>
      <c r="I97" s="148" t="e">
        <f>VLOOKUP($A97,'JAN-DEC'!#REF!,18,FALSE)</f>
        <v>#REF!</v>
      </c>
      <c r="J97" s="148" t="e">
        <f>VLOOKUP($A97,'JAN-DEC'!#REF!,19,FALSE)</f>
        <v>#REF!</v>
      </c>
      <c r="K97" s="148" t="e">
        <f>VLOOKUP($A97,'JAN-DEC'!#REF!,20,FALSE)</f>
        <v>#REF!</v>
      </c>
      <c r="L97" s="148" t="e">
        <f>VLOOKUP($A97,'JAN-DEC'!#REF!,21,FALSE)</f>
        <v>#REF!</v>
      </c>
      <c r="M97" s="148" t="e">
        <f>VLOOKUP($A97,'JAN-DEC'!#REF!,22,FALSE)</f>
        <v>#REF!</v>
      </c>
      <c r="N97" s="148" t="e">
        <f>VLOOKUP($A97,'JAN-DEC'!#REF!,23,FALSE)</f>
        <v>#REF!</v>
      </c>
      <c r="O97" s="148" t="e">
        <f>VLOOKUP($A97,'JAN-DEC'!#REF!,24,FALSE)</f>
        <v>#REF!</v>
      </c>
      <c r="P97" s="148" t="e">
        <f>VLOOKUP($A97,'JAN-DEC'!#REF!,25,FALSE)</f>
        <v>#REF!</v>
      </c>
      <c r="Q97" s="148" t="e">
        <f>VLOOKUP($A97,'JAN-DEC'!#REF!,26,FALSE)</f>
        <v>#REF!</v>
      </c>
      <c r="R97" s="148" t="e">
        <f>VLOOKUP($A97,'JAN-DEC'!#REF!,27,FALSE)</f>
        <v>#REF!</v>
      </c>
      <c r="S97" s="148" t="e">
        <f>VLOOKUP($A97,'JAN-DEC'!#REF!,28,FALSE)</f>
        <v>#REF!</v>
      </c>
      <c r="T97" s="148" t="e">
        <f>VLOOKUP($A97,'JAN-DEC'!#REF!,29,FALSE)</f>
        <v>#REF!</v>
      </c>
      <c r="U97" s="149" t="e">
        <f>VLOOKUP($A97,'JAN-DEC'!#REF!,30,FALSE)</f>
        <v>#REF!</v>
      </c>
      <c r="V97" s="100" t="e">
        <f>VLOOKUP($A97,'JAN-DEC'!#REF!,32,FALSE)</f>
        <v>#REF!</v>
      </c>
      <c r="W97" s="107" t="e">
        <f t="shared" si="17"/>
        <v>#REF!</v>
      </c>
    </row>
    <row r="98">
      <c r="A98" s="147" t="s">
        <v>145</v>
      </c>
      <c r="B98" s="147" t="s">
        <v>146</v>
      </c>
      <c r="C98" s="148" t="e">
        <f>VLOOKUP($A98,'JAN-DEC'!#REF!,12,FALSE)</f>
        <v>#REF!</v>
      </c>
      <c r="D98" s="148" t="e">
        <f>VLOOKUP($A98,'JAN-DEC'!#REF!,13,FALSE)</f>
        <v>#REF!</v>
      </c>
      <c r="E98" s="148" t="e">
        <f>VLOOKUP($A98,'JAN-DEC'!#REF!,14,FALSE)</f>
        <v>#REF!</v>
      </c>
      <c r="F98" s="148" t="e">
        <f>VLOOKUP($A98,'JAN-DEC'!#REF!,15,FALSE)</f>
        <v>#REF!</v>
      </c>
      <c r="G98" s="148" t="e">
        <f>VLOOKUP($A98,'JAN-DEC'!#REF!,16,FALSE)</f>
        <v>#REF!</v>
      </c>
      <c r="H98" s="148" t="e">
        <f>VLOOKUP($A98,'JAN-DEC'!#REF!,17,FALSE)</f>
        <v>#REF!</v>
      </c>
      <c r="I98" s="148" t="e">
        <f>VLOOKUP($A98,'JAN-DEC'!#REF!,18,FALSE)</f>
        <v>#REF!</v>
      </c>
      <c r="J98" s="148" t="e">
        <f>VLOOKUP($A98,'JAN-DEC'!#REF!,19,FALSE)</f>
        <v>#REF!</v>
      </c>
      <c r="K98" s="148" t="e">
        <f>VLOOKUP($A98,'JAN-DEC'!#REF!,20,FALSE)</f>
        <v>#REF!</v>
      </c>
      <c r="L98" s="148" t="e">
        <f>VLOOKUP($A98,'JAN-DEC'!#REF!,21,FALSE)</f>
        <v>#REF!</v>
      </c>
      <c r="M98" s="148" t="e">
        <f>VLOOKUP($A98,'JAN-DEC'!#REF!,22,FALSE)</f>
        <v>#REF!</v>
      </c>
      <c r="N98" s="148" t="e">
        <f>VLOOKUP($A98,'JAN-DEC'!#REF!,23,FALSE)</f>
        <v>#REF!</v>
      </c>
      <c r="O98" s="148" t="e">
        <f>VLOOKUP($A98,'JAN-DEC'!#REF!,24,FALSE)</f>
        <v>#REF!</v>
      </c>
      <c r="P98" s="148" t="e">
        <f>VLOOKUP($A98,'JAN-DEC'!#REF!,25,FALSE)</f>
        <v>#REF!</v>
      </c>
      <c r="Q98" s="148" t="e">
        <f>VLOOKUP($A98,'JAN-DEC'!#REF!,26,FALSE)</f>
        <v>#REF!</v>
      </c>
      <c r="R98" s="148" t="e">
        <f>VLOOKUP($A98,'JAN-DEC'!#REF!,27,FALSE)</f>
        <v>#REF!</v>
      </c>
      <c r="S98" s="148" t="e">
        <f>VLOOKUP($A98,'JAN-DEC'!#REF!,28,FALSE)</f>
        <v>#REF!</v>
      </c>
      <c r="T98" s="148" t="e">
        <f>VLOOKUP($A98,'JAN-DEC'!#REF!,29,FALSE)</f>
        <v>#REF!</v>
      </c>
      <c r="U98" s="149" t="e">
        <f>VLOOKUP($A98,'JAN-DEC'!#REF!,30,FALSE)</f>
        <v>#REF!</v>
      </c>
      <c r="V98" s="100" t="e">
        <f>VLOOKUP($A98,'JAN-DEC'!#REF!,32,FALSE)</f>
        <v>#REF!</v>
      </c>
      <c r="W98" s="107" t="e">
        <f t="shared" si="17"/>
        <v>#REF!</v>
      </c>
    </row>
    <row r="99">
      <c r="A99" s="147" t="s">
        <v>147</v>
      </c>
      <c r="B99" s="147" t="s">
        <v>148</v>
      </c>
      <c r="C99" s="148" t="e">
        <f>VLOOKUP($A99,'JAN-DEC'!#REF!,12,FALSE)</f>
        <v>#REF!</v>
      </c>
      <c r="D99" s="148" t="e">
        <f>VLOOKUP($A99,'JAN-DEC'!#REF!,13,FALSE)</f>
        <v>#REF!</v>
      </c>
      <c r="E99" s="148" t="e">
        <f>VLOOKUP($A99,'JAN-DEC'!#REF!,14,FALSE)</f>
        <v>#REF!</v>
      </c>
      <c r="F99" s="148" t="e">
        <f>VLOOKUP($A99,'JAN-DEC'!#REF!,15,FALSE)</f>
        <v>#REF!</v>
      </c>
      <c r="G99" s="148" t="e">
        <f>VLOOKUP($A99,'JAN-DEC'!#REF!,16,FALSE)</f>
        <v>#REF!</v>
      </c>
      <c r="H99" s="148" t="e">
        <f>VLOOKUP($A99,'JAN-DEC'!#REF!,17,FALSE)</f>
        <v>#REF!</v>
      </c>
      <c r="I99" s="148" t="e">
        <f>VLOOKUP($A99,'JAN-DEC'!#REF!,18,FALSE)</f>
        <v>#REF!</v>
      </c>
      <c r="J99" s="148" t="e">
        <f>VLOOKUP($A99,'JAN-DEC'!#REF!,19,FALSE)</f>
        <v>#REF!</v>
      </c>
      <c r="K99" s="148" t="e">
        <f>VLOOKUP($A99,'JAN-DEC'!#REF!,20,FALSE)</f>
        <v>#REF!</v>
      </c>
      <c r="L99" s="148" t="e">
        <f>VLOOKUP($A99,'JAN-DEC'!#REF!,21,FALSE)</f>
        <v>#REF!</v>
      </c>
      <c r="M99" s="148" t="e">
        <f>VLOOKUP($A99,'JAN-DEC'!#REF!,22,FALSE)</f>
        <v>#REF!</v>
      </c>
      <c r="N99" s="148" t="e">
        <f>VLOOKUP($A99,'JAN-DEC'!#REF!,23,FALSE)</f>
        <v>#REF!</v>
      </c>
      <c r="O99" s="148" t="e">
        <f>VLOOKUP($A99,'JAN-DEC'!#REF!,24,FALSE)</f>
        <v>#REF!</v>
      </c>
      <c r="P99" s="148" t="e">
        <f>VLOOKUP($A99,'JAN-DEC'!#REF!,25,FALSE)</f>
        <v>#REF!</v>
      </c>
      <c r="Q99" s="148" t="e">
        <f>VLOOKUP($A99,'JAN-DEC'!#REF!,26,FALSE)</f>
        <v>#REF!</v>
      </c>
      <c r="R99" s="148" t="e">
        <f>VLOOKUP($A99,'JAN-DEC'!#REF!,27,FALSE)</f>
        <v>#REF!</v>
      </c>
      <c r="S99" s="148" t="e">
        <f>VLOOKUP($A99,'JAN-DEC'!#REF!,28,FALSE)</f>
        <v>#REF!</v>
      </c>
      <c r="T99" s="148" t="e">
        <f>VLOOKUP($A99,'JAN-DEC'!#REF!,29,FALSE)</f>
        <v>#REF!</v>
      </c>
      <c r="U99" s="149" t="e">
        <f>VLOOKUP($A99,'JAN-DEC'!#REF!,30,FALSE)</f>
        <v>#REF!</v>
      </c>
      <c r="V99" s="100" t="e">
        <f>VLOOKUP($A99,'JAN-DEC'!#REF!,32,FALSE)</f>
        <v>#REF!</v>
      </c>
      <c r="W99" s="107" t="e">
        <f t="shared" si="17"/>
        <v>#REF!</v>
      </c>
    </row>
    <row r="100">
      <c r="A100" s="147" t="s">
        <v>149</v>
      </c>
      <c r="B100" s="147" t="s">
        <v>105</v>
      </c>
      <c r="C100" s="148" t="e">
        <f>VLOOKUP($A100,'JAN-DEC'!#REF!,12,FALSE)</f>
        <v>#REF!</v>
      </c>
      <c r="D100" s="148" t="e">
        <f>VLOOKUP($A100,'JAN-DEC'!#REF!,13,FALSE)</f>
        <v>#REF!</v>
      </c>
      <c r="E100" s="148" t="e">
        <f>VLOOKUP($A100,'JAN-DEC'!#REF!,14,FALSE)</f>
        <v>#REF!</v>
      </c>
      <c r="F100" s="148" t="e">
        <f>VLOOKUP($A100,'JAN-DEC'!#REF!,15,FALSE)</f>
        <v>#REF!</v>
      </c>
      <c r="G100" s="148" t="e">
        <f>VLOOKUP($A100,'JAN-DEC'!#REF!,16,FALSE)</f>
        <v>#REF!</v>
      </c>
      <c r="H100" s="148" t="e">
        <f>VLOOKUP($A100,'JAN-DEC'!#REF!,17,FALSE)</f>
        <v>#REF!</v>
      </c>
      <c r="I100" s="148" t="e">
        <f>VLOOKUP($A100,'JAN-DEC'!#REF!,18,FALSE)</f>
        <v>#REF!</v>
      </c>
      <c r="J100" s="148" t="e">
        <f>VLOOKUP($A100,'JAN-DEC'!#REF!,19,FALSE)</f>
        <v>#REF!</v>
      </c>
      <c r="K100" s="148" t="e">
        <f>VLOOKUP($A100,'JAN-DEC'!#REF!,20,FALSE)</f>
        <v>#REF!</v>
      </c>
      <c r="L100" s="148" t="e">
        <f>VLOOKUP($A100,'JAN-DEC'!#REF!,21,FALSE)</f>
        <v>#REF!</v>
      </c>
      <c r="M100" s="148" t="e">
        <f>VLOOKUP($A100,'JAN-DEC'!#REF!,22,FALSE)</f>
        <v>#REF!</v>
      </c>
      <c r="N100" s="148" t="e">
        <f>VLOOKUP($A100,'JAN-DEC'!#REF!,23,FALSE)</f>
        <v>#REF!</v>
      </c>
      <c r="O100" s="148" t="e">
        <f>VLOOKUP($A100,'JAN-DEC'!#REF!,24,FALSE)</f>
        <v>#REF!</v>
      </c>
      <c r="P100" s="148" t="e">
        <f>VLOOKUP($A100,'JAN-DEC'!#REF!,25,FALSE)</f>
        <v>#REF!</v>
      </c>
      <c r="Q100" s="148" t="e">
        <f>VLOOKUP($A100,'JAN-DEC'!#REF!,26,FALSE)</f>
        <v>#REF!</v>
      </c>
      <c r="R100" s="148" t="e">
        <f>VLOOKUP($A100,'JAN-DEC'!#REF!,27,FALSE)</f>
        <v>#REF!</v>
      </c>
      <c r="S100" s="148" t="e">
        <f>VLOOKUP($A100,'JAN-DEC'!#REF!,28,FALSE)</f>
        <v>#REF!</v>
      </c>
      <c r="T100" s="148" t="e">
        <f>VLOOKUP($A100,'JAN-DEC'!#REF!,29,FALSE)</f>
        <v>#REF!</v>
      </c>
      <c r="U100" s="149" t="e">
        <f>VLOOKUP($A100,'JAN-DEC'!#REF!,30,FALSE)</f>
        <v>#REF!</v>
      </c>
      <c r="V100" s="100" t="e">
        <f>VLOOKUP($A100,'JAN-DEC'!#REF!,32,FALSE)</f>
        <v>#REF!</v>
      </c>
      <c r="W100" s="107" t="e">
        <f t="shared" si="17"/>
        <v>#REF!</v>
      </c>
    </row>
    <row r="101">
      <c r="A101" s="147" t="s">
        <v>150</v>
      </c>
      <c r="B101" s="147" t="s">
        <v>105</v>
      </c>
      <c r="C101" s="148" t="e">
        <f>VLOOKUP($A101,'JAN-DEC'!#REF!,12,FALSE)</f>
        <v>#REF!</v>
      </c>
      <c r="D101" s="148" t="e">
        <f>VLOOKUP($A101,'JAN-DEC'!#REF!,13,FALSE)</f>
        <v>#REF!</v>
      </c>
      <c r="E101" s="148" t="e">
        <f>VLOOKUP($A101,'JAN-DEC'!#REF!,14,FALSE)</f>
        <v>#REF!</v>
      </c>
      <c r="F101" s="148" t="e">
        <f>VLOOKUP($A101,'JAN-DEC'!#REF!,15,FALSE)</f>
        <v>#REF!</v>
      </c>
      <c r="G101" s="148" t="e">
        <f>VLOOKUP($A101,'JAN-DEC'!#REF!,16,FALSE)</f>
        <v>#REF!</v>
      </c>
      <c r="H101" s="148" t="e">
        <f>VLOOKUP($A101,'JAN-DEC'!#REF!,17,FALSE)</f>
        <v>#REF!</v>
      </c>
      <c r="I101" s="148" t="e">
        <f>VLOOKUP($A101,'JAN-DEC'!#REF!,18,FALSE)</f>
        <v>#REF!</v>
      </c>
      <c r="J101" s="148" t="e">
        <f>VLOOKUP($A101,'JAN-DEC'!#REF!,19,FALSE)</f>
        <v>#REF!</v>
      </c>
      <c r="K101" s="148" t="e">
        <f>VLOOKUP($A101,'JAN-DEC'!#REF!,20,FALSE)</f>
        <v>#REF!</v>
      </c>
      <c r="L101" s="148" t="e">
        <f>VLOOKUP($A101,'JAN-DEC'!#REF!,21,FALSE)</f>
        <v>#REF!</v>
      </c>
      <c r="M101" s="148" t="e">
        <f>VLOOKUP($A101,'JAN-DEC'!#REF!,22,FALSE)</f>
        <v>#REF!</v>
      </c>
      <c r="N101" s="148" t="e">
        <f>VLOOKUP($A101,'JAN-DEC'!#REF!,23,FALSE)</f>
        <v>#REF!</v>
      </c>
      <c r="O101" s="148" t="e">
        <f>VLOOKUP($A101,'JAN-DEC'!#REF!,24,FALSE)</f>
        <v>#REF!</v>
      </c>
      <c r="P101" s="148" t="e">
        <f>VLOOKUP($A101,'JAN-DEC'!#REF!,25,FALSE)</f>
        <v>#REF!</v>
      </c>
      <c r="Q101" s="148" t="e">
        <f>VLOOKUP($A101,'JAN-DEC'!#REF!,26,FALSE)</f>
        <v>#REF!</v>
      </c>
      <c r="R101" s="148" t="e">
        <f>VLOOKUP($A101,'JAN-DEC'!#REF!,27,FALSE)</f>
        <v>#REF!</v>
      </c>
      <c r="S101" s="148" t="e">
        <f>VLOOKUP($A101,'JAN-DEC'!#REF!,28,FALSE)</f>
        <v>#REF!</v>
      </c>
      <c r="T101" s="148" t="e">
        <f>VLOOKUP($A101,'JAN-DEC'!#REF!,29,FALSE)</f>
        <v>#REF!</v>
      </c>
      <c r="U101" s="149" t="e">
        <f>VLOOKUP($A101,'JAN-DEC'!#REF!,30,FALSE)</f>
        <v>#REF!</v>
      </c>
      <c r="V101" s="100" t="e">
        <f>VLOOKUP($A101,'JAN-DEC'!#REF!,32,FALSE)</f>
        <v>#REF!</v>
      </c>
      <c r="W101" s="107" t="e">
        <f t="shared" si="17"/>
        <v>#REF!</v>
      </c>
    </row>
    <row r="102">
      <c r="A102" s="147" t="s">
        <v>151</v>
      </c>
      <c r="B102" s="147" t="s">
        <v>152</v>
      </c>
      <c r="C102" s="148" t="e">
        <f>VLOOKUP($A102,'JAN-DEC'!#REF!,12,FALSE)</f>
        <v>#REF!</v>
      </c>
      <c r="D102" s="148" t="e">
        <f>VLOOKUP($A102,'JAN-DEC'!#REF!,13,FALSE)</f>
        <v>#REF!</v>
      </c>
      <c r="E102" s="148" t="e">
        <f>VLOOKUP($A102,'JAN-DEC'!#REF!,14,FALSE)</f>
        <v>#REF!</v>
      </c>
      <c r="F102" s="148" t="e">
        <f>VLOOKUP($A102,'JAN-DEC'!#REF!,15,FALSE)</f>
        <v>#REF!</v>
      </c>
      <c r="G102" s="148" t="e">
        <f>VLOOKUP($A102,'JAN-DEC'!#REF!,16,FALSE)</f>
        <v>#REF!</v>
      </c>
      <c r="H102" s="148" t="e">
        <f>VLOOKUP($A102,'JAN-DEC'!#REF!,17,FALSE)</f>
        <v>#REF!</v>
      </c>
      <c r="I102" s="148" t="e">
        <f>VLOOKUP($A102,'JAN-DEC'!#REF!,18,FALSE)</f>
        <v>#REF!</v>
      </c>
      <c r="J102" s="148" t="e">
        <f>VLOOKUP($A102,'JAN-DEC'!#REF!,19,FALSE)</f>
        <v>#REF!</v>
      </c>
      <c r="K102" s="148" t="e">
        <f>VLOOKUP($A102,'JAN-DEC'!#REF!,20,FALSE)</f>
        <v>#REF!</v>
      </c>
      <c r="L102" s="148" t="e">
        <f>VLOOKUP($A102,'JAN-DEC'!#REF!,21,FALSE)</f>
        <v>#REF!</v>
      </c>
      <c r="M102" s="148" t="e">
        <f>VLOOKUP($A102,'JAN-DEC'!#REF!,22,FALSE)</f>
        <v>#REF!</v>
      </c>
      <c r="N102" s="148" t="e">
        <f>VLOOKUP($A102,'JAN-DEC'!#REF!,23,FALSE)</f>
        <v>#REF!</v>
      </c>
      <c r="O102" s="148" t="e">
        <f>VLOOKUP($A102,'JAN-DEC'!#REF!,24,FALSE)</f>
        <v>#REF!</v>
      </c>
      <c r="P102" s="148" t="e">
        <f>VLOOKUP($A102,'JAN-DEC'!#REF!,25,FALSE)</f>
        <v>#REF!</v>
      </c>
      <c r="Q102" s="148" t="e">
        <f>VLOOKUP($A102,'JAN-DEC'!#REF!,26,FALSE)</f>
        <v>#REF!</v>
      </c>
      <c r="R102" s="148" t="e">
        <f>VLOOKUP($A102,'JAN-DEC'!#REF!,27,FALSE)</f>
        <v>#REF!</v>
      </c>
      <c r="S102" s="148" t="e">
        <f>VLOOKUP($A102,'JAN-DEC'!#REF!,28,FALSE)</f>
        <v>#REF!</v>
      </c>
      <c r="T102" s="148" t="e">
        <f>VLOOKUP($A102,'JAN-DEC'!#REF!,29,FALSE)</f>
        <v>#REF!</v>
      </c>
      <c r="U102" s="149" t="e">
        <f>VLOOKUP($A102,'JAN-DEC'!#REF!,30,FALSE)</f>
        <v>#REF!</v>
      </c>
      <c r="V102" s="100" t="e">
        <f>VLOOKUP($A102,'JAN-DEC'!#REF!,32,FALSE)</f>
        <v>#REF!</v>
      </c>
      <c r="W102" s="107" t="e">
        <f t="shared" si="17"/>
        <v>#REF!</v>
      </c>
    </row>
    <row r="103">
      <c r="A103" s="147" t="s">
        <v>153</v>
      </c>
      <c r="B103" s="147" t="s">
        <v>154</v>
      </c>
      <c r="C103" s="148" t="e">
        <f>VLOOKUP($A103,'JAN-DEC'!#REF!,12,FALSE)</f>
        <v>#REF!</v>
      </c>
      <c r="D103" s="148" t="e">
        <f>VLOOKUP($A103,'JAN-DEC'!#REF!,13,FALSE)</f>
        <v>#REF!</v>
      </c>
      <c r="E103" s="148" t="e">
        <f>VLOOKUP($A103,'JAN-DEC'!#REF!,14,FALSE)</f>
        <v>#REF!</v>
      </c>
      <c r="F103" s="148" t="e">
        <f>VLOOKUP($A103,'JAN-DEC'!#REF!,15,FALSE)</f>
        <v>#REF!</v>
      </c>
      <c r="G103" s="148" t="e">
        <f>VLOOKUP($A103,'JAN-DEC'!#REF!,16,FALSE)</f>
        <v>#REF!</v>
      </c>
      <c r="H103" s="148" t="e">
        <f>VLOOKUP($A103,'JAN-DEC'!#REF!,17,FALSE)</f>
        <v>#REF!</v>
      </c>
      <c r="I103" s="148" t="e">
        <f>VLOOKUP($A103,'JAN-DEC'!#REF!,18,FALSE)</f>
        <v>#REF!</v>
      </c>
      <c r="J103" s="148" t="e">
        <f>VLOOKUP($A103,'JAN-DEC'!#REF!,19,FALSE)</f>
        <v>#REF!</v>
      </c>
      <c r="K103" s="148" t="e">
        <f>VLOOKUP($A103,'JAN-DEC'!#REF!,20,FALSE)</f>
        <v>#REF!</v>
      </c>
      <c r="L103" s="148" t="e">
        <f>VLOOKUP($A103,'JAN-DEC'!#REF!,21,FALSE)</f>
        <v>#REF!</v>
      </c>
      <c r="M103" s="148" t="e">
        <f>VLOOKUP($A103,'JAN-DEC'!#REF!,22,FALSE)</f>
        <v>#REF!</v>
      </c>
      <c r="N103" s="148" t="e">
        <f>VLOOKUP($A103,'JAN-DEC'!#REF!,23,FALSE)</f>
        <v>#REF!</v>
      </c>
      <c r="O103" s="148" t="e">
        <f>VLOOKUP($A103,'JAN-DEC'!#REF!,24,FALSE)</f>
        <v>#REF!</v>
      </c>
      <c r="P103" s="148" t="e">
        <f>VLOOKUP($A103,'JAN-DEC'!#REF!,25,FALSE)</f>
        <v>#REF!</v>
      </c>
      <c r="Q103" s="148" t="e">
        <f>VLOOKUP($A103,'JAN-DEC'!#REF!,26,FALSE)</f>
        <v>#REF!</v>
      </c>
      <c r="R103" s="148" t="e">
        <f>VLOOKUP($A103,'JAN-DEC'!#REF!,27,FALSE)</f>
        <v>#REF!</v>
      </c>
      <c r="S103" s="148" t="e">
        <f>VLOOKUP($A103,'JAN-DEC'!#REF!,28,FALSE)</f>
        <v>#REF!</v>
      </c>
      <c r="T103" s="148" t="e">
        <f>VLOOKUP($A103,'JAN-DEC'!#REF!,29,FALSE)</f>
        <v>#REF!</v>
      </c>
      <c r="U103" s="149" t="e">
        <f>VLOOKUP($A103,'JAN-DEC'!#REF!,30,FALSE)</f>
        <v>#REF!</v>
      </c>
      <c r="V103" s="100" t="e">
        <f>VLOOKUP($A103,'JAN-DEC'!#REF!,32,FALSE)</f>
        <v>#REF!</v>
      </c>
      <c r="W103" s="107" t="e">
        <f t="shared" si="17"/>
        <v>#REF!</v>
      </c>
    </row>
    <row r="104">
      <c r="A104" s="147" t="s">
        <v>155</v>
      </c>
      <c r="B104" s="147" t="s">
        <v>156</v>
      </c>
      <c r="C104" s="148" t="e">
        <f>VLOOKUP($A104,'JAN-DEC'!#REF!,12,FALSE)</f>
        <v>#REF!</v>
      </c>
      <c r="D104" s="148" t="e">
        <f>VLOOKUP($A104,'JAN-DEC'!#REF!,13,FALSE)</f>
        <v>#REF!</v>
      </c>
      <c r="E104" s="148" t="e">
        <f>VLOOKUP($A104,'JAN-DEC'!#REF!,14,FALSE)</f>
        <v>#REF!</v>
      </c>
      <c r="F104" s="148" t="e">
        <f>VLOOKUP($A104,'JAN-DEC'!#REF!,15,FALSE)</f>
        <v>#REF!</v>
      </c>
      <c r="G104" s="148" t="e">
        <f>VLOOKUP($A104,'JAN-DEC'!#REF!,16,FALSE)</f>
        <v>#REF!</v>
      </c>
      <c r="H104" s="148" t="e">
        <f>VLOOKUP($A104,'JAN-DEC'!#REF!,17,FALSE)</f>
        <v>#REF!</v>
      </c>
      <c r="I104" s="148" t="e">
        <f>VLOOKUP($A104,'JAN-DEC'!#REF!,18,FALSE)</f>
        <v>#REF!</v>
      </c>
      <c r="J104" s="148" t="e">
        <f>VLOOKUP($A104,'JAN-DEC'!#REF!,19,FALSE)</f>
        <v>#REF!</v>
      </c>
      <c r="K104" s="148" t="e">
        <f>VLOOKUP($A104,'JAN-DEC'!#REF!,20,FALSE)</f>
        <v>#REF!</v>
      </c>
      <c r="L104" s="148" t="e">
        <f>VLOOKUP($A104,'JAN-DEC'!#REF!,21,FALSE)</f>
        <v>#REF!</v>
      </c>
      <c r="M104" s="148" t="e">
        <f>VLOOKUP($A104,'JAN-DEC'!#REF!,22,FALSE)</f>
        <v>#REF!</v>
      </c>
      <c r="N104" s="148" t="e">
        <f>VLOOKUP($A104,'JAN-DEC'!#REF!,23,FALSE)</f>
        <v>#REF!</v>
      </c>
      <c r="O104" s="148" t="e">
        <f>VLOOKUP($A104,'JAN-DEC'!#REF!,24,FALSE)</f>
        <v>#REF!</v>
      </c>
      <c r="P104" s="148" t="e">
        <f>VLOOKUP($A104,'JAN-DEC'!#REF!,25,FALSE)</f>
        <v>#REF!</v>
      </c>
      <c r="Q104" s="148" t="e">
        <f>VLOOKUP($A104,'JAN-DEC'!#REF!,26,FALSE)</f>
        <v>#REF!</v>
      </c>
      <c r="R104" s="148" t="e">
        <f>VLOOKUP($A104,'JAN-DEC'!#REF!,27,FALSE)</f>
        <v>#REF!</v>
      </c>
      <c r="S104" s="148" t="e">
        <f>VLOOKUP($A104,'JAN-DEC'!#REF!,28,FALSE)</f>
        <v>#REF!</v>
      </c>
      <c r="T104" s="148" t="e">
        <f>VLOOKUP($A104,'JAN-DEC'!#REF!,29,FALSE)</f>
        <v>#REF!</v>
      </c>
      <c r="U104" s="149" t="e">
        <f>VLOOKUP($A104,'JAN-DEC'!#REF!,30,FALSE)</f>
        <v>#REF!</v>
      </c>
      <c r="V104" s="100" t="e">
        <f>VLOOKUP($A104,'JAN-DEC'!#REF!,32,FALSE)</f>
        <v>#REF!</v>
      </c>
      <c r="W104" s="107" t="e">
        <f t="shared" si="17"/>
        <v>#REF!</v>
      </c>
    </row>
    <row r="105">
      <c r="A105" s="147" t="s">
        <v>157</v>
      </c>
      <c r="B105" s="147" t="s">
        <v>105</v>
      </c>
      <c r="C105" s="148" t="e">
        <f>VLOOKUP($A105,'JAN-DEC'!#REF!,12,FALSE)</f>
        <v>#REF!</v>
      </c>
      <c r="D105" s="148" t="e">
        <f>VLOOKUP($A105,'JAN-DEC'!#REF!,13,FALSE)</f>
        <v>#REF!</v>
      </c>
      <c r="E105" s="148" t="e">
        <f>VLOOKUP($A105,'JAN-DEC'!#REF!,14,FALSE)</f>
        <v>#REF!</v>
      </c>
      <c r="F105" s="148" t="e">
        <f>VLOOKUP($A105,'JAN-DEC'!#REF!,15,FALSE)</f>
        <v>#REF!</v>
      </c>
      <c r="G105" s="148" t="e">
        <f>VLOOKUP($A105,'JAN-DEC'!#REF!,16,FALSE)</f>
        <v>#REF!</v>
      </c>
      <c r="H105" s="148" t="e">
        <f>VLOOKUP($A105,'JAN-DEC'!#REF!,17,FALSE)</f>
        <v>#REF!</v>
      </c>
      <c r="I105" s="148" t="e">
        <f>VLOOKUP($A105,'JAN-DEC'!#REF!,18,FALSE)</f>
        <v>#REF!</v>
      </c>
      <c r="J105" s="148" t="e">
        <f>VLOOKUP($A105,'JAN-DEC'!#REF!,19,FALSE)</f>
        <v>#REF!</v>
      </c>
      <c r="K105" s="148" t="e">
        <f>VLOOKUP($A105,'JAN-DEC'!#REF!,20,FALSE)</f>
        <v>#REF!</v>
      </c>
      <c r="L105" s="148" t="e">
        <f>VLOOKUP($A105,'JAN-DEC'!#REF!,21,FALSE)</f>
        <v>#REF!</v>
      </c>
      <c r="M105" s="148" t="e">
        <f>VLOOKUP($A105,'JAN-DEC'!#REF!,22,FALSE)</f>
        <v>#REF!</v>
      </c>
      <c r="N105" s="148" t="e">
        <f>VLOOKUP($A105,'JAN-DEC'!#REF!,23,FALSE)</f>
        <v>#REF!</v>
      </c>
      <c r="O105" s="148" t="e">
        <f>VLOOKUP($A105,'JAN-DEC'!#REF!,24,FALSE)</f>
        <v>#REF!</v>
      </c>
      <c r="P105" s="148" t="e">
        <f>VLOOKUP($A105,'JAN-DEC'!#REF!,25,FALSE)</f>
        <v>#REF!</v>
      </c>
      <c r="Q105" s="148" t="e">
        <f>VLOOKUP($A105,'JAN-DEC'!#REF!,26,FALSE)</f>
        <v>#REF!</v>
      </c>
      <c r="R105" s="148" t="e">
        <f>VLOOKUP($A105,'JAN-DEC'!#REF!,27,FALSE)</f>
        <v>#REF!</v>
      </c>
      <c r="S105" s="148" t="e">
        <f>VLOOKUP($A105,'JAN-DEC'!#REF!,28,FALSE)</f>
        <v>#REF!</v>
      </c>
      <c r="T105" s="148" t="e">
        <f>VLOOKUP($A105,'JAN-DEC'!#REF!,29,FALSE)</f>
        <v>#REF!</v>
      </c>
      <c r="U105" s="149" t="e">
        <f>VLOOKUP($A105,'JAN-DEC'!#REF!,30,FALSE)</f>
        <v>#REF!</v>
      </c>
      <c r="V105" s="100" t="e">
        <f>VLOOKUP($A105,'JAN-DEC'!#REF!,32,FALSE)</f>
        <v>#REF!</v>
      </c>
      <c r="W105" s="107" t="e">
        <f t="shared" si="17"/>
        <v>#REF!</v>
      </c>
    </row>
    <row r="106">
      <c r="A106" s="147" t="s">
        <v>158</v>
      </c>
      <c r="B106" s="147" t="s">
        <v>159</v>
      </c>
      <c r="C106" s="148" t="e">
        <f>VLOOKUP($A106,'JAN-DEC'!#REF!,12,FALSE)</f>
        <v>#REF!</v>
      </c>
      <c r="D106" s="148" t="e">
        <f>VLOOKUP($A106,'JAN-DEC'!#REF!,13,FALSE)</f>
        <v>#REF!</v>
      </c>
      <c r="E106" s="148" t="e">
        <f>VLOOKUP($A106,'JAN-DEC'!#REF!,14,FALSE)</f>
        <v>#REF!</v>
      </c>
      <c r="F106" s="148" t="e">
        <f>VLOOKUP($A106,'JAN-DEC'!#REF!,15,FALSE)</f>
        <v>#REF!</v>
      </c>
      <c r="G106" s="148" t="e">
        <f>VLOOKUP($A106,'JAN-DEC'!#REF!,16,FALSE)</f>
        <v>#REF!</v>
      </c>
      <c r="H106" s="148" t="e">
        <f>VLOOKUP($A106,'JAN-DEC'!#REF!,17,FALSE)</f>
        <v>#REF!</v>
      </c>
      <c r="I106" s="148" t="e">
        <f>VLOOKUP($A106,'JAN-DEC'!#REF!,18,FALSE)</f>
        <v>#REF!</v>
      </c>
      <c r="J106" s="148" t="e">
        <f>VLOOKUP($A106,'JAN-DEC'!#REF!,19,FALSE)</f>
        <v>#REF!</v>
      </c>
      <c r="K106" s="148" t="e">
        <f>VLOOKUP($A106,'JAN-DEC'!#REF!,20,FALSE)</f>
        <v>#REF!</v>
      </c>
      <c r="L106" s="148" t="e">
        <f>VLOOKUP($A106,'JAN-DEC'!#REF!,21,FALSE)</f>
        <v>#REF!</v>
      </c>
      <c r="M106" s="148" t="e">
        <f>VLOOKUP($A106,'JAN-DEC'!#REF!,22,FALSE)</f>
        <v>#REF!</v>
      </c>
      <c r="N106" s="148" t="e">
        <f>VLOOKUP($A106,'JAN-DEC'!#REF!,23,FALSE)</f>
        <v>#REF!</v>
      </c>
      <c r="O106" s="148" t="e">
        <f>VLOOKUP($A106,'JAN-DEC'!#REF!,24,FALSE)</f>
        <v>#REF!</v>
      </c>
      <c r="P106" s="148" t="e">
        <f>VLOOKUP($A106,'JAN-DEC'!#REF!,25,FALSE)</f>
        <v>#REF!</v>
      </c>
      <c r="Q106" s="148" t="e">
        <f>VLOOKUP($A106,'JAN-DEC'!#REF!,26,FALSE)</f>
        <v>#REF!</v>
      </c>
      <c r="R106" s="148" t="e">
        <f>VLOOKUP($A106,'JAN-DEC'!#REF!,27,FALSE)</f>
        <v>#REF!</v>
      </c>
      <c r="S106" s="148" t="e">
        <f>VLOOKUP($A106,'JAN-DEC'!#REF!,28,FALSE)</f>
        <v>#REF!</v>
      </c>
      <c r="T106" s="148" t="e">
        <f>VLOOKUP($A106,'JAN-DEC'!#REF!,29,FALSE)</f>
        <v>#REF!</v>
      </c>
      <c r="U106" s="149" t="e">
        <f>VLOOKUP($A106,'JAN-DEC'!#REF!,30,FALSE)</f>
        <v>#REF!</v>
      </c>
      <c r="V106" s="100" t="e">
        <f>VLOOKUP($A106,'JAN-DEC'!#REF!,32,FALSE)</f>
        <v>#REF!</v>
      </c>
      <c r="W106" s="107" t="e">
        <f t="shared" si="17"/>
        <v>#REF!</v>
      </c>
    </row>
    <row r="107">
      <c r="A107" s="147" t="s">
        <v>160</v>
      </c>
      <c r="B107" s="147" t="s">
        <v>161</v>
      </c>
      <c r="C107" s="148" t="e">
        <f>VLOOKUP($A107,'JAN-DEC'!#REF!,12,FALSE)</f>
        <v>#REF!</v>
      </c>
      <c r="D107" s="148" t="e">
        <f>VLOOKUP($A107,'JAN-DEC'!#REF!,13,FALSE)</f>
        <v>#REF!</v>
      </c>
      <c r="E107" s="148" t="e">
        <f>VLOOKUP($A107,'JAN-DEC'!#REF!,14,FALSE)</f>
        <v>#REF!</v>
      </c>
      <c r="F107" s="148" t="e">
        <f>VLOOKUP($A107,'JAN-DEC'!#REF!,15,FALSE)</f>
        <v>#REF!</v>
      </c>
      <c r="G107" s="148" t="e">
        <f>VLOOKUP($A107,'JAN-DEC'!#REF!,16,FALSE)</f>
        <v>#REF!</v>
      </c>
      <c r="H107" s="148" t="e">
        <f>VLOOKUP($A107,'JAN-DEC'!#REF!,17,FALSE)</f>
        <v>#REF!</v>
      </c>
      <c r="I107" s="148" t="e">
        <f>VLOOKUP($A107,'JAN-DEC'!#REF!,18,FALSE)</f>
        <v>#REF!</v>
      </c>
      <c r="J107" s="148" t="e">
        <f>VLOOKUP($A107,'JAN-DEC'!#REF!,19,FALSE)</f>
        <v>#REF!</v>
      </c>
      <c r="K107" s="148" t="e">
        <f>VLOOKUP($A107,'JAN-DEC'!#REF!,20,FALSE)</f>
        <v>#REF!</v>
      </c>
      <c r="L107" s="148" t="e">
        <f>VLOOKUP($A107,'JAN-DEC'!#REF!,21,FALSE)</f>
        <v>#REF!</v>
      </c>
      <c r="M107" s="148" t="e">
        <f>VLOOKUP($A107,'JAN-DEC'!#REF!,22,FALSE)</f>
        <v>#REF!</v>
      </c>
      <c r="N107" s="148" t="e">
        <f>VLOOKUP($A107,'JAN-DEC'!#REF!,23,FALSE)</f>
        <v>#REF!</v>
      </c>
      <c r="O107" s="148" t="e">
        <f>VLOOKUP($A107,'JAN-DEC'!#REF!,24,FALSE)</f>
        <v>#REF!</v>
      </c>
      <c r="P107" s="148" t="e">
        <f>VLOOKUP($A107,'JAN-DEC'!#REF!,25,FALSE)</f>
        <v>#REF!</v>
      </c>
      <c r="Q107" s="148" t="e">
        <f>VLOOKUP($A107,'JAN-DEC'!#REF!,26,FALSE)</f>
        <v>#REF!</v>
      </c>
      <c r="R107" s="148" t="e">
        <f>VLOOKUP($A107,'JAN-DEC'!#REF!,27,FALSE)</f>
        <v>#REF!</v>
      </c>
      <c r="S107" s="148" t="e">
        <f>VLOOKUP($A107,'JAN-DEC'!#REF!,28,FALSE)</f>
        <v>#REF!</v>
      </c>
      <c r="T107" s="148" t="e">
        <f>VLOOKUP($A107,'JAN-DEC'!#REF!,29,FALSE)</f>
        <v>#REF!</v>
      </c>
      <c r="U107" s="149" t="e">
        <f>VLOOKUP($A107,'JAN-DEC'!#REF!,30,FALSE)</f>
        <v>#REF!</v>
      </c>
      <c r="V107" s="100" t="e">
        <f>VLOOKUP($A107,'JAN-DEC'!#REF!,32,FALSE)</f>
        <v>#REF!</v>
      </c>
      <c r="W107" s="107" t="e">
        <f t="shared" si="17"/>
        <v>#REF!</v>
      </c>
    </row>
    <row r="108">
      <c r="A108" s="147" t="s">
        <v>162</v>
      </c>
      <c r="B108" s="147" t="s">
        <v>105</v>
      </c>
      <c r="C108" s="148" t="e">
        <f>VLOOKUP($A108,'JAN-DEC'!#REF!,12,FALSE)</f>
        <v>#REF!</v>
      </c>
      <c r="D108" s="148" t="e">
        <f>VLOOKUP($A108,'JAN-DEC'!#REF!,13,FALSE)</f>
        <v>#REF!</v>
      </c>
      <c r="E108" s="148" t="e">
        <f>VLOOKUP($A108,'JAN-DEC'!#REF!,14,FALSE)</f>
        <v>#REF!</v>
      </c>
      <c r="F108" s="148" t="e">
        <f>VLOOKUP($A108,'JAN-DEC'!#REF!,15,FALSE)</f>
        <v>#REF!</v>
      </c>
      <c r="G108" s="148" t="e">
        <f>VLOOKUP($A108,'JAN-DEC'!#REF!,16,FALSE)</f>
        <v>#REF!</v>
      </c>
      <c r="H108" s="148" t="e">
        <f>VLOOKUP($A108,'JAN-DEC'!#REF!,17,FALSE)</f>
        <v>#REF!</v>
      </c>
      <c r="I108" s="148" t="e">
        <f>VLOOKUP($A108,'JAN-DEC'!#REF!,18,FALSE)</f>
        <v>#REF!</v>
      </c>
      <c r="J108" s="148" t="e">
        <f>VLOOKUP($A108,'JAN-DEC'!#REF!,19,FALSE)</f>
        <v>#REF!</v>
      </c>
      <c r="K108" s="148" t="e">
        <f>VLOOKUP($A108,'JAN-DEC'!#REF!,20,FALSE)</f>
        <v>#REF!</v>
      </c>
      <c r="L108" s="148" t="e">
        <f>VLOOKUP($A108,'JAN-DEC'!#REF!,21,FALSE)</f>
        <v>#REF!</v>
      </c>
      <c r="M108" s="148" t="e">
        <f>VLOOKUP($A108,'JAN-DEC'!#REF!,22,FALSE)</f>
        <v>#REF!</v>
      </c>
      <c r="N108" s="148" t="e">
        <f>VLOOKUP($A108,'JAN-DEC'!#REF!,23,FALSE)</f>
        <v>#REF!</v>
      </c>
      <c r="O108" s="148" t="e">
        <f>VLOOKUP($A108,'JAN-DEC'!#REF!,24,FALSE)</f>
        <v>#REF!</v>
      </c>
      <c r="P108" s="148" t="e">
        <f>VLOOKUP($A108,'JAN-DEC'!#REF!,25,FALSE)</f>
        <v>#REF!</v>
      </c>
      <c r="Q108" s="148" t="e">
        <f>VLOOKUP($A108,'JAN-DEC'!#REF!,26,FALSE)</f>
        <v>#REF!</v>
      </c>
      <c r="R108" s="148" t="e">
        <f>VLOOKUP($A108,'JAN-DEC'!#REF!,27,FALSE)</f>
        <v>#REF!</v>
      </c>
      <c r="S108" s="148" t="e">
        <f>VLOOKUP($A108,'JAN-DEC'!#REF!,28,FALSE)</f>
        <v>#REF!</v>
      </c>
      <c r="T108" s="148" t="e">
        <f>VLOOKUP($A108,'JAN-DEC'!#REF!,29,FALSE)</f>
        <v>#REF!</v>
      </c>
      <c r="U108" s="149" t="e">
        <f>VLOOKUP($A108,'JAN-DEC'!#REF!,30,FALSE)</f>
        <v>#REF!</v>
      </c>
      <c r="V108" s="100" t="e">
        <f>VLOOKUP($A108,'JAN-DEC'!#REF!,32,FALSE)</f>
        <v>#REF!</v>
      </c>
      <c r="W108" s="107" t="e">
        <f t="shared" si="17"/>
        <v>#REF!</v>
      </c>
    </row>
    <row r="109">
      <c r="A109" s="147" t="s">
        <v>163</v>
      </c>
      <c r="B109" s="147" t="s">
        <v>164</v>
      </c>
      <c r="C109" s="148" t="e">
        <f>VLOOKUP($A109,'JAN-DEC'!#REF!,12,FALSE)</f>
        <v>#REF!</v>
      </c>
      <c r="D109" s="148" t="e">
        <f>VLOOKUP($A109,'JAN-DEC'!#REF!,13,FALSE)</f>
        <v>#REF!</v>
      </c>
      <c r="E109" s="148" t="e">
        <f>VLOOKUP($A109,'JAN-DEC'!#REF!,14,FALSE)</f>
        <v>#REF!</v>
      </c>
      <c r="F109" s="148" t="e">
        <f>VLOOKUP($A109,'JAN-DEC'!#REF!,15,FALSE)</f>
        <v>#REF!</v>
      </c>
      <c r="G109" s="148" t="e">
        <f>VLOOKUP($A109,'JAN-DEC'!#REF!,16,FALSE)</f>
        <v>#REF!</v>
      </c>
      <c r="H109" s="148" t="e">
        <f>VLOOKUP($A109,'JAN-DEC'!#REF!,17,FALSE)</f>
        <v>#REF!</v>
      </c>
      <c r="I109" s="148" t="e">
        <f>VLOOKUP($A109,'JAN-DEC'!#REF!,18,FALSE)</f>
        <v>#REF!</v>
      </c>
      <c r="J109" s="148" t="e">
        <f>VLOOKUP($A109,'JAN-DEC'!#REF!,19,FALSE)</f>
        <v>#REF!</v>
      </c>
      <c r="K109" s="148" t="e">
        <f>VLOOKUP($A109,'JAN-DEC'!#REF!,20,FALSE)</f>
        <v>#REF!</v>
      </c>
      <c r="L109" s="148" t="e">
        <f>VLOOKUP($A109,'JAN-DEC'!#REF!,21,FALSE)</f>
        <v>#REF!</v>
      </c>
      <c r="M109" s="148" t="e">
        <f>VLOOKUP($A109,'JAN-DEC'!#REF!,22,FALSE)</f>
        <v>#REF!</v>
      </c>
      <c r="N109" s="148" t="e">
        <f>VLOOKUP($A109,'JAN-DEC'!#REF!,23,FALSE)</f>
        <v>#REF!</v>
      </c>
      <c r="O109" s="148" t="e">
        <f>VLOOKUP($A109,'JAN-DEC'!#REF!,24,FALSE)</f>
        <v>#REF!</v>
      </c>
      <c r="P109" s="148" t="e">
        <f>VLOOKUP($A109,'JAN-DEC'!#REF!,25,FALSE)</f>
        <v>#REF!</v>
      </c>
      <c r="Q109" s="148" t="e">
        <f>VLOOKUP($A109,'JAN-DEC'!#REF!,26,FALSE)</f>
        <v>#REF!</v>
      </c>
      <c r="R109" s="148" t="e">
        <f>VLOOKUP($A109,'JAN-DEC'!#REF!,27,FALSE)</f>
        <v>#REF!</v>
      </c>
      <c r="S109" s="148" t="e">
        <f>VLOOKUP($A109,'JAN-DEC'!#REF!,28,FALSE)</f>
        <v>#REF!</v>
      </c>
      <c r="T109" s="148" t="e">
        <f>VLOOKUP($A109,'JAN-DEC'!#REF!,29,FALSE)</f>
        <v>#REF!</v>
      </c>
      <c r="U109" s="149" t="e">
        <f>VLOOKUP($A109,'JAN-DEC'!#REF!,30,FALSE)</f>
        <v>#REF!</v>
      </c>
      <c r="V109" s="100" t="e">
        <f>VLOOKUP($A109,'JAN-DEC'!#REF!,32,FALSE)</f>
        <v>#REF!</v>
      </c>
      <c r="W109" s="107" t="e">
        <f t="shared" si="17"/>
        <v>#REF!</v>
      </c>
    </row>
    <row r="110">
      <c r="A110" s="147" t="s">
        <v>165</v>
      </c>
      <c r="B110" s="147" t="s">
        <v>105</v>
      </c>
      <c r="C110" s="148" t="e">
        <f>VLOOKUP($A110,'JAN-DEC'!#REF!,12,FALSE)</f>
        <v>#REF!</v>
      </c>
      <c r="D110" s="148" t="e">
        <f>VLOOKUP($A110,'JAN-DEC'!#REF!,13,FALSE)</f>
        <v>#REF!</v>
      </c>
      <c r="E110" s="148" t="e">
        <f>VLOOKUP($A110,'JAN-DEC'!#REF!,14,FALSE)</f>
        <v>#REF!</v>
      </c>
      <c r="F110" s="148" t="e">
        <f>VLOOKUP($A110,'JAN-DEC'!#REF!,15,FALSE)</f>
        <v>#REF!</v>
      </c>
      <c r="G110" s="148" t="e">
        <f>VLOOKUP($A110,'JAN-DEC'!#REF!,16,FALSE)</f>
        <v>#REF!</v>
      </c>
      <c r="H110" s="148" t="e">
        <f>VLOOKUP($A110,'JAN-DEC'!#REF!,17,FALSE)</f>
        <v>#REF!</v>
      </c>
      <c r="I110" s="148" t="e">
        <f>VLOOKUP($A110,'JAN-DEC'!#REF!,18,FALSE)</f>
        <v>#REF!</v>
      </c>
      <c r="J110" s="148" t="e">
        <f>VLOOKUP($A110,'JAN-DEC'!#REF!,19,FALSE)</f>
        <v>#REF!</v>
      </c>
      <c r="K110" s="148" t="e">
        <f>VLOOKUP($A110,'JAN-DEC'!#REF!,20,FALSE)</f>
        <v>#REF!</v>
      </c>
      <c r="L110" s="148" t="e">
        <f>VLOOKUP($A110,'JAN-DEC'!#REF!,21,FALSE)</f>
        <v>#REF!</v>
      </c>
      <c r="M110" s="148" t="e">
        <f>VLOOKUP($A110,'JAN-DEC'!#REF!,22,FALSE)</f>
        <v>#REF!</v>
      </c>
      <c r="N110" s="148" t="e">
        <f>VLOOKUP($A110,'JAN-DEC'!#REF!,23,FALSE)</f>
        <v>#REF!</v>
      </c>
      <c r="O110" s="148" t="e">
        <f>VLOOKUP($A110,'JAN-DEC'!#REF!,24,FALSE)</f>
        <v>#REF!</v>
      </c>
      <c r="P110" s="148" t="e">
        <f>VLOOKUP($A110,'JAN-DEC'!#REF!,25,FALSE)</f>
        <v>#REF!</v>
      </c>
      <c r="Q110" s="148" t="e">
        <f>VLOOKUP($A110,'JAN-DEC'!#REF!,26,FALSE)</f>
        <v>#REF!</v>
      </c>
      <c r="R110" s="148" t="e">
        <f>VLOOKUP($A110,'JAN-DEC'!#REF!,27,FALSE)</f>
        <v>#REF!</v>
      </c>
      <c r="S110" s="148" t="e">
        <f>VLOOKUP($A110,'JAN-DEC'!#REF!,28,FALSE)</f>
        <v>#REF!</v>
      </c>
      <c r="T110" s="148" t="e">
        <f>VLOOKUP($A110,'JAN-DEC'!#REF!,29,FALSE)</f>
        <v>#REF!</v>
      </c>
      <c r="U110" s="149" t="e">
        <f>VLOOKUP($A110,'JAN-DEC'!#REF!,30,FALSE)</f>
        <v>#REF!</v>
      </c>
      <c r="V110" s="100" t="e">
        <f>VLOOKUP($A110,'JAN-DEC'!#REF!,32,FALSE)</f>
        <v>#REF!</v>
      </c>
      <c r="W110" s="107" t="e">
        <f t="shared" si="17"/>
        <v>#REF!</v>
      </c>
    </row>
    <row r="111">
      <c r="A111" s="147" t="s">
        <v>166</v>
      </c>
      <c r="B111" s="147" t="s">
        <v>167</v>
      </c>
      <c r="C111" s="148" t="e">
        <f>VLOOKUP($A111,'JAN-DEC'!#REF!,12,FALSE)</f>
        <v>#REF!</v>
      </c>
      <c r="D111" s="148" t="e">
        <f>VLOOKUP($A111,'JAN-DEC'!#REF!,13,FALSE)</f>
        <v>#REF!</v>
      </c>
      <c r="E111" s="148" t="e">
        <f>VLOOKUP($A111,'JAN-DEC'!#REF!,14,FALSE)</f>
        <v>#REF!</v>
      </c>
      <c r="F111" s="148" t="e">
        <f>VLOOKUP($A111,'JAN-DEC'!#REF!,15,FALSE)</f>
        <v>#REF!</v>
      </c>
      <c r="G111" s="148" t="e">
        <f>VLOOKUP($A111,'JAN-DEC'!#REF!,16,FALSE)</f>
        <v>#REF!</v>
      </c>
      <c r="H111" s="148" t="e">
        <f>VLOOKUP($A111,'JAN-DEC'!#REF!,17,FALSE)</f>
        <v>#REF!</v>
      </c>
      <c r="I111" s="148" t="e">
        <f>VLOOKUP($A111,'JAN-DEC'!#REF!,18,FALSE)</f>
        <v>#REF!</v>
      </c>
      <c r="J111" s="148" t="e">
        <f>VLOOKUP($A111,'JAN-DEC'!#REF!,19,FALSE)</f>
        <v>#REF!</v>
      </c>
      <c r="K111" s="148" t="e">
        <f>VLOOKUP($A111,'JAN-DEC'!#REF!,20,FALSE)</f>
        <v>#REF!</v>
      </c>
      <c r="L111" s="148" t="e">
        <f>VLOOKUP($A111,'JAN-DEC'!#REF!,21,FALSE)</f>
        <v>#REF!</v>
      </c>
      <c r="M111" s="148" t="e">
        <f>VLOOKUP($A111,'JAN-DEC'!#REF!,22,FALSE)</f>
        <v>#REF!</v>
      </c>
      <c r="N111" s="148" t="e">
        <f>VLOOKUP($A111,'JAN-DEC'!#REF!,23,FALSE)</f>
        <v>#REF!</v>
      </c>
      <c r="O111" s="148" t="e">
        <f>VLOOKUP($A111,'JAN-DEC'!#REF!,24,FALSE)</f>
        <v>#REF!</v>
      </c>
      <c r="P111" s="148" t="e">
        <f>VLOOKUP($A111,'JAN-DEC'!#REF!,25,FALSE)</f>
        <v>#REF!</v>
      </c>
      <c r="Q111" s="148" t="e">
        <f>VLOOKUP($A111,'JAN-DEC'!#REF!,26,FALSE)</f>
        <v>#REF!</v>
      </c>
      <c r="R111" s="148" t="e">
        <f>VLOOKUP($A111,'JAN-DEC'!#REF!,27,FALSE)</f>
        <v>#REF!</v>
      </c>
      <c r="S111" s="148" t="e">
        <f>VLOOKUP($A111,'JAN-DEC'!#REF!,28,FALSE)</f>
        <v>#REF!</v>
      </c>
      <c r="T111" s="148" t="e">
        <f>VLOOKUP($A111,'JAN-DEC'!#REF!,29,FALSE)</f>
        <v>#REF!</v>
      </c>
      <c r="U111" s="149" t="e">
        <f>VLOOKUP($A111,'JAN-DEC'!#REF!,30,FALSE)</f>
        <v>#REF!</v>
      </c>
      <c r="V111" s="100" t="e">
        <f>VLOOKUP($A111,'JAN-DEC'!#REF!,32,FALSE)</f>
        <v>#REF!</v>
      </c>
      <c r="W111" s="107" t="e">
        <f t="shared" si="17"/>
        <v>#REF!</v>
      </c>
    </row>
    <row r="112">
      <c r="A112" s="147" t="s">
        <v>168</v>
      </c>
      <c r="B112" s="147" t="s">
        <v>169</v>
      </c>
      <c r="C112" s="148" t="e">
        <f>VLOOKUP($A112,'JAN-DEC'!#REF!,12,FALSE)</f>
        <v>#REF!</v>
      </c>
      <c r="D112" s="148" t="e">
        <f>VLOOKUP($A112,'JAN-DEC'!#REF!,13,FALSE)</f>
        <v>#REF!</v>
      </c>
      <c r="E112" s="148" t="e">
        <f>VLOOKUP($A112,'JAN-DEC'!#REF!,14,FALSE)</f>
        <v>#REF!</v>
      </c>
      <c r="F112" s="148" t="e">
        <f>VLOOKUP($A112,'JAN-DEC'!#REF!,15,FALSE)</f>
        <v>#REF!</v>
      </c>
      <c r="G112" s="148" t="e">
        <f>VLOOKUP($A112,'JAN-DEC'!#REF!,16,FALSE)</f>
        <v>#REF!</v>
      </c>
      <c r="H112" s="148" t="e">
        <f>VLOOKUP($A112,'JAN-DEC'!#REF!,17,FALSE)</f>
        <v>#REF!</v>
      </c>
      <c r="I112" s="148" t="e">
        <f>VLOOKUP($A112,'JAN-DEC'!#REF!,18,FALSE)</f>
        <v>#REF!</v>
      </c>
      <c r="J112" s="148" t="e">
        <f>VLOOKUP($A112,'JAN-DEC'!#REF!,19,FALSE)</f>
        <v>#REF!</v>
      </c>
      <c r="K112" s="148" t="e">
        <f>VLOOKUP($A112,'JAN-DEC'!#REF!,20,FALSE)</f>
        <v>#REF!</v>
      </c>
      <c r="L112" s="148" t="e">
        <f>VLOOKUP($A112,'JAN-DEC'!#REF!,21,FALSE)</f>
        <v>#REF!</v>
      </c>
      <c r="M112" s="148" t="e">
        <f>VLOOKUP($A112,'JAN-DEC'!#REF!,22,FALSE)</f>
        <v>#REF!</v>
      </c>
      <c r="N112" s="148" t="e">
        <f>VLOOKUP($A112,'JAN-DEC'!#REF!,23,FALSE)</f>
        <v>#REF!</v>
      </c>
      <c r="O112" s="148" t="e">
        <f>VLOOKUP($A112,'JAN-DEC'!#REF!,24,FALSE)</f>
        <v>#REF!</v>
      </c>
      <c r="P112" s="148" t="e">
        <f>VLOOKUP($A112,'JAN-DEC'!#REF!,25,FALSE)</f>
        <v>#REF!</v>
      </c>
      <c r="Q112" s="148" t="e">
        <f>VLOOKUP($A112,'JAN-DEC'!#REF!,26,FALSE)</f>
        <v>#REF!</v>
      </c>
      <c r="R112" s="148" t="e">
        <f>VLOOKUP($A112,'JAN-DEC'!#REF!,27,FALSE)</f>
        <v>#REF!</v>
      </c>
      <c r="S112" s="148" t="e">
        <f>VLOOKUP($A112,'JAN-DEC'!#REF!,28,FALSE)</f>
        <v>#REF!</v>
      </c>
      <c r="T112" s="148" t="e">
        <f>VLOOKUP($A112,'JAN-DEC'!#REF!,29,FALSE)</f>
        <v>#REF!</v>
      </c>
      <c r="U112" s="149" t="e">
        <f>VLOOKUP($A112,'JAN-DEC'!#REF!,30,FALSE)</f>
        <v>#REF!</v>
      </c>
      <c r="V112" s="100" t="e">
        <f>VLOOKUP($A112,'JAN-DEC'!#REF!,32,FALSE)</f>
        <v>#REF!</v>
      </c>
      <c r="W112" s="107" t="e">
        <f t="shared" si="17"/>
        <v>#REF!</v>
      </c>
    </row>
    <row r="113">
      <c r="A113" s="147" t="s">
        <v>170</v>
      </c>
      <c r="B113" s="147" t="s">
        <v>171</v>
      </c>
      <c r="C113" s="148" t="e">
        <f>VLOOKUP($A113,'JAN-DEC'!#REF!,12,FALSE)</f>
        <v>#REF!</v>
      </c>
      <c r="D113" s="148" t="e">
        <f>VLOOKUP($A113,'JAN-DEC'!#REF!,13,FALSE)</f>
        <v>#REF!</v>
      </c>
      <c r="E113" s="148" t="e">
        <f>VLOOKUP($A113,'JAN-DEC'!#REF!,14,FALSE)</f>
        <v>#REF!</v>
      </c>
      <c r="F113" s="148" t="e">
        <f>VLOOKUP($A113,'JAN-DEC'!#REF!,15,FALSE)</f>
        <v>#REF!</v>
      </c>
      <c r="G113" s="148" t="e">
        <f>VLOOKUP($A113,'JAN-DEC'!#REF!,16,FALSE)</f>
        <v>#REF!</v>
      </c>
      <c r="H113" s="148" t="e">
        <f>VLOOKUP($A113,'JAN-DEC'!#REF!,17,FALSE)</f>
        <v>#REF!</v>
      </c>
      <c r="I113" s="148" t="e">
        <f>VLOOKUP($A113,'JAN-DEC'!#REF!,18,FALSE)</f>
        <v>#REF!</v>
      </c>
      <c r="J113" s="148" t="e">
        <f>VLOOKUP($A113,'JAN-DEC'!#REF!,19,FALSE)</f>
        <v>#REF!</v>
      </c>
      <c r="K113" s="148" t="e">
        <f>VLOOKUP($A113,'JAN-DEC'!#REF!,20,FALSE)</f>
        <v>#REF!</v>
      </c>
      <c r="L113" s="148" t="e">
        <f>VLOOKUP($A113,'JAN-DEC'!#REF!,21,FALSE)</f>
        <v>#REF!</v>
      </c>
      <c r="M113" s="148" t="e">
        <f>VLOOKUP($A113,'JAN-DEC'!#REF!,22,FALSE)</f>
        <v>#REF!</v>
      </c>
      <c r="N113" s="148" t="e">
        <f>VLOOKUP($A113,'JAN-DEC'!#REF!,23,FALSE)</f>
        <v>#REF!</v>
      </c>
      <c r="O113" s="148" t="e">
        <f>VLOOKUP($A113,'JAN-DEC'!#REF!,24,FALSE)</f>
        <v>#REF!</v>
      </c>
      <c r="P113" s="148" t="e">
        <f>VLOOKUP($A113,'JAN-DEC'!#REF!,25,FALSE)</f>
        <v>#REF!</v>
      </c>
      <c r="Q113" s="148" t="e">
        <f>VLOOKUP($A113,'JAN-DEC'!#REF!,26,FALSE)</f>
        <v>#REF!</v>
      </c>
      <c r="R113" s="148" t="e">
        <f>VLOOKUP($A113,'JAN-DEC'!#REF!,27,FALSE)</f>
        <v>#REF!</v>
      </c>
      <c r="S113" s="148" t="e">
        <f>VLOOKUP($A113,'JAN-DEC'!#REF!,28,FALSE)</f>
        <v>#REF!</v>
      </c>
      <c r="T113" s="148" t="e">
        <f>VLOOKUP($A113,'JAN-DEC'!#REF!,29,FALSE)</f>
        <v>#REF!</v>
      </c>
      <c r="U113" s="149" t="e">
        <f>VLOOKUP($A113,'JAN-DEC'!#REF!,30,FALSE)</f>
        <v>#REF!</v>
      </c>
      <c r="V113" s="100" t="e">
        <f>VLOOKUP($A113,'JAN-DEC'!#REF!,32,FALSE)</f>
        <v>#REF!</v>
      </c>
      <c r="W113" s="107" t="e">
        <f t="shared" si="17"/>
        <v>#REF!</v>
      </c>
    </row>
    <row r="114">
      <c r="A114" s="147" t="s">
        <v>172</v>
      </c>
      <c r="B114" s="147" t="s">
        <v>105</v>
      </c>
      <c r="C114" s="148" t="e">
        <f>VLOOKUP($A114,'JAN-DEC'!#REF!,12,FALSE)</f>
        <v>#REF!</v>
      </c>
      <c r="D114" s="148" t="e">
        <f>VLOOKUP($A114,'JAN-DEC'!#REF!,13,FALSE)</f>
        <v>#REF!</v>
      </c>
      <c r="E114" s="148" t="e">
        <f>VLOOKUP($A114,'JAN-DEC'!#REF!,14,FALSE)</f>
        <v>#REF!</v>
      </c>
      <c r="F114" s="148" t="e">
        <f>VLOOKUP($A114,'JAN-DEC'!#REF!,15,FALSE)</f>
        <v>#REF!</v>
      </c>
      <c r="G114" s="148" t="e">
        <f>VLOOKUP($A114,'JAN-DEC'!#REF!,16,FALSE)</f>
        <v>#REF!</v>
      </c>
      <c r="H114" s="148" t="e">
        <f>VLOOKUP($A114,'JAN-DEC'!#REF!,17,FALSE)</f>
        <v>#REF!</v>
      </c>
      <c r="I114" s="148" t="e">
        <f>VLOOKUP($A114,'JAN-DEC'!#REF!,18,FALSE)</f>
        <v>#REF!</v>
      </c>
      <c r="J114" s="148" t="e">
        <f>VLOOKUP($A114,'JAN-DEC'!#REF!,19,FALSE)</f>
        <v>#REF!</v>
      </c>
      <c r="K114" s="148" t="e">
        <f>VLOOKUP($A114,'JAN-DEC'!#REF!,20,FALSE)</f>
        <v>#REF!</v>
      </c>
      <c r="L114" s="148" t="e">
        <f>VLOOKUP($A114,'JAN-DEC'!#REF!,21,FALSE)</f>
        <v>#REF!</v>
      </c>
      <c r="M114" s="148" t="e">
        <f>VLOOKUP($A114,'JAN-DEC'!#REF!,22,FALSE)</f>
        <v>#REF!</v>
      </c>
      <c r="N114" s="148" t="e">
        <f>VLOOKUP($A114,'JAN-DEC'!#REF!,23,FALSE)</f>
        <v>#REF!</v>
      </c>
      <c r="O114" s="148" t="e">
        <f>VLOOKUP($A114,'JAN-DEC'!#REF!,24,FALSE)</f>
        <v>#REF!</v>
      </c>
      <c r="P114" s="148" t="e">
        <f>VLOOKUP($A114,'JAN-DEC'!#REF!,25,FALSE)</f>
        <v>#REF!</v>
      </c>
      <c r="Q114" s="148" t="e">
        <f>VLOOKUP($A114,'JAN-DEC'!#REF!,26,FALSE)</f>
        <v>#REF!</v>
      </c>
      <c r="R114" s="148" t="e">
        <f>VLOOKUP($A114,'JAN-DEC'!#REF!,27,FALSE)</f>
        <v>#REF!</v>
      </c>
      <c r="S114" s="148" t="e">
        <f>VLOOKUP($A114,'JAN-DEC'!#REF!,28,FALSE)</f>
        <v>#REF!</v>
      </c>
      <c r="T114" s="148" t="e">
        <f>VLOOKUP($A114,'JAN-DEC'!#REF!,29,FALSE)</f>
        <v>#REF!</v>
      </c>
      <c r="U114" s="149" t="e">
        <f>VLOOKUP($A114,'JAN-DEC'!#REF!,30,FALSE)</f>
        <v>#REF!</v>
      </c>
      <c r="V114" s="100" t="e">
        <f>VLOOKUP($A114,'JAN-DEC'!#REF!,32,FALSE)</f>
        <v>#REF!</v>
      </c>
      <c r="W114" s="107" t="e">
        <f t="shared" si="17"/>
        <v>#REF!</v>
      </c>
    </row>
    <row r="115">
      <c r="A115" s="147" t="s">
        <v>173</v>
      </c>
      <c r="B115" s="147" t="s">
        <v>174</v>
      </c>
      <c r="C115" s="148" t="e">
        <f>VLOOKUP($A115,'JAN-DEC'!#REF!,12,FALSE)</f>
        <v>#REF!</v>
      </c>
      <c r="D115" s="148" t="e">
        <f>VLOOKUP($A115,'JAN-DEC'!#REF!,13,FALSE)</f>
        <v>#REF!</v>
      </c>
      <c r="E115" s="148" t="e">
        <f>VLOOKUP($A115,'JAN-DEC'!#REF!,14,FALSE)</f>
        <v>#REF!</v>
      </c>
      <c r="F115" s="148" t="e">
        <f>VLOOKUP($A115,'JAN-DEC'!#REF!,15,FALSE)</f>
        <v>#REF!</v>
      </c>
      <c r="G115" s="148" t="e">
        <f>VLOOKUP($A115,'JAN-DEC'!#REF!,16,FALSE)</f>
        <v>#REF!</v>
      </c>
      <c r="H115" s="148" t="e">
        <f>VLOOKUP($A115,'JAN-DEC'!#REF!,17,FALSE)</f>
        <v>#REF!</v>
      </c>
      <c r="I115" s="148" t="e">
        <f>VLOOKUP($A115,'JAN-DEC'!#REF!,18,FALSE)</f>
        <v>#REF!</v>
      </c>
      <c r="J115" s="148" t="e">
        <f>VLOOKUP($A115,'JAN-DEC'!#REF!,19,FALSE)</f>
        <v>#REF!</v>
      </c>
      <c r="K115" s="148" t="e">
        <f>VLOOKUP($A115,'JAN-DEC'!#REF!,20,FALSE)</f>
        <v>#REF!</v>
      </c>
      <c r="L115" s="148" t="e">
        <f>VLOOKUP($A115,'JAN-DEC'!#REF!,21,FALSE)</f>
        <v>#REF!</v>
      </c>
      <c r="M115" s="148" t="e">
        <f>VLOOKUP($A115,'JAN-DEC'!#REF!,22,FALSE)</f>
        <v>#REF!</v>
      </c>
      <c r="N115" s="148" t="e">
        <f>VLOOKUP($A115,'JAN-DEC'!#REF!,23,FALSE)</f>
        <v>#REF!</v>
      </c>
      <c r="O115" s="148" t="e">
        <f>VLOOKUP($A115,'JAN-DEC'!#REF!,24,FALSE)</f>
        <v>#REF!</v>
      </c>
      <c r="P115" s="148" t="e">
        <f>VLOOKUP($A115,'JAN-DEC'!#REF!,25,FALSE)</f>
        <v>#REF!</v>
      </c>
      <c r="Q115" s="148" t="e">
        <f>VLOOKUP($A115,'JAN-DEC'!#REF!,26,FALSE)</f>
        <v>#REF!</v>
      </c>
      <c r="R115" s="148" t="e">
        <f>VLOOKUP($A115,'JAN-DEC'!#REF!,27,FALSE)</f>
        <v>#REF!</v>
      </c>
      <c r="S115" s="148" t="e">
        <f>VLOOKUP($A115,'JAN-DEC'!#REF!,28,FALSE)</f>
        <v>#REF!</v>
      </c>
      <c r="T115" s="148" t="e">
        <f>VLOOKUP($A115,'JAN-DEC'!#REF!,29,FALSE)</f>
        <v>#REF!</v>
      </c>
      <c r="U115" s="149" t="e">
        <f>VLOOKUP($A115,'JAN-DEC'!#REF!,30,FALSE)</f>
        <v>#REF!</v>
      </c>
      <c r="V115" s="100" t="e">
        <f>VLOOKUP($A115,'JAN-DEC'!#REF!,32,FALSE)</f>
        <v>#REF!</v>
      </c>
      <c r="W115" s="107" t="e">
        <f t="shared" si="17"/>
        <v>#REF!</v>
      </c>
    </row>
    <row r="116">
      <c r="A116" s="147" t="s">
        <v>175</v>
      </c>
      <c r="B116" s="147" t="s">
        <v>176</v>
      </c>
      <c r="C116" s="148" t="e">
        <f>VLOOKUP($A116,'JAN-DEC'!#REF!,12,FALSE)</f>
        <v>#REF!</v>
      </c>
      <c r="D116" s="148" t="e">
        <f>VLOOKUP($A116,'JAN-DEC'!#REF!,13,FALSE)</f>
        <v>#REF!</v>
      </c>
      <c r="E116" s="148" t="e">
        <f>VLOOKUP($A116,'JAN-DEC'!#REF!,14,FALSE)</f>
        <v>#REF!</v>
      </c>
      <c r="F116" s="148" t="e">
        <f>VLOOKUP($A116,'JAN-DEC'!#REF!,15,FALSE)</f>
        <v>#REF!</v>
      </c>
      <c r="G116" s="148" t="e">
        <f>VLOOKUP($A116,'JAN-DEC'!#REF!,16,FALSE)</f>
        <v>#REF!</v>
      </c>
      <c r="H116" s="148" t="e">
        <f>VLOOKUP($A116,'JAN-DEC'!#REF!,17,FALSE)</f>
        <v>#REF!</v>
      </c>
      <c r="I116" s="148" t="e">
        <f>VLOOKUP($A116,'JAN-DEC'!#REF!,18,FALSE)</f>
        <v>#REF!</v>
      </c>
      <c r="J116" s="148" t="e">
        <f>VLOOKUP($A116,'JAN-DEC'!#REF!,19,FALSE)</f>
        <v>#REF!</v>
      </c>
      <c r="K116" s="148" t="e">
        <f>VLOOKUP($A116,'JAN-DEC'!#REF!,20,FALSE)</f>
        <v>#REF!</v>
      </c>
      <c r="L116" s="148" t="e">
        <f>VLOOKUP($A116,'JAN-DEC'!#REF!,21,FALSE)</f>
        <v>#REF!</v>
      </c>
      <c r="M116" s="148" t="e">
        <f>VLOOKUP($A116,'JAN-DEC'!#REF!,22,FALSE)</f>
        <v>#REF!</v>
      </c>
      <c r="N116" s="148" t="e">
        <f>VLOOKUP($A116,'JAN-DEC'!#REF!,23,FALSE)</f>
        <v>#REF!</v>
      </c>
      <c r="O116" s="148" t="e">
        <f>VLOOKUP($A116,'JAN-DEC'!#REF!,24,FALSE)</f>
        <v>#REF!</v>
      </c>
      <c r="P116" s="148" t="e">
        <f>VLOOKUP($A116,'JAN-DEC'!#REF!,25,FALSE)</f>
        <v>#REF!</v>
      </c>
      <c r="Q116" s="148" t="e">
        <f>VLOOKUP($A116,'JAN-DEC'!#REF!,26,FALSE)</f>
        <v>#REF!</v>
      </c>
      <c r="R116" s="148" t="e">
        <f>VLOOKUP($A116,'JAN-DEC'!#REF!,27,FALSE)</f>
        <v>#REF!</v>
      </c>
      <c r="S116" s="148" t="e">
        <f>VLOOKUP($A116,'JAN-DEC'!#REF!,28,FALSE)</f>
        <v>#REF!</v>
      </c>
      <c r="T116" s="148" t="e">
        <f>VLOOKUP($A116,'JAN-DEC'!#REF!,29,FALSE)</f>
        <v>#REF!</v>
      </c>
      <c r="U116" s="149" t="e">
        <f>VLOOKUP($A116,'JAN-DEC'!#REF!,30,FALSE)</f>
        <v>#REF!</v>
      </c>
      <c r="V116" s="100" t="e">
        <f>VLOOKUP($A116,'JAN-DEC'!#REF!,32,FALSE)</f>
        <v>#REF!</v>
      </c>
      <c r="W116" s="107" t="e">
        <f t="shared" si="17"/>
        <v>#REF!</v>
      </c>
    </row>
    <row r="117">
      <c r="A117" s="147" t="s">
        <v>177</v>
      </c>
      <c r="B117" s="147" t="s">
        <v>178</v>
      </c>
      <c r="C117" s="148" t="e">
        <f>VLOOKUP($A117,'JAN-DEC'!#REF!,12,FALSE)</f>
        <v>#REF!</v>
      </c>
      <c r="D117" s="148" t="e">
        <f>VLOOKUP($A117,'JAN-DEC'!#REF!,13,FALSE)</f>
        <v>#REF!</v>
      </c>
      <c r="E117" s="148" t="e">
        <f>VLOOKUP($A117,'JAN-DEC'!#REF!,14,FALSE)</f>
        <v>#REF!</v>
      </c>
      <c r="F117" s="148" t="e">
        <f>VLOOKUP($A117,'JAN-DEC'!#REF!,15,FALSE)</f>
        <v>#REF!</v>
      </c>
      <c r="G117" s="148" t="e">
        <f>VLOOKUP($A117,'JAN-DEC'!#REF!,16,FALSE)</f>
        <v>#REF!</v>
      </c>
      <c r="H117" s="148" t="e">
        <f>VLOOKUP($A117,'JAN-DEC'!#REF!,17,FALSE)</f>
        <v>#REF!</v>
      </c>
      <c r="I117" s="148" t="e">
        <f>VLOOKUP($A117,'JAN-DEC'!#REF!,18,FALSE)</f>
        <v>#REF!</v>
      </c>
      <c r="J117" s="148" t="e">
        <f>VLOOKUP($A117,'JAN-DEC'!#REF!,19,FALSE)</f>
        <v>#REF!</v>
      </c>
      <c r="K117" s="148" t="e">
        <f>VLOOKUP($A117,'JAN-DEC'!#REF!,20,FALSE)</f>
        <v>#REF!</v>
      </c>
      <c r="L117" s="148" t="e">
        <f>VLOOKUP($A117,'JAN-DEC'!#REF!,21,FALSE)</f>
        <v>#REF!</v>
      </c>
      <c r="M117" s="148" t="e">
        <f>VLOOKUP($A117,'JAN-DEC'!#REF!,22,FALSE)</f>
        <v>#REF!</v>
      </c>
      <c r="N117" s="148" t="e">
        <f>VLOOKUP($A117,'JAN-DEC'!#REF!,23,FALSE)</f>
        <v>#REF!</v>
      </c>
      <c r="O117" s="148" t="e">
        <f>VLOOKUP($A117,'JAN-DEC'!#REF!,24,FALSE)</f>
        <v>#REF!</v>
      </c>
      <c r="P117" s="148" t="e">
        <f>VLOOKUP($A117,'JAN-DEC'!#REF!,25,FALSE)</f>
        <v>#REF!</v>
      </c>
      <c r="Q117" s="148" t="e">
        <f>VLOOKUP($A117,'JAN-DEC'!#REF!,26,FALSE)</f>
        <v>#REF!</v>
      </c>
      <c r="R117" s="148" t="e">
        <f>VLOOKUP($A117,'JAN-DEC'!#REF!,27,FALSE)</f>
        <v>#REF!</v>
      </c>
      <c r="S117" s="148" t="e">
        <f>VLOOKUP($A117,'JAN-DEC'!#REF!,28,FALSE)</f>
        <v>#REF!</v>
      </c>
      <c r="T117" s="148" t="e">
        <f>VLOOKUP($A117,'JAN-DEC'!#REF!,29,FALSE)</f>
        <v>#REF!</v>
      </c>
      <c r="U117" s="149" t="e">
        <f>VLOOKUP($A117,'JAN-DEC'!#REF!,30,FALSE)</f>
        <v>#REF!</v>
      </c>
      <c r="V117" s="100" t="e">
        <f>VLOOKUP($A117,'JAN-DEC'!#REF!,32,FALSE)</f>
        <v>#REF!</v>
      </c>
      <c r="W117" s="107" t="e">
        <f t="shared" si="17"/>
        <v>#REF!</v>
      </c>
    </row>
    <row r="118">
      <c r="A118" s="147" t="s">
        <v>179</v>
      </c>
      <c r="B118" s="147" t="s">
        <v>180</v>
      </c>
      <c r="C118" s="148" t="e">
        <f>VLOOKUP($A118,'JAN-DEC'!#REF!,12,FALSE)</f>
        <v>#REF!</v>
      </c>
      <c r="D118" s="148" t="e">
        <f>VLOOKUP($A118,'JAN-DEC'!#REF!,13,FALSE)</f>
        <v>#REF!</v>
      </c>
      <c r="E118" s="148" t="e">
        <f>VLOOKUP($A118,'JAN-DEC'!#REF!,14,FALSE)</f>
        <v>#REF!</v>
      </c>
      <c r="F118" s="148" t="e">
        <f>VLOOKUP($A118,'JAN-DEC'!#REF!,15,FALSE)</f>
        <v>#REF!</v>
      </c>
      <c r="G118" s="148" t="e">
        <f>VLOOKUP($A118,'JAN-DEC'!#REF!,16,FALSE)</f>
        <v>#REF!</v>
      </c>
      <c r="H118" s="148" t="e">
        <f>VLOOKUP($A118,'JAN-DEC'!#REF!,17,FALSE)</f>
        <v>#REF!</v>
      </c>
      <c r="I118" s="148" t="e">
        <f>VLOOKUP($A118,'JAN-DEC'!#REF!,18,FALSE)</f>
        <v>#REF!</v>
      </c>
      <c r="J118" s="148" t="e">
        <f>VLOOKUP($A118,'JAN-DEC'!#REF!,19,FALSE)</f>
        <v>#REF!</v>
      </c>
      <c r="K118" s="148" t="e">
        <f>VLOOKUP($A118,'JAN-DEC'!#REF!,20,FALSE)</f>
        <v>#REF!</v>
      </c>
      <c r="L118" s="148" t="e">
        <f>VLOOKUP($A118,'JAN-DEC'!#REF!,21,FALSE)</f>
        <v>#REF!</v>
      </c>
      <c r="M118" s="148" t="e">
        <f>VLOOKUP($A118,'JAN-DEC'!#REF!,22,FALSE)</f>
        <v>#REF!</v>
      </c>
      <c r="N118" s="148" t="e">
        <f>VLOOKUP($A118,'JAN-DEC'!#REF!,23,FALSE)</f>
        <v>#REF!</v>
      </c>
      <c r="O118" s="148" t="e">
        <f>VLOOKUP($A118,'JAN-DEC'!#REF!,24,FALSE)</f>
        <v>#REF!</v>
      </c>
      <c r="P118" s="148" t="e">
        <f>VLOOKUP($A118,'JAN-DEC'!#REF!,25,FALSE)</f>
        <v>#REF!</v>
      </c>
      <c r="Q118" s="148" t="e">
        <f>VLOOKUP($A118,'JAN-DEC'!#REF!,26,FALSE)</f>
        <v>#REF!</v>
      </c>
      <c r="R118" s="148" t="e">
        <f>VLOOKUP($A118,'JAN-DEC'!#REF!,27,FALSE)</f>
        <v>#REF!</v>
      </c>
      <c r="S118" s="148" t="e">
        <f>VLOOKUP($A118,'JAN-DEC'!#REF!,28,FALSE)</f>
        <v>#REF!</v>
      </c>
      <c r="T118" s="148" t="e">
        <f>VLOOKUP($A118,'JAN-DEC'!#REF!,29,FALSE)</f>
        <v>#REF!</v>
      </c>
      <c r="U118" s="149" t="e">
        <f>VLOOKUP($A118,'JAN-DEC'!#REF!,30,FALSE)</f>
        <v>#REF!</v>
      </c>
      <c r="V118" s="100" t="e">
        <f>VLOOKUP($A118,'JAN-DEC'!#REF!,32,FALSE)</f>
        <v>#REF!</v>
      </c>
      <c r="W118" s="107" t="e">
        <f t="shared" si="17"/>
        <v>#REF!</v>
      </c>
    </row>
    <row r="119">
      <c r="A119" s="147" t="s">
        <v>181</v>
      </c>
      <c r="B119" s="147" t="s">
        <v>182</v>
      </c>
      <c r="C119" s="148" t="e">
        <f>VLOOKUP($A119,'JAN-DEC'!#REF!,12,FALSE)</f>
        <v>#REF!</v>
      </c>
      <c r="D119" s="148" t="e">
        <f>VLOOKUP($A119,'JAN-DEC'!#REF!,13,FALSE)</f>
        <v>#REF!</v>
      </c>
      <c r="E119" s="148" t="e">
        <f>VLOOKUP($A119,'JAN-DEC'!#REF!,14,FALSE)</f>
        <v>#REF!</v>
      </c>
      <c r="F119" s="148" t="e">
        <f>VLOOKUP($A119,'JAN-DEC'!#REF!,15,FALSE)</f>
        <v>#REF!</v>
      </c>
      <c r="G119" s="148" t="e">
        <f>VLOOKUP($A119,'JAN-DEC'!#REF!,16,FALSE)</f>
        <v>#REF!</v>
      </c>
      <c r="H119" s="148" t="e">
        <f>VLOOKUP($A119,'JAN-DEC'!#REF!,17,FALSE)</f>
        <v>#REF!</v>
      </c>
      <c r="I119" s="148" t="e">
        <f>VLOOKUP($A119,'JAN-DEC'!#REF!,18,FALSE)</f>
        <v>#REF!</v>
      </c>
      <c r="J119" s="148" t="e">
        <f>VLOOKUP($A119,'JAN-DEC'!#REF!,19,FALSE)</f>
        <v>#REF!</v>
      </c>
      <c r="K119" s="148" t="e">
        <f>VLOOKUP($A119,'JAN-DEC'!#REF!,20,FALSE)</f>
        <v>#REF!</v>
      </c>
      <c r="L119" s="148" t="e">
        <f>VLOOKUP($A119,'JAN-DEC'!#REF!,21,FALSE)</f>
        <v>#REF!</v>
      </c>
      <c r="M119" s="148" t="e">
        <f>VLOOKUP($A119,'JAN-DEC'!#REF!,22,FALSE)</f>
        <v>#REF!</v>
      </c>
      <c r="N119" s="148" t="e">
        <f>VLOOKUP($A119,'JAN-DEC'!#REF!,23,FALSE)</f>
        <v>#REF!</v>
      </c>
      <c r="O119" s="148" t="e">
        <f>VLOOKUP($A119,'JAN-DEC'!#REF!,24,FALSE)</f>
        <v>#REF!</v>
      </c>
      <c r="P119" s="148" t="e">
        <f>VLOOKUP($A119,'JAN-DEC'!#REF!,25,FALSE)</f>
        <v>#REF!</v>
      </c>
      <c r="Q119" s="148" t="e">
        <f>VLOOKUP($A119,'JAN-DEC'!#REF!,26,FALSE)</f>
        <v>#REF!</v>
      </c>
      <c r="R119" s="148" t="e">
        <f>VLOOKUP($A119,'JAN-DEC'!#REF!,27,FALSE)</f>
        <v>#REF!</v>
      </c>
      <c r="S119" s="148" t="e">
        <f>VLOOKUP($A119,'JAN-DEC'!#REF!,28,FALSE)</f>
        <v>#REF!</v>
      </c>
      <c r="T119" s="148" t="e">
        <f>VLOOKUP($A119,'JAN-DEC'!#REF!,29,FALSE)</f>
        <v>#REF!</v>
      </c>
      <c r="U119" s="149" t="e">
        <f>VLOOKUP($A119,'JAN-DEC'!#REF!,30,FALSE)</f>
        <v>#REF!</v>
      </c>
      <c r="V119" s="100" t="e">
        <f>VLOOKUP($A119,'JAN-DEC'!#REF!,32,FALSE)</f>
        <v>#REF!</v>
      </c>
      <c r="W119" s="107" t="e">
        <f t="shared" si="17"/>
        <v>#REF!</v>
      </c>
    </row>
    <row r="120">
      <c r="A120" s="147" t="s">
        <v>183</v>
      </c>
      <c r="B120" s="147" t="s">
        <v>184</v>
      </c>
      <c r="C120" s="148" t="e">
        <f>VLOOKUP($A120,'JAN-DEC'!#REF!,12,FALSE)</f>
        <v>#REF!</v>
      </c>
      <c r="D120" s="148" t="e">
        <f>VLOOKUP($A120,'JAN-DEC'!#REF!,13,FALSE)</f>
        <v>#REF!</v>
      </c>
      <c r="E120" s="148" t="e">
        <f>VLOOKUP($A120,'JAN-DEC'!#REF!,14,FALSE)</f>
        <v>#REF!</v>
      </c>
      <c r="F120" s="148" t="e">
        <f>VLOOKUP($A120,'JAN-DEC'!#REF!,15,FALSE)</f>
        <v>#REF!</v>
      </c>
      <c r="G120" s="148" t="e">
        <f>VLOOKUP($A120,'JAN-DEC'!#REF!,16,FALSE)</f>
        <v>#REF!</v>
      </c>
      <c r="H120" s="148" t="e">
        <f>VLOOKUP($A120,'JAN-DEC'!#REF!,17,FALSE)</f>
        <v>#REF!</v>
      </c>
      <c r="I120" s="148" t="e">
        <f>VLOOKUP($A120,'JAN-DEC'!#REF!,18,FALSE)</f>
        <v>#REF!</v>
      </c>
      <c r="J120" s="148" t="e">
        <f>VLOOKUP($A120,'JAN-DEC'!#REF!,19,FALSE)</f>
        <v>#REF!</v>
      </c>
      <c r="K120" s="148" t="e">
        <f>VLOOKUP($A120,'JAN-DEC'!#REF!,20,FALSE)</f>
        <v>#REF!</v>
      </c>
      <c r="L120" s="148" t="e">
        <f>VLOOKUP($A120,'JAN-DEC'!#REF!,21,FALSE)</f>
        <v>#REF!</v>
      </c>
      <c r="M120" s="148" t="e">
        <f>VLOOKUP($A120,'JAN-DEC'!#REF!,22,FALSE)</f>
        <v>#REF!</v>
      </c>
      <c r="N120" s="148" t="e">
        <f>VLOOKUP($A120,'JAN-DEC'!#REF!,23,FALSE)</f>
        <v>#REF!</v>
      </c>
      <c r="O120" s="148" t="e">
        <f>VLOOKUP($A120,'JAN-DEC'!#REF!,24,FALSE)</f>
        <v>#REF!</v>
      </c>
      <c r="P120" s="148" t="e">
        <f>VLOOKUP($A120,'JAN-DEC'!#REF!,25,FALSE)</f>
        <v>#REF!</v>
      </c>
      <c r="Q120" s="148" t="e">
        <f>VLOOKUP($A120,'JAN-DEC'!#REF!,26,FALSE)</f>
        <v>#REF!</v>
      </c>
      <c r="R120" s="148" t="e">
        <f>VLOOKUP($A120,'JAN-DEC'!#REF!,27,FALSE)</f>
        <v>#REF!</v>
      </c>
      <c r="S120" s="148" t="e">
        <f>VLOOKUP($A120,'JAN-DEC'!#REF!,28,FALSE)</f>
        <v>#REF!</v>
      </c>
      <c r="T120" s="148" t="e">
        <f>VLOOKUP($A120,'JAN-DEC'!#REF!,29,FALSE)</f>
        <v>#REF!</v>
      </c>
      <c r="U120" s="149" t="e">
        <f>VLOOKUP($A120,'JAN-DEC'!#REF!,30,FALSE)</f>
        <v>#REF!</v>
      </c>
      <c r="V120" s="100" t="e">
        <f>VLOOKUP($A120,'JAN-DEC'!#REF!,32,FALSE)</f>
        <v>#REF!</v>
      </c>
      <c r="W120" s="107" t="e">
        <f t="shared" si="17"/>
        <v>#REF!</v>
      </c>
    </row>
    <row r="121">
      <c r="A121" s="147" t="s">
        <v>185</v>
      </c>
      <c r="B121" s="147" t="s">
        <v>186</v>
      </c>
      <c r="C121" s="148" t="e">
        <f>VLOOKUP($A121,'JAN-DEC'!#REF!,12,FALSE)</f>
        <v>#REF!</v>
      </c>
      <c r="D121" s="148" t="e">
        <f>VLOOKUP($A121,'JAN-DEC'!#REF!,13,FALSE)</f>
        <v>#REF!</v>
      </c>
      <c r="E121" s="148" t="e">
        <f>VLOOKUP($A121,'JAN-DEC'!#REF!,14,FALSE)</f>
        <v>#REF!</v>
      </c>
      <c r="F121" s="148" t="e">
        <f>VLOOKUP($A121,'JAN-DEC'!#REF!,15,FALSE)</f>
        <v>#REF!</v>
      </c>
      <c r="G121" s="148" t="e">
        <f>VLOOKUP($A121,'JAN-DEC'!#REF!,16,FALSE)</f>
        <v>#REF!</v>
      </c>
      <c r="H121" s="148" t="e">
        <f>VLOOKUP($A121,'JAN-DEC'!#REF!,17,FALSE)</f>
        <v>#REF!</v>
      </c>
      <c r="I121" s="148" t="e">
        <f>VLOOKUP($A121,'JAN-DEC'!#REF!,18,FALSE)</f>
        <v>#REF!</v>
      </c>
      <c r="J121" s="148" t="e">
        <f>VLOOKUP($A121,'JAN-DEC'!#REF!,19,FALSE)</f>
        <v>#REF!</v>
      </c>
      <c r="K121" s="148" t="e">
        <f>VLOOKUP($A121,'JAN-DEC'!#REF!,20,FALSE)</f>
        <v>#REF!</v>
      </c>
      <c r="L121" s="148" t="e">
        <f>VLOOKUP($A121,'JAN-DEC'!#REF!,21,FALSE)</f>
        <v>#REF!</v>
      </c>
      <c r="M121" s="148" t="e">
        <f>VLOOKUP($A121,'JAN-DEC'!#REF!,22,FALSE)</f>
        <v>#REF!</v>
      </c>
      <c r="N121" s="148" t="e">
        <f>VLOOKUP($A121,'JAN-DEC'!#REF!,23,FALSE)</f>
        <v>#REF!</v>
      </c>
      <c r="O121" s="148" t="e">
        <f>VLOOKUP($A121,'JAN-DEC'!#REF!,24,FALSE)</f>
        <v>#REF!</v>
      </c>
      <c r="P121" s="148" t="e">
        <f>VLOOKUP($A121,'JAN-DEC'!#REF!,25,FALSE)</f>
        <v>#REF!</v>
      </c>
      <c r="Q121" s="148" t="e">
        <f>VLOOKUP($A121,'JAN-DEC'!#REF!,26,FALSE)</f>
        <v>#REF!</v>
      </c>
      <c r="R121" s="148" t="e">
        <f>VLOOKUP($A121,'JAN-DEC'!#REF!,27,FALSE)</f>
        <v>#REF!</v>
      </c>
      <c r="S121" s="148" t="e">
        <f>VLOOKUP($A121,'JAN-DEC'!#REF!,28,FALSE)</f>
        <v>#REF!</v>
      </c>
      <c r="T121" s="148" t="e">
        <f>VLOOKUP($A121,'JAN-DEC'!#REF!,29,FALSE)</f>
        <v>#REF!</v>
      </c>
      <c r="U121" s="149" t="e">
        <f>VLOOKUP($A121,'JAN-DEC'!#REF!,30,FALSE)</f>
        <v>#REF!</v>
      </c>
      <c r="V121" s="100" t="e">
        <f>VLOOKUP($A121,'JAN-DEC'!#REF!,32,FALSE)</f>
        <v>#REF!</v>
      </c>
      <c r="W121" s="107" t="e">
        <f t="shared" si="17"/>
        <v>#REF!</v>
      </c>
    </row>
    <row r="122">
      <c r="A122" s="147" t="s">
        <v>187</v>
      </c>
      <c r="B122" s="147" t="s">
        <v>188</v>
      </c>
      <c r="C122" s="148" t="e">
        <f>VLOOKUP($A122,'JAN-DEC'!#REF!,12,FALSE)</f>
        <v>#REF!</v>
      </c>
      <c r="D122" s="148" t="e">
        <f>VLOOKUP($A122,'JAN-DEC'!#REF!,13,FALSE)</f>
        <v>#REF!</v>
      </c>
      <c r="E122" s="148" t="e">
        <f>VLOOKUP($A122,'JAN-DEC'!#REF!,14,FALSE)</f>
        <v>#REF!</v>
      </c>
      <c r="F122" s="148" t="e">
        <f>VLOOKUP($A122,'JAN-DEC'!#REF!,15,FALSE)</f>
        <v>#REF!</v>
      </c>
      <c r="G122" s="148" t="e">
        <f>VLOOKUP($A122,'JAN-DEC'!#REF!,16,FALSE)</f>
        <v>#REF!</v>
      </c>
      <c r="H122" s="148" t="e">
        <f>VLOOKUP($A122,'JAN-DEC'!#REF!,17,FALSE)</f>
        <v>#REF!</v>
      </c>
      <c r="I122" s="148" t="e">
        <f>VLOOKUP($A122,'JAN-DEC'!#REF!,18,FALSE)</f>
        <v>#REF!</v>
      </c>
      <c r="J122" s="148" t="e">
        <f>VLOOKUP($A122,'JAN-DEC'!#REF!,19,FALSE)</f>
        <v>#REF!</v>
      </c>
      <c r="K122" s="148" t="e">
        <f>VLOOKUP($A122,'JAN-DEC'!#REF!,20,FALSE)</f>
        <v>#REF!</v>
      </c>
      <c r="L122" s="148" t="e">
        <f>VLOOKUP($A122,'JAN-DEC'!#REF!,21,FALSE)</f>
        <v>#REF!</v>
      </c>
      <c r="M122" s="148" t="e">
        <f>VLOOKUP($A122,'JAN-DEC'!#REF!,22,FALSE)</f>
        <v>#REF!</v>
      </c>
      <c r="N122" s="148" t="e">
        <f>VLOOKUP($A122,'JAN-DEC'!#REF!,23,FALSE)</f>
        <v>#REF!</v>
      </c>
      <c r="O122" s="148" t="e">
        <f>VLOOKUP($A122,'JAN-DEC'!#REF!,24,FALSE)</f>
        <v>#REF!</v>
      </c>
      <c r="P122" s="148" t="e">
        <f>VLOOKUP($A122,'JAN-DEC'!#REF!,25,FALSE)</f>
        <v>#REF!</v>
      </c>
      <c r="Q122" s="148" t="e">
        <f>VLOOKUP($A122,'JAN-DEC'!#REF!,26,FALSE)</f>
        <v>#REF!</v>
      </c>
      <c r="R122" s="148" t="e">
        <f>VLOOKUP($A122,'JAN-DEC'!#REF!,27,FALSE)</f>
        <v>#REF!</v>
      </c>
      <c r="S122" s="148" t="e">
        <f>VLOOKUP($A122,'JAN-DEC'!#REF!,28,FALSE)</f>
        <v>#REF!</v>
      </c>
      <c r="T122" s="148" t="e">
        <f>VLOOKUP($A122,'JAN-DEC'!#REF!,29,FALSE)</f>
        <v>#REF!</v>
      </c>
      <c r="U122" s="149" t="e">
        <f>VLOOKUP($A122,'JAN-DEC'!#REF!,30,FALSE)</f>
        <v>#REF!</v>
      </c>
      <c r="V122" s="100" t="e">
        <f>VLOOKUP($A122,'JAN-DEC'!#REF!,32,FALSE)</f>
        <v>#REF!</v>
      </c>
      <c r="W122" s="107" t="e">
        <f t="shared" si="17"/>
        <v>#REF!</v>
      </c>
    </row>
    <row r="123">
      <c r="A123" s="147" t="s">
        <v>189</v>
      </c>
      <c r="B123" s="147" t="s">
        <v>105</v>
      </c>
      <c r="C123" s="148" t="e">
        <f>VLOOKUP($A123,'JAN-DEC'!#REF!,12,FALSE)</f>
        <v>#REF!</v>
      </c>
      <c r="D123" s="148" t="e">
        <f>VLOOKUP($A123,'JAN-DEC'!#REF!,13,FALSE)</f>
        <v>#REF!</v>
      </c>
      <c r="E123" s="148" t="e">
        <f>VLOOKUP($A123,'JAN-DEC'!#REF!,14,FALSE)</f>
        <v>#REF!</v>
      </c>
      <c r="F123" s="148" t="e">
        <f>VLOOKUP($A123,'JAN-DEC'!#REF!,15,FALSE)</f>
        <v>#REF!</v>
      </c>
      <c r="G123" s="148" t="e">
        <f>VLOOKUP($A123,'JAN-DEC'!#REF!,16,FALSE)</f>
        <v>#REF!</v>
      </c>
      <c r="H123" s="148" t="e">
        <f>VLOOKUP($A123,'JAN-DEC'!#REF!,17,FALSE)</f>
        <v>#REF!</v>
      </c>
      <c r="I123" s="148" t="e">
        <f>VLOOKUP($A123,'JAN-DEC'!#REF!,18,FALSE)</f>
        <v>#REF!</v>
      </c>
      <c r="J123" s="148" t="e">
        <f>VLOOKUP($A123,'JAN-DEC'!#REF!,19,FALSE)</f>
        <v>#REF!</v>
      </c>
      <c r="K123" s="148" t="e">
        <f>VLOOKUP($A123,'JAN-DEC'!#REF!,20,FALSE)</f>
        <v>#REF!</v>
      </c>
      <c r="L123" s="148" t="e">
        <f>VLOOKUP($A123,'JAN-DEC'!#REF!,21,FALSE)</f>
        <v>#REF!</v>
      </c>
      <c r="M123" s="148" t="e">
        <f>VLOOKUP($A123,'JAN-DEC'!#REF!,22,FALSE)</f>
        <v>#REF!</v>
      </c>
      <c r="N123" s="148" t="e">
        <f>VLOOKUP($A123,'JAN-DEC'!#REF!,23,FALSE)</f>
        <v>#REF!</v>
      </c>
      <c r="O123" s="148" t="e">
        <f>VLOOKUP($A123,'JAN-DEC'!#REF!,24,FALSE)</f>
        <v>#REF!</v>
      </c>
      <c r="P123" s="148" t="e">
        <f>VLOOKUP($A123,'JAN-DEC'!#REF!,25,FALSE)</f>
        <v>#REF!</v>
      </c>
      <c r="Q123" s="148" t="e">
        <f>VLOOKUP($A123,'JAN-DEC'!#REF!,26,FALSE)</f>
        <v>#REF!</v>
      </c>
      <c r="R123" s="148" t="e">
        <f>VLOOKUP($A123,'JAN-DEC'!#REF!,27,FALSE)</f>
        <v>#REF!</v>
      </c>
      <c r="S123" s="148" t="e">
        <f>VLOOKUP($A123,'JAN-DEC'!#REF!,28,FALSE)</f>
        <v>#REF!</v>
      </c>
      <c r="T123" s="148" t="e">
        <f>VLOOKUP($A123,'JAN-DEC'!#REF!,29,FALSE)</f>
        <v>#REF!</v>
      </c>
      <c r="U123" s="149" t="e">
        <f>VLOOKUP($A123,'JAN-DEC'!#REF!,30,FALSE)</f>
        <v>#REF!</v>
      </c>
      <c r="V123" s="100" t="e">
        <f>VLOOKUP($A123,'JAN-DEC'!#REF!,32,FALSE)</f>
        <v>#REF!</v>
      </c>
      <c r="W123" s="107" t="e">
        <f t="shared" si="17"/>
        <v>#REF!</v>
      </c>
    </row>
    <row r="124">
      <c r="A124" s="147" t="s">
        <v>190</v>
      </c>
      <c r="B124" s="147" t="s">
        <v>105</v>
      </c>
      <c r="C124" s="148" t="e">
        <f>VLOOKUP($A124,'JAN-DEC'!#REF!,12,FALSE)</f>
        <v>#REF!</v>
      </c>
      <c r="D124" s="148" t="e">
        <f>VLOOKUP($A124,'JAN-DEC'!#REF!,13,FALSE)</f>
        <v>#REF!</v>
      </c>
      <c r="E124" s="148" t="e">
        <f>VLOOKUP($A124,'JAN-DEC'!#REF!,14,FALSE)</f>
        <v>#REF!</v>
      </c>
      <c r="F124" s="148" t="e">
        <f>VLOOKUP($A124,'JAN-DEC'!#REF!,15,FALSE)</f>
        <v>#REF!</v>
      </c>
      <c r="G124" s="148" t="e">
        <f>VLOOKUP($A124,'JAN-DEC'!#REF!,16,FALSE)</f>
        <v>#REF!</v>
      </c>
      <c r="H124" s="148" t="e">
        <f>VLOOKUP($A124,'JAN-DEC'!#REF!,17,FALSE)</f>
        <v>#REF!</v>
      </c>
      <c r="I124" s="148" t="e">
        <f>VLOOKUP($A124,'JAN-DEC'!#REF!,18,FALSE)</f>
        <v>#REF!</v>
      </c>
      <c r="J124" s="148" t="e">
        <f>VLOOKUP($A124,'JAN-DEC'!#REF!,19,FALSE)</f>
        <v>#REF!</v>
      </c>
      <c r="K124" s="148" t="e">
        <f>VLOOKUP($A124,'JAN-DEC'!#REF!,20,FALSE)</f>
        <v>#REF!</v>
      </c>
      <c r="L124" s="148" t="e">
        <f>VLOOKUP($A124,'JAN-DEC'!#REF!,21,FALSE)</f>
        <v>#REF!</v>
      </c>
      <c r="M124" s="148" t="e">
        <f>VLOOKUP($A124,'JAN-DEC'!#REF!,22,FALSE)</f>
        <v>#REF!</v>
      </c>
      <c r="N124" s="148" t="e">
        <f>VLOOKUP($A124,'JAN-DEC'!#REF!,23,FALSE)</f>
        <v>#REF!</v>
      </c>
      <c r="O124" s="148" t="e">
        <f>VLOOKUP($A124,'JAN-DEC'!#REF!,24,FALSE)</f>
        <v>#REF!</v>
      </c>
      <c r="P124" s="148" t="e">
        <f>VLOOKUP($A124,'JAN-DEC'!#REF!,25,FALSE)</f>
        <v>#REF!</v>
      </c>
      <c r="Q124" s="148" t="e">
        <f>VLOOKUP($A124,'JAN-DEC'!#REF!,26,FALSE)</f>
        <v>#REF!</v>
      </c>
      <c r="R124" s="148" t="e">
        <f>VLOOKUP($A124,'JAN-DEC'!#REF!,27,FALSE)</f>
        <v>#REF!</v>
      </c>
      <c r="S124" s="148" t="e">
        <f>VLOOKUP($A124,'JAN-DEC'!#REF!,28,FALSE)</f>
        <v>#REF!</v>
      </c>
      <c r="T124" s="148" t="e">
        <f>VLOOKUP($A124,'JAN-DEC'!#REF!,29,FALSE)</f>
        <v>#REF!</v>
      </c>
      <c r="U124" s="149" t="e">
        <f>VLOOKUP($A124,'JAN-DEC'!#REF!,30,FALSE)</f>
        <v>#REF!</v>
      </c>
      <c r="V124" s="100" t="e">
        <f>VLOOKUP($A124,'JAN-DEC'!#REF!,32,FALSE)</f>
        <v>#REF!</v>
      </c>
      <c r="W124" s="107" t="e">
        <f t="shared" si="17"/>
        <v>#REF!</v>
      </c>
    </row>
    <row r="125">
      <c r="A125" s="147" t="s">
        <v>191</v>
      </c>
      <c r="B125" s="147" t="s">
        <v>192</v>
      </c>
      <c r="C125" s="148" t="e">
        <f>VLOOKUP($A125,'JAN-DEC'!#REF!,12,FALSE)</f>
        <v>#REF!</v>
      </c>
      <c r="D125" s="148" t="e">
        <f>VLOOKUP($A125,'JAN-DEC'!#REF!,13,FALSE)</f>
        <v>#REF!</v>
      </c>
      <c r="E125" s="148" t="e">
        <f>VLOOKUP($A125,'JAN-DEC'!#REF!,14,FALSE)</f>
        <v>#REF!</v>
      </c>
      <c r="F125" s="148" t="e">
        <f>VLOOKUP($A125,'JAN-DEC'!#REF!,15,FALSE)</f>
        <v>#REF!</v>
      </c>
      <c r="G125" s="148" t="e">
        <f>VLOOKUP($A125,'JAN-DEC'!#REF!,16,FALSE)</f>
        <v>#REF!</v>
      </c>
      <c r="H125" s="148" t="e">
        <f>VLOOKUP($A125,'JAN-DEC'!#REF!,17,FALSE)</f>
        <v>#REF!</v>
      </c>
      <c r="I125" s="148" t="e">
        <f>VLOOKUP($A125,'JAN-DEC'!#REF!,18,FALSE)</f>
        <v>#REF!</v>
      </c>
      <c r="J125" s="148" t="e">
        <f>VLOOKUP($A125,'JAN-DEC'!#REF!,19,FALSE)</f>
        <v>#REF!</v>
      </c>
      <c r="K125" s="148" t="e">
        <f>VLOOKUP($A125,'JAN-DEC'!#REF!,20,FALSE)</f>
        <v>#REF!</v>
      </c>
      <c r="L125" s="148" t="e">
        <f>VLOOKUP($A125,'JAN-DEC'!#REF!,21,FALSE)</f>
        <v>#REF!</v>
      </c>
      <c r="M125" s="148" t="e">
        <f>VLOOKUP($A125,'JAN-DEC'!#REF!,22,FALSE)</f>
        <v>#REF!</v>
      </c>
      <c r="N125" s="148" t="e">
        <f>VLOOKUP($A125,'JAN-DEC'!#REF!,23,FALSE)</f>
        <v>#REF!</v>
      </c>
      <c r="O125" s="148" t="e">
        <f>VLOOKUP($A125,'JAN-DEC'!#REF!,24,FALSE)</f>
        <v>#REF!</v>
      </c>
      <c r="P125" s="148" t="e">
        <f>VLOOKUP($A125,'JAN-DEC'!#REF!,25,FALSE)</f>
        <v>#REF!</v>
      </c>
      <c r="Q125" s="148" t="e">
        <f>VLOOKUP($A125,'JAN-DEC'!#REF!,26,FALSE)</f>
        <v>#REF!</v>
      </c>
      <c r="R125" s="148" t="e">
        <f>VLOOKUP($A125,'JAN-DEC'!#REF!,27,FALSE)</f>
        <v>#REF!</v>
      </c>
      <c r="S125" s="148" t="e">
        <f>VLOOKUP($A125,'JAN-DEC'!#REF!,28,FALSE)</f>
        <v>#REF!</v>
      </c>
      <c r="T125" s="148" t="e">
        <f>VLOOKUP($A125,'JAN-DEC'!#REF!,29,FALSE)</f>
        <v>#REF!</v>
      </c>
      <c r="U125" s="149" t="e">
        <f>VLOOKUP($A125,'JAN-DEC'!#REF!,30,FALSE)</f>
        <v>#REF!</v>
      </c>
      <c r="V125" s="100" t="e">
        <f>VLOOKUP($A125,'JAN-DEC'!#REF!,32,FALSE)</f>
        <v>#REF!</v>
      </c>
      <c r="W125" s="107" t="e">
        <f t="shared" si="17"/>
        <v>#REF!</v>
      </c>
    </row>
    <row r="126" hidden="1">
      <c r="A126" s="147"/>
      <c r="B126" s="147"/>
      <c r="C126" s="148"/>
      <c r="D126" s="148"/>
      <c r="E126" s="148"/>
      <c r="F126" s="148"/>
      <c r="G126" s="148"/>
      <c r="H126" s="148"/>
      <c r="I126" s="148"/>
      <c r="J126" s="148"/>
      <c r="K126" s="148"/>
      <c r="L126" s="148"/>
      <c r="M126" s="148"/>
      <c r="N126" s="148"/>
      <c r="O126" s="148"/>
      <c r="P126" s="148"/>
      <c r="Q126" s="148"/>
      <c r="R126" s="148"/>
      <c r="S126" s="148"/>
      <c r="T126" s="148"/>
      <c r="U126" s="149"/>
      <c r="V126" s="100"/>
    </row>
    <row r="127" hidden="1">
      <c r="A127" s="147"/>
      <c r="B127" s="147"/>
      <c r="C127" s="148"/>
      <c r="D127" s="148"/>
      <c r="E127" s="148"/>
      <c r="F127" s="148"/>
      <c r="G127" s="148"/>
      <c r="H127" s="148"/>
      <c r="I127" s="148"/>
      <c r="J127" s="148"/>
      <c r="K127" s="148"/>
      <c r="L127" s="148"/>
      <c r="M127" s="148"/>
      <c r="N127" s="148"/>
      <c r="O127" s="148"/>
      <c r="P127" s="148"/>
      <c r="Q127" s="148"/>
      <c r="R127" s="148"/>
      <c r="S127" s="148"/>
      <c r="T127" s="148"/>
      <c r="U127" s="149"/>
      <c r="V127" s="100"/>
    </row>
    <row r="128" hidden="1">
      <c r="A128" s="147"/>
      <c r="B128" s="147"/>
      <c r="C128" s="148"/>
      <c r="D128" s="148"/>
      <c r="E128" s="148"/>
      <c r="F128" s="148"/>
      <c r="G128" s="148"/>
      <c r="H128" s="148"/>
      <c r="I128" s="148"/>
      <c r="J128" s="148"/>
      <c r="K128" s="148"/>
      <c r="L128" s="148"/>
      <c r="M128" s="148"/>
      <c r="N128" s="148"/>
      <c r="O128" s="148"/>
      <c r="P128" s="148"/>
      <c r="Q128" s="148"/>
      <c r="R128" s="148"/>
      <c r="S128" s="148"/>
      <c r="T128" s="148"/>
      <c r="U128" s="149"/>
      <c r="V128" s="107">
        <f t="shared" si="15"/>
        <v>0</v>
      </c>
    </row>
    <row r="129">
      <c r="A129" s="147"/>
      <c r="B129" s="108" t="s">
        <v>36</v>
      </c>
      <c r="C129" s="109" t="e">
        <f ref="C129:V129" t="shared" si="18">SUBTOTAL(109,C66:C128)</f>
        <v>#REF!</v>
      </c>
      <c r="D129" s="109" t="e">
        <f t="shared" si="18"/>
        <v>#REF!</v>
      </c>
      <c r="E129" s="109" t="e">
        <f t="shared" si="18"/>
        <v>#REF!</v>
      </c>
      <c r="F129" s="109" t="e">
        <f t="shared" si="18"/>
        <v>#REF!</v>
      </c>
      <c r="G129" s="109" t="e">
        <f t="shared" si="18"/>
        <v>#REF!</v>
      </c>
      <c r="H129" s="109" t="e">
        <f t="shared" si="18"/>
        <v>#REF!</v>
      </c>
      <c r="I129" s="109" t="e">
        <f t="shared" si="18"/>
        <v>#REF!</v>
      </c>
      <c r="J129" s="109" t="e">
        <f t="shared" si="18"/>
        <v>#REF!</v>
      </c>
      <c r="K129" s="109" t="e">
        <f t="shared" si="18"/>
        <v>#REF!</v>
      </c>
      <c r="L129" s="109" t="e">
        <f t="shared" si="18"/>
        <v>#REF!</v>
      </c>
      <c r="M129" s="109" t="e">
        <f t="shared" si="18"/>
        <v>#REF!</v>
      </c>
      <c r="N129" s="109" t="e">
        <f t="shared" si="18"/>
        <v>#REF!</v>
      </c>
      <c r="O129" s="109" t="e">
        <f t="shared" si="18"/>
        <v>#REF!</v>
      </c>
      <c r="P129" s="109" t="e">
        <f t="shared" si="18"/>
        <v>#REF!</v>
      </c>
      <c r="Q129" s="109" t="e">
        <f t="shared" si="18"/>
        <v>#REF!</v>
      </c>
      <c r="R129" s="109" t="e">
        <f t="shared" si="18"/>
        <v>#REF!</v>
      </c>
      <c r="S129" s="109" t="e">
        <f t="shared" si="18"/>
        <v>#REF!</v>
      </c>
      <c r="T129" s="109" t="e">
        <f t="shared" si="18"/>
        <v>#REF!</v>
      </c>
      <c r="U129" s="135" t="e">
        <f t="shared" si="18"/>
        <v>#REF!</v>
      </c>
      <c r="V129" s="101" t="e">
        <f t="shared" si="18"/>
        <v>#REF!</v>
      </c>
    </row>
    <row r="130">
      <c r="A130" s="151" t="s">
        <v>193</v>
      </c>
      <c r="B130" s="147"/>
      <c r="C130" s="148"/>
      <c r="D130" s="148"/>
      <c r="E130" s="148"/>
      <c r="F130" s="148"/>
      <c r="G130" s="148"/>
      <c r="H130" s="148"/>
      <c r="I130" s="148"/>
      <c r="J130" s="148"/>
      <c r="K130" s="148"/>
      <c r="L130" s="148"/>
      <c r="M130" s="148"/>
      <c r="N130" s="148"/>
      <c r="O130" s="148"/>
      <c r="P130" s="148"/>
      <c r="Q130" s="148"/>
      <c r="R130" s="148"/>
      <c r="S130" s="148"/>
      <c r="T130" s="148"/>
      <c r="U130" s="149"/>
      <c r="V130" s="107">
        <f t="shared" si="15"/>
        <v>0</v>
      </c>
    </row>
    <row r="131">
      <c r="A131" s="146" t="s">
        <v>194</v>
      </c>
      <c r="B131" s="147" t="e">
        <f>+'JAN-DEC'!#REF!</f>
        <v>#REF!</v>
      </c>
      <c r="C131" s="148" t="e">
        <f>VLOOKUP($B131,'JAN-DEC'!#REF!,12,FALSE)</f>
        <v>#REF!</v>
      </c>
      <c r="D131" s="148" t="e">
        <f>VLOOKUP($B131,'JAN-DEC'!#REF!,13,FALSE)</f>
        <v>#REF!</v>
      </c>
      <c r="E131" s="148" t="e">
        <f>VLOOKUP($B131,'JAN-DEC'!#REF!,14,FALSE)</f>
        <v>#REF!</v>
      </c>
      <c r="F131" s="148" t="e">
        <f>VLOOKUP($B131,'JAN-DEC'!#REF!,15,FALSE)</f>
        <v>#REF!</v>
      </c>
      <c r="G131" s="148" t="e">
        <f>VLOOKUP($B131,'JAN-DEC'!#REF!,16,FALSE)</f>
        <v>#REF!</v>
      </c>
      <c r="H131" s="148" t="e">
        <f>VLOOKUP($B131,'JAN-DEC'!#REF!,17,FALSE)</f>
        <v>#REF!</v>
      </c>
      <c r="I131" s="148" t="e">
        <f>VLOOKUP($B131,'JAN-DEC'!#REF!,18,FALSE)</f>
        <v>#REF!</v>
      </c>
      <c r="J131" s="148" t="e">
        <f>VLOOKUP($B131,'JAN-DEC'!#REF!,19,FALSE)</f>
        <v>#REF!</v>
      </c>
      <c r="K131" s="148" t="e">
        <f>VLOOKUP($B131,'JAN-DEC'!#REF!,20,FALSE)</f>
        <v>#REF!</v>
      </c>
      <c r="L131" s="148" t="e">
        <f>VLOOKUP($B131,'JAN-DEC'!#REF!,21,FALSE)</f>
        <v>#REF!</v>
      </c>
      <c r="M131" s="148" t="e">
        <f>VLOOKUP($B131,'JAN-DEC'!#REF!,22,FALSE)</f>
        <v>#REF!</v>
      </c>
      <c r="N131" s="148" t="e">
        <f>VLOOKUP($B131,'JAN-DEC'!#REF!,23,FALSE)</f>
        <v>#REF!</v>
      </c>
      <c r="O131" s="148" t="e">
        <f>VLOOKUP($B131,'JAN-DEC'!#REF!,24,FALSE)</f>
        <v>#REF!</v>
      </c>
      <c r="P131" s="148" t="e">
        <f>VLOOKUP($B131,'JAN-DEC'!#REF!,25,FALSE)</f>
        <v>#REF!</v>
      </c>
      <c r="Q131" s="148" t="e">
        <f>VLOOKUP($B131,'JAN-DEC'!#REF!,26,FALSE)</f>
        <v>#REF!</v>
      </c>
      <c r="R131" s="148" t="e">
        <f>VLOOKUP($B131,'JAN-DEC'!#REF!,27,FALSE)</f>
        <v>#REF!</v>
      </c>
      <c r="S131" s="148" t="e">
        <f>VLOOKUP($B131,'JAN-DEC'!#REF!,28,FALSE)</f>
        <v>#REF!</v>
      </c>
      <c r="T131" s="148" t="e">
        <f>VLOOKUP($B131,'JAN-DEC'!#REF!,29,FALSE)</f>
        <v>#REF!</v>
      </c>
      <c r="U131" s="149" t="e">
        <f>VLOOKUP($B131,'JAN-DEC'!#REF!,30,FALSE)</f>
        <v>#REF!</v>
      </c>
      <c r="V131" s="100" t="e">
        <f>VLOOKUP($A131,'JAN-DEC'!#REF!,32,FALSE)</f>
        <v>#REF!</v>
      </c>
    </row>
    <row r="132">
      <c r="A132" s="146" t="s">
        <v>195</v>
      </c>
      <c r="B132" s="147" t="e">
        <f>+'JAN-DEC'!#REF!</f>
        <v>#REF!</v>
      </c>
      <c r="C132" s="148" t="e">
        <f>VLOOKUP($B132,'JAN-DEC'!#REF!,12,FALSE)</f>
        <v>#REF!</v>
      </c>
      <c r="D132" s="148" t="e">
        <f>VLOOKUP($B132,'JAN-DEC'!#REF!,13,FALSE)</f>
        <v>#REF!</v>
      </c>
      <c r="E132" s="148" t="e">
        <f>VLOOKUP($B132,'JAN-DEC'!#REF!,14,FALSE)</f>
        <v>#REF!</v>
      </c>
      <c r="F132" s="148" t="e">
        <f>VLOOKUP($B132,'JAN-DEC'!#REF!,15,FALSE)</f>
        <v>#REF!</v>
      </c>
      <c r="G132" s="148" t="e">
        <f>VLOOKUP($B132,'JAN-DEC'!#REF!,16,FALSE)</f>
        <v>#REF!</v>
      </c>
      <c r="H132" s="148" t="e">
        <f>VLOOKUP($B132,'JAN-DEC'!#REF!,17,FALSE)</f>
        <v>#REF!</v>
      </c>
      <c r="I132" s="148" t="e">
        <f>VLOOKUP($B132,'JAN-DEC'!#REF!,18,FALSE)</f>
        <v>#REF!</v>
      </c>
      <c r="J132" s="148" t="e">
        <f>VLOOKUP($B132,'JAN-DEC'!#REF!,19,FALSE)</f>
        <v>#REF!</v>
      </c>
      <c r="K132" s="148" t="e">
        <f>VLOOKUP($B132,'JAN-DEC'!#REF!,20,FALSE)</f>
        <v>#REF!</v>
      </c>
      <c r="L132" s="148" t="e">
        <f>VLOOKUP($B132,'JAN-DEC'!#REF!,21,FALSE)</f>
        <v>#REF!</v>
      </c>
      <c r="M132" s="148" t="e">
        <f>VLOOKUP($B132,'JAN-DEC'!#REF!,22,FALSE)</f>
        <v>#REF!</v>
      </c>
      <c r="N132" s="148" t="e">
        <f>VLOOKUP($B132,'JAN-DEC'!#REF!,23,FALSE)</f>
        <v>#REF!</v>
      </c>
      <c r="O132" s="148" t="e">
        <f>VLOOKUP($B132,'JAN-DEC'!#REF!,24,FALSE)</f>
        <v>#REF!</v>
      </c>
      <c r="P132" s="148" t="e">
        <f>VLOOKUP($B132,'JAN-DEC'!#REF!,25,FALSE)</f>
        <v>#REF!</v>
      </c>
      <c r="Q132" s="148" t="e">
        <f>VLOOKUP($B132,'JAN-DEC'!#REF!,26,FALSE)</f>
        <v>#REF!</v>
      </c>
      <c r="R132" s="148" t="e">
        <f>VLOOKUP($B132,'JAN-DEC'!#REF!,27,FALSE)</f>
        <v>#REF!</v>
      </c>
      <c r="S132" s="148" t="e">
        <f>VLOOKUP($B132,'JAN-DEC'!#REF!,28,FALSE)</f>
        <v>#REF!</v>
      </c>
      <c r="T132" s="148" t="e">
        <f>VLOOKUP($B132,'JAN-DEC'!#REF!,29,FALSE)</f>
        <v>#REF!</v>
      </c>
      <c r="U132" s="149" t="e">
        <f>VLOOKUP($B132,'JAN-DEC'!#REF!,30,FALSE)</f>
        <v>#REF!</v>
      </c>
      <c r="V132" s="100" t="e">
        <f>VLOOKUP($A132,'JAN-DEC'!#REF!,32,FALSE)</f>
        <v>#REF!</v>
      </c>
    </row>
    <row r="133">
      <c r="A133" s="146" t="s">
        <v>196</v>
      </c>
      <c r="B133" s="147" t="e">
        <f>+'JAN-DEC'!#REF!</f>
        <v>#REF!</v>
      </c>
      <c r="C133" s="148" t="e">
        <f>VLOOKUP($B133,'JAN-DEC'!#REF!,12,FALSE)</f>
        <v>#REF!</v>
      </c>
      <c r="D133" s="148" t="e">
        <f>VLOOKUP($B133,'JAN-DEC'!#REF!,13,FALSE)</f>
        <v>#REF!</v>
      </c>
      <c r="E133" s="148" t="e">
        <f>VLOOKUP($B133,'JAN-DEC'!#REF!,14,FALSE)</f>
        <v>#REF!</v>
      </c>
      <c r="F133" s="148" t="e">
        <f>VLOOKUP($B133,'JAN-DEC'!#REF!,15,FALSE)</f>
        <v>#REF!</v>
      </c>
      <c r="G133" s="148" t="e">
        <f>VLOOKUP($B133,'JAN-DEC'!#REF!,16,FALSE)</f>
        <v>#REF!</v>
      </c>
      <c r="H133" s="148" t="e">
        <f>VLOOKUP($B133,'JAN-DEC'!#REF!,17,FALSE)</f>
        <v>#REF!</v>
      </c>
      <c r="I133" s="148" t="e">
        <f>VLOOKUP($B133,'JAN-DEC'!#REF!,18,FALSE)</f>
        <v>#REF!</v>
      </c>
      <c r="J133" s="148" t="e">
        <f>VLOOKUP($B133,'JAN-DEC'!#REF!,19,FALSE)</f>
        <v>#REF!</v>
      </c>
      <c r="K133" s="148" t="e">
        <f>VLOOKUP($B133,'JAN-DEC'!#REF!,20,FALSE)</f>
        <v>#REF!</v>
      </c>
      <c r="L133" s="148" t="e">
        <f>VLOOKUP($B133,'JAN-DEC'!#REF!,21,FALSE)</f>
        <v>#REF!</v>
      </c>
      <c r="M133" s="148" t="e">
        <f>VLOOKUP($B133,'JAN-DEC'!#REF!,22,FALSE)</f>
        <v>#REF!</v>
      </c>
      <c r="N133" s="148" t="e">
        <f>VLOOKUP($B133,'JAN-DEC'!#REF!,23,FALSE)</f>
        <v>#REF!</v>
      </c>
      <c r="O133" s="148" t="e">
        <f>VLOOKUP($B133,'JAN-DEC'!#REF!,24,FALSE)</f>
        <v>#REF!</v>
      </c>
      <c r="P133" s="148" t="e">
        <f>VLOOKUP($B133,'JAN-DEC'!#REF!,25,FALSE)</f>
        <v>#REF!</v>
      </c>
      <c r="Q133" s="148" t="e">
        <f>VLOOKUP($B133,'JAN-DEC'!#REF!,26,FALSE)</f>
        <v>#REF!</v>
      </c>
      <c r="R133" s="148" t="e">
        <f>VLOOKUP($B133,'JAN-DEC'!#REF!,27,FALSE)</f>
        <v>#REF!</v>
      </c>
      <c r="S133" s="148" t="e">
        <f>VLOOKUP($B133,'JAN-DEC'!#REF!,28,FALSE)</f>
        <v>#REF!</v>
      </c>
      <c r="T133" s="148" t="e">
        <f>VLOOKUP($B133,'JAN-DEC'!#REF!,29,FALSE)</f>
        <v>#REF!</v>
      </c>
      <c r="U133" s="149" t="e">
        <f>VLOOKUP($B133,'JAN-DEC'!#REF!,30,FALSE)</f>
        <v>#REF!</v>
      </c>
      <c r="V133" s="100" t="e">
        <f>VLOOKUP($A133,'JAN-DEC'!#REF!,32,FALSE)</f>
        <v>#REF!</v>
      </c>
    </row>
    <row r="134">
      <c r="A134" s="147"/>
      <c r="B134" s="108" t="s">
        <v>36</v>
      </c>
      <c r="C134" s="109" t="e">
        <f ref="C134:V134" t="shared" si="19">SUM(C131:C133)</f>
        <v>#REF!</v>
      </c>
      <c r="D134" s="109" t="e">
        <f t="shared" si="19"/>
        <v>#REF!</v>
      </c>
      <c r="E134" s="109" t="e">
        <f t="shared" si="19"/>
        <v>#REF!</v>
      </c>
      <c r="F134" s="109" t="e">
        <f t="shared" si="19"/>
        <v>#REF!</v>
      </c>
      <c r="G134" s="109" t="e">
        <f t="shared" si="19"/>
        <v>#REF!</v>
      </c>
      <c r="H134" s="109" t="e">
        <f t="shared" si="19"/>
        <v>#REF!</v>
      </c>
      <c r="I134" s="109" t="e">
        <f t="shared" si="19"/>
        <v>#REF!</v>
      </c>
      <c r="J134" s="109" t="e">
        <f t="shared" si="19"/>
        <v>#REF!</v>
      </c>
      <c r="K134" s="109" t="e">
        <f t="shared" si="19"/>
        <v>#REF!</v>
      </c>
      <c r="L134" s="109" t="e">
        <f t="shared" si="19"/>
        <v>#REF!</v>
      </c>
      <c r="M134" s="109" t="e">
        <f t="shared" si="19"/>
        <v>#REF!</v>
      </c>
      <c r="N134" s="109" t="e">
        <f t="shared" si="19"/>
        <v>#REF!</v>
      </c>
      <c r="O134" s="109" t="e">
        <f t="shared" si="19"/>
        <v>#REF!</v>
      </c>
      <c r="P134" s="109" t="e">
        <f t="shared" si="19"/>
        <v>#REF!</v>
      </c>
      <c r="Q134" s="109" t="e">
        <f t="shared" si="19"/>
        <v>#REF!</v>
      </c>
      <c r="R134" s="109" t="e">
        <f t="shared" si="19"/>
        <v>#REF!</v>
      </c>
      <c r="S134" s="109" t="e">
        <f t="shared" si="19"/>
        <v>#REF!</v>
      </c>
      <c r="T134" s="109" t="e">
        <f t="shared" si="19"/>
        <v>#REF!</v>
      </c>
      <c r="U134" s="135" t="e">
        <f t="shared" si="19"/>
        <v>#REF!</v>
      </c>
      <c r="V134" s="101" t="e">
        <f t="shared" si="19"/>
        <v>#REF!</v>
      </c>
    </row>
    <row r="135">
      <c r="A135" s="147"/>
      <c r="B135" s="108"/>
      <c r="C135" s="109"/>
      <c r="D135" s="109"/>
      <c r="E135" s="109"/>
      <c r="F135" s="109"/>
      <c r="G135" s="109"/>
      <c r="H135" s="109"/>
      <c r="I135" s="109"/>
      <c r="J135" s="109"/>
      <c r="K135" s="109"/>
      <c r="L135" s="109"/>
      <c r="M135" s="109"/>
      <c r="N135" s="109"/>
      <c r="O135" s="109"/>
      <c r="P135" s="109"/>
      <c r="Q135" s="109"/>
      <c r="R135" s="109"/>
      <c r="S135" s="109"/>
      <c r="T135" s="109"/>
      <c r="U135" s="135"/>
      <c r="V135" s="107"/>
    </row>
    <row r="136" hidden="1">
      <c r="A136" s="147"/>
      <c r="B136" s="108"/>
      <c r="C136" s="109"/>
      <c r="D136" s="109"/>
      <c r="E136" s="109"/>
      <c r="F136" s="109"/>
      <c r="G136" s="109"/>
      <c r="H136" s="109"/>
      <c r="I136" s="109"/>
      <c r="J136" s="109"/>
      <c r="K136" s="109"/>
      <c r="L136" s="109"/>
      <c r="M136" s="109"/>
      <c r="N136" s="109"/>
      <c r="O136" s="109"/>
      <c r="P136" s="109"/>
      <c r="Q136" s="109"/>
      <c r="R136" s="109"/>
      <c r="S136" s="109"/>
      <c r="T136" s="109"/>
      <c r="U136" s="135"/>
      <c r="V136" s="107"/>
    </row>
    <row r="137">
      <c r="A137" s="151" t="s">
        <v>197</v>
      </c>
      <c r="B137" s="108"/>
      <c r="C137" s="109"/>
      <c r="D137" s="109"/>
      <c r="E137" s="109"/>
      <c r="F137" s="109"/>
      <c r="G137" s="109"/>
      <c r="H137" s="109"/>
      <c r="I137" s="109"/>
      <c r="J137" s="109"/>
      <c r="K137" s="109"/>
      <c r="L137" s="109"/>
      <c r="M137" s="109"/>
      <c r="N137" s="109"/>
      <c r="O137" s="109"/>
      <c r="P137" s="109"/>
      <c r="Q137" s="109"/>
      <c r="R137" s="109"/>
      <c r="S137" s="109"/>
      <c r="T137" s="109"/>
      <c r="U137" s="135"/>
      <c r="V137" s="107"/>
    </row>
    <row r="138">
      <c r="A138" s="147" t="s">
        <v>198</v>
      </c>
      <c r="B138" s="147" t="e">
        <f>VLOOKUP($A138,'JAN-DEC'!#REF!,2,FALSE)</f>
        <v>#REF!</v>
      </c>
      <c r="C138" s="148" t="e">
        <f>VLOOKUP($A138,'JAN-DEC'!#REF!,12,FALSE)</f>
        <v>#REF!</v>
      </c>
      <c r="D138" s="148" t="e">
        <f>VLOOKUP($A138,'JAN-DEC'!#REF!,13,FALSE)</f>
        <v>#REF!</v>
      </c>
      <c r="E138" s="148" t="e">
        <f>VLOOKUP($A138,'JAN-DEC'!#REF!,14,FALSE)</f>
        <v>#REF!</v>
      </c>
      <c r="F138" s="148" t="e">
        <f>VLOOKUP($A138,'JAN-DEC'!#REF!,15,FALSE)</f>
        <v>#REF!</v>
      </c>
      <c r="G138" s="148" t="e">
        <f>VLOOKUP($A138,'JAN-DEC'!#REF!,16,FALSE)</f>
        <v>#REF!</v>
      </c>
      <c r="H138" s="148" t="e">
        <f>VLOOKUP($A138,'JAN-DEC'!#REF!,17,FALSE)</f>
        <v>#REF!</v>
      </c>
      <c r="I138" s="148" t="e">
        <f>VLOOKUP($A138,'JAN-DEC'!#REF!,18,FALSE)</f>
        <v>#REF!</v>
      </c>
      <c r="J138" s="148" t="e">
        <f>VLOOKUP($A138,'JAN-DEC'!#REF!,19,FALSE)</f>
        <v>#REF!</v>
      </c>
      <c r="K138" s="148" t="e">
        <f>VLOOKUP($A138,'JAN-DEC'!#REF!,20,FALSE)</f>
        <v>#REF!</v>
      </c>
      <c r="L138" s="148" t="e">
        <f>VLOOKUP($A138,'JAN-DEC'!#REF!,21,FALSE)</f>
        <v>#REF!</v>
      </c>
      <c r="M138" s="148" t="e">
        <f>VLOOKUP($A138,'JAN-DEC'!#REF!,22,FALSE)</f>
        <v>#REF!</v>
      </c>
      <c r="N138" s="148" t="e">
        <f>VLOOKUP($A138,'JAN-DEC'!#REF!,23,FALSE)</f>
        <v>#REF!</v>
      </c>
      <c r="O138" s="148" t="e">
        <f>VLOOKUP($A138,'JAN-DEC'!#REF!,24,FALSE)</f>
        <v>#REF!</v>
      </c>
      <c r="P138" s="148" t="e">
        <f>VLOOKUP($A138,'JAN-DEC'!#REF!,25,FALSE)</f>
        <v>#REF!</v>
      </c>
      <c r="Q138" s="148" t="e">
        <f>VLOOKUP($A138,'JAN-DEC'!#REF!,26,FALSE)</f>
        <v>#REF!</v>
      </c>
      <c r="R138" s="148" t="e">
        <f>VLOOKUP($A138,'JAN-DEC'!#REF!,27,FALSE)</f>
        <v>#REF!</v>
      </c>
      <c r="S138" s="148" t="e">
        <f>VLOOKUP($A138,'JAN-DEC'!#REF!,28,FALSE)</f>
        <v>#REF!</v>
      </c>
      <c r="T138" s="148" t="e">
        <f>VLOOKUP($A138,'JAN-DEC'!#REF!,29,FALSE)</f>
        <v>#REF!</v>
      </c>
      <c r="U138" s="149" t="e">
        <f>VLOOKUP($A138,'JAN-DEC'!#REF!,30,FALSE)</f>
        <v>#REF!</v>
      </c>
      <c r="V138" s="100" t="e">
        <f>VLOOKUP($A138,'JAN-DEC'!#REF!,32,FALSE)</f>
        <v>#REF!</v>
      </c>
    </row>
    <row r="139">
      <c r="A139" s="147" t="s">
        <v>199</v>
      </c>
      <c r="B139" s="147" t="e">
        <f>VLOOKUP($A139,'JAN-DEC'!#REF!,2,FALSE)</f>
        <v>#REF!</v>
      </c>
      <c r="C139" s="148" t="e">
        <f>VLOOKUP($A139,'JAN-DEC'!#REF!,12,FALSE)</f>
        <v>#REF!</v>
      </c>
      <c r="D139" s="148" t="e">
        <f>VLOOKUP($A139,'JAN-DEC'!#REF!,13,FALSE)</f>
        <v>#REF!</v>
      </c>
      <c r="E139" s="148" t="e">
        <f>VLOOKUP($A139,'JAN-DEC'!#REF!,14,FALSE)</f>
        <v>#REF!</v>
      </c>
      <c r="F139" s="148" t="e">
        <f>VLOOKUP($A139,'JAN-DEC'!#REF!,15,FALSE)</f>
        <v>#REF!</v>
      </c>
      <c r="G139" s="148" t="e">
        <f>VLOOKUP($A139,'JAN-DEC'!#REF!,16,FALSE)</f>
        <v>#REF!</v>
      </c>
      <c r="H139" s="148" t="e">
        <f>VLOOKUP($A139,'JAN-DEC'!#REF!,17,FALSE)</f>
        <v>#REF!</v>
      </c>
      <c r="I139" s="148" t="e">
        <f>VLOOKUP($A139,'JAN-DEC'!#REF!,18,FALSE)</f>
        <v>#REF!</v>
      </c>
      <c r="J139" s="148" t="e">
        <f>VLOOKUP($A139,'JAN-DEC'!#REF!,19,FALSE)</f>
        <v>#REF!</v>
      </c>
      <c r="K139" s="148" t="e">
        <f>VLOOKUP($A139,'JAN-DEC'!#REF!,20,FALSE)</f>
        <v>#REF!</v>
      </c>
      <c r="L139" s="148" t="e">
        <f>VLOOKUP($A139,'JAN-DEC'!#REF!,21,FALSE)</f>
        <v>#REF!</v>
      </c>
      <c r="M139" s="148" t="e">
        <f>VLOOKUP($A139,'JAN-DEC'!#REF!,22,FALSE)</f>
        <v>#REF!</v>
      </c>
      <c r="N139" s="148" t="e">
        <f>VLOOKUP($A139,'JAN-DEC'!#REF!,23,FALSE)</f>
        <v>#REF!</v>
      </c>
      <c r="O139" s="148" t="e">
        <f>VLOOKUP($A139,'JAN-DEC'!#REF!,24,FALSE)</f>
        <v>#REF!</v>
      </c>
      <c r="P139" s="148" t="e">
        <f>VLOOKUP($A139,'JAN-DEC'!#REF!,25,FALSE)</f>
        <v>#REF!</v>
      </c>
      <c r="Q139" s="148" t="e">
        <f>VLOOKUP($A139,'JAN-DEC'!#REF!,26,FALSE)</f>
        <v>#REF!</v>
      </c>
      <c r="R139" s="148" t="e">
        <f>VLOOKUP($A139,'JAN-DEC'!#REF!,27,FALSE)</f>
        <v>#REF!</v>
      </c>
      <c r="S139" s="148" t="e">
        <f>VLOOKUP($A139,'JAN-DEC'!#REF!,28,FALSE)</f>
        <v>#REF!</v>
      </c>
      <c r="T139" s="148" t="e">
        <f>VLOOKUP($A139,'JAN-DEC'!#REF!,29,FALSE)</f>
        <v>#REF!</v>
      </c>
      <c r="U139" s="149" t="e">
        <f>VLOOKUP($A139,'JAN-DEC'!#REF!,30,FALSE)</f>
        <v>#REF!</v>
      </c>
      <c r="V139" s="100" t="e">
        <f>VLOOKUP($A139,'JAN-DEC'!#REF!,32,FALSE)</f>
        <v>#REF!</v>
      </c>
    </row>
    <row r="140">
      <c r="A140" s="147"/>
      <c r="B140" s="108" t="s">
        <v>36</v>
      </c>
      <c r="C140" s="109" t="e">
        <f>SUM(C137:C139)</f>
        <v>#REF!</v>
      </c>
      <c r="D140" s="109" t="e">
        <f ref="D140:U140" t="shared" si="20">SUM(D137:D139)</f>
        <v>#REF!</v>
      </c>
      <c r="E140" s="109" t="e">
        <f t="shared" si="20"/>
        <v>#REF!</v>
      </c>
      <c r="F140" s="109" t="e">
        <f t="shared" si="20"/>
        <v>#REF!</v>
      </c>
      <c r="G140" s="109" t="e">
        <f t="shared" si="20"/>
        <v>#REF!</v>
      </c>
      <c r="H140" s="109" t="e">
        <f t="shared" si="20"/>
        <v>#REF!</v>
      </c>
      <c r="I140" s="109" t="e">
        <f t="shared" si="20"/>
        <v>#REF!</v>
      </c>
      <c r="J140" s="109" t="e">
        <f t="shared" si="20"/>
        <v>#REF!</v>
      </c>
      <c r="K140" s="109" t="e">
        <f t="shared" si="20"/>
        <v>#REF!</v>
      </c>
      <c r="L140" s="109" t="e">
        <f t="shared" si="20"/>
        <v>#REF!</v>
      </c>
      <c r="M140" s="109" t="e">
        <f t="shared" si="20"/>
        <v>#REF!</v>
      </c>
      <c r="N140" s="109" t="e">
        <f t="shared" si="20"/>
        <v>#REF!</v>
      </c>
      <c r="O140" s="109" t="e">
        <f t="shared" si="20"/>
        <v>#REF!</v>
      </c>
      <c r="P140" s="109" t="e">
        <f t="shared" si="20"/>
        <v>#REF!</v>
      </c>
      <c r="Q140" s="109" t="e">
        <f t="shared" si="20"/>
        <v>#REF!</v>
      </c>
      <c r="R140" s="109" t="e">
        <f t="shared" si="20"/>
        <v>#REF!</v>
      </c>
      <c r="S140" s="109" t="e">
        <f t="shared" si="20"/>
        <v>#REF!</v>
      </c>
      <c r="T140" s="109" t="e">
        <f t="shared" si="20"/>
        <v>#REF!</v>
      </c>
      <c r="U140" s="135" t="e">
        <f t="shared" si="20"/>
        <v>#REF!</v>
      </c>
      <c r="V140" s="101" t="e">
        <f>SUM(V137:V139)</f>
        <v>#REF!</v>
      </c>
    </row>
    <row r="141" hidden="1" ht="15.75">
      <c r="A141" s="154"/>
      <c r="B141" s="110" t="s">
        <v>200</v>
      </c>
      <c r="C141" s="102" t="e">
        <f>SUM(C134,C129,C64,C47,C140)</f>
        <v>#REF!</v>
      </c>
      <c r="D141" s="102" t="e">
        <f>SUM(D134,D129,D64,D47,D139)</f>
        <v>#REF!</v>
      </c>
      <c r="E141" s="102" t="e">
        <f ref="E141:V141" t="shared" si="22">SUM(E134,E129,E64,E47,E140)</f>
        <v>#REF!</v>
      </c>
      <c r="F141" s="102" t="e">
        <f>SUM(F134,F129,F64,F47,F140)</f>
        <v>#REF!</v>
      </c>
      <c r="G141" s="102" t="e">
        <f t="shared" si="22"/>
        <v>#REF!</v>
      </c>
      <c r="H141" s="102" t="e">
        <f t="shared" si="22"/>
        <v>#REF!</v>
      </c>
      <c r="I141" s="102" t="e">
        <f t="shared" si="22"/>
        <v>#REF!</v>
      </c>
      <c r="J141" s="102" t="e">
        <f t="shared" si="22"/>
        <v>#REF!</v>
      </c>
      <c r="K141" s="102" t="e">
        <f t="shared" si="22"/>
        <v>#REF!</v>
      </c>
      <c r="L141" s="102" t="e">
        <f t="shared" si="22"/>
        <v>#REF!</v>
      </c>
      <c r="M141" s="102" t="e">
        <f t="shared" si="22"/>
        <v>#REF!</v>
      </c>
      <c r="N141" s="102" t="e">
        <f t="shared" si="22"/>
        <v>#REF!</v>
      </c>
      <c r="O141" s="102" t="e">
        <f t="shared" si="22"/>
        <v>#REF!</v>
      </c>
      <c r="P141" s="102" t="e">
        <f t="shared" si="22"/>
        <v>#REF!</v>
      </c>
      <c r="Q141" s="102" t="e">
        <f t="shared" si="22"/>
        <v>#REF!</v>
      </c>
      <c r="R141" s="102" t="e">
        <f t="shared" si="22"/>
        <v>#REF!</v>
      </c>
      <c r="S141" s="102" t="e">
        <f t="shared" si="22"/>
        <v>#REF!</v>
      </c>
      <c r="T141" s="102" t="e">
        <f t="shared" si="22"/>
        <v>#REF!</v>
      </c>
      <c r="U141" s="136" t="e">
        <f t="shared" si="22"/>
        <v>#REF!</v>
      </c>
      <c r="V141" s="102" t="e">
        <f t="shared" si="22"/>
        <v>#REF!</v>
      </c>
    </row>
    <row r="142" hidden="1" ht="15.75">
      <c r="A142" s="106"/>
      <c r="B142" s="106"/>
      <c r="C142" s="100"/>
    </row>
    <row r="143" hidden="1">
      <c r="A143" s="106"/>
      <c r="B143" s="106"/>
      <c r="C143" s="100"/>
      <c r="E143" s="107" t="e">
        <f>+C141-F141+E141</f>
        <v>#REF!</v>
      </c>
      <c r="T143" s="107" t="e">
        <f>+S141-T141</f>
        <v>#REF!</v>
      </c>
    </row>
    <row r="144" hidden="1">
      <c r="A144" s="106"/>
      <c r="B144" s="106"/>
      <c r="C144" s="100"/>
    </row>
    <row r="145" hidden="1">
      <c r="B145" s="111" t="s">
        <v>201</v>
      </c>
      <c r="C145" s="103" t="e">
        <f>+'JAN-DEC'!#REF!-C141</f>
        <v>#REF!</v>
      </c>
      <c r="D145" s="103" t="e">
        <f>+'JAN-DEC'!#REF!-D141</f>
        <v>#REF!</v>
      </c>
      <c r="E145" s="103" t="e">
        <f>+'JAN-DEC'!#REF!-E141</f>
        <v>#REF!</v>
      </c>
      <c r="F145" s="103" t="e">
        <f>+'JAN-DEC'!#REF!-F141</f>
        <v>#REF!</v>
      </c>
      <c r="G145" s="103" t="e">
        <f>+'JAN-DEC'!#REF!-G141</f>
        <v>#REF!</v>
      </c>
      <c r="H145" s="103" t="e">
        <f>+'JAN-DEC'!#REF!-H141</f>
        <v>#REF!</v>
      </c>
      <c r="I145" s="103" t="e">
        <f>+'JAN-DEC'!#REF!-I141</f>
        <v>#REF!</v>
      </c>
      <c r="J145" s="103" t="e">
        <f>+'JAN-DEC'!#REF!-J141</f>
        <v>#REF!</v>
      </c>
      <c r="K145" s="103" t="e">
        <f>+'JAN-DEC'!#REF!-K141</f>
        <v>#REF!</v>
      </c>
      <c r="L145" s="103" t="e">
        <f>+'JAN-DEC'!#REF!-L141</f>
        <v>#REF!</v>
      </c>
      <c r="M145" s="103" t="e">
        <f>+'JAN-DEC'!#REF!-M141</f>
        <v>#REF!</v>
      </c>
      <c r="N145" s="103" t="e">
        <f>+'JAN-DEC'!#REF!-N141</f>
        <v>#REF!</v>
      </c>
      <c r="O145" s="103" t="e">
        <f>+'JAN-DEC'!#REF!-O141</f>
        <v>#REF!</v>
      </c>
      <c r="P145" s="103" t="e">
        <f>+'JAN-DEC'!#REF!-P141</f>
        <v>#REF!</v>
      </c>
      <c r="Q145" s="103" t="e">
        <f>+'JAN-DEC'!#REF!-Q141</f>
        <v>#REF!</v>
      </c>
      <c r="R145" s="103" t="e">
        <f>+'JAN-DEC'!#REF!-R141</f>
        <v>#REF!</v>
      </c>
      <c r="S145" s="103" t="e">
        <f>+'JAN-DEC'!#REF!-S141</f>
        <v>#REF!</v>
      </c>
      <c r="T145" s="103" t="e">
        <f>+'JAN-DEC'!#REF!-T141</f>
        <v>#REF!</v>
      </c>
      <c r="U145" s="137" t="e">
        <f>+'JAN-DEC'!#REF!-U141</f>
        <v>#REF!</v>
      </c>
      <c r="V145" s="103" t="e">
        <f>+'JAN-DEC'!#REF!-V141</f>
        <v>#REF!</v>
      </c>
    </row>
    <row r="146" hidden="1">
      <c r="B146" s="111" t="s">
        <v>202</v>
      </c>
      <c r="C146" s="103" t="e">
        <f>+Sheet3!G139-C141</f>
        <v>#REF!</v>
      </c>
      <c r="D146" s="103" t="e">
        <f>+Sheet3!H139-D141</f>
        <v>#REF!</v>
      </c>
      <c r="E146" s="103" t="e">
        <f>+Sheet3!I139-E141</f>
        <v>#REF!</v>
      </c>
      <c r="F146" s="103" t="e">
        <f>+Sheet3!J139-F141</f>
        <v>#REF!</v>
      </c>
      <c r="G146" s="103" t="e">
        <f>+Sheet3!K139-G141</f>
        <v>#REF!</v>
      </c>
      <c r="H146" s="103" t="e">
        <f>+Sheet3!L139-H141</f>
        <v>#REF!</v>
      </c>
      <c r="I146" s="103" t="e">
        <f>+Sheet3!M139-I141</f>
        <v>#REF!</v>
      </c>
      <c r="J146" s="103" t="e">
        <f>+Sheet3!N139-J141</f>
        <v>#REF!</v>
      </c>
      <c r="K146" s="103" t="e">
        <f>+Sheet3!O139-K141</f>
        <v>#REF!</v>
      </c>
      <c r="L146" s="103" t="e">
        <f>+Sheet3!P139-L141</f>
        <v>#REF!</v>
      </c>
      <c r="M146" s="103" t="e">
        <f>+Sheet3!Q139-M141</f>
        <v>#REF!</v>
      </c>
      <c r="N146" s="103" t="e">
        <f>+Sheet3!R139-N141</f>
        <v>#REF!</v>
      </c>
      <c r="O146" s="103" t="e">
        <f>+Sheet3!S139-O141</f>
        <v>#REF!</v>
      </c>
      <c r="P146" s="103" t="e">
        <f>+Sheet3!T139-P141</f>
        <v>#REF!</v>
      </c>
      <c r="Q146" s="103" t="e">
        <f>+Sheet3!U139-Q141</f>
        <v>#REF!</v>
      </c>
      <c r="R146" s="103" t="e">
        <f>+Sheet3!V139-R141</f>
        <v>#REF!</v>
      </c>
      <c r="S146" s="103" t="e">
        <f>+Sheet3!W139-S141</f>
        <v>#REF!</v>
      </c>
      <c r="T146" s="103" t="e">
        <f>+Sheet3!X139-T141</f>
        <v>#REF!</v>
      </c>
      <c r="U146" s="137" t="e">
        <f>+Sheet3!Y139-U141</f>
        <v>#REF!</v>
      </c>
      <c r="V146" s="103" t="e">
        <f>+Sheet3!Z139-V141</f>
        <v>#REF!</v>
      </c>
    </row>
    <row r="147" hidden="1">
      <c r="B147" s="111" t="s">
        <v>203</v>
      </c>
      <c r="C147" s="104"/>
      <c r="D147" s="104"/>
      <c r="E147" s="104" t="e">
        <f>+'[1]FAR1 '!$J$325-E141</f>
        <v>#REF!</v>
      </c>
      <c r="F147" s="104" t="e">
        <f>+'[1]FAR1 '!$L$325-F141</f>
        <v>#REF!</v>
      </c>
      <c r="G147" s="104"/>
      <c r="H147" s="104"/>
      <c r="I147" s="104"/>
      <c r="J147" s="104"/>
      <c r="K147" s="104"/>
      <c r="L147" s="104"/>
      <c r="M147" s="104"/>
      <c r="N147" s="104"/>
      <c r="O147" s="104"/>
      <c r="P147" s="104"/>
      <c r="Q147" s="104"/>
      <c r="R147" s="104"/>
      <c r="S147" s="104"/>
      <c r="T147" s="104" t="e">
        <f>+'[1]FAR1 '!$BK$325-T141</f>
        <v>#REF!</v>
      </c>
      <c r="U147" s="138" t="e">
        <f>+U141-'[1]FAR1 '!$BR$325</f>
        <v>#REF!</v>
      </c>
      <c r="V147" s="105" t="e">
        <f>+'[1]FAR1 '!$BP$325-V141</f>
        <v>#REF!</v>
      </c>
    </row>
    <row r="148" hidden="1">
      <c r="B148" s="111" t="s">
        <v>204</v>
      </c>
      <c r="C148" s="104" t="e">
        <f>+'[2]JAN-DEC'!$D$10-C141</f>
        <v>#REF!</v>
      </c>
      <c r="D148" s="112"/>
      <c r="E148" s="113" t="s">
        <v>205</v>
      </c>
      <c r="F148" s="104" t="e">
        <f>+'[2]JAN-DEC'!$E$10-F141</f>
        <v>#REF!</v>
      </c>
      <c r="G148" s="112"/>
      <c r="H148" s="112"/>
      <c r="I148" s="112"/>
      <c r="J148" s="112"/>
      <c r="K148" s="112"/>
      <c r="L148" s="112"/>
      <c r="M148" s="112"/>
      <c r="N148" s="112"/>
      <c r="O148" s="112"/>
      <c r="P148" s="112"/>
      <c r="Q148" s="112"/>
      <c r="R148" s="112"/>
      <c r="S148" s="112"/>
      <c r="T148" s="104" t="e">
        <f>+'[2]JAN-DEC'!$G$10-T141</f>
        <v>#REF!</v>
      </c>
      <c r="U148" s="140" t="s">
        <v>205</v>
      </c>
      <c r="V148" s="121" t="e">
        <f>+'[2]JAN-DEC'!$I$10-V141</f>
        <v>#REF!</v>
      </c>
    </row>
    <row r="149" hidden="1">
      <c r="B149" s="111" t="s">
        <v>206</v>
      </c>
      <c r="C149" s="113" t="s">
        <v>205</v>
      </c>
      <c r="D149" s="113" t="s">
        <v>205</v>
      </c>
      <c r="E149" s="113" t="s">
        <v>205</v>
      </c>
      <c r="F149" s="104" t="e">
        <f>+'[3]JAN-DEC'!$B$43-F141</f>
        <v>#REF!</v>
      </c>
      <c r="G149" s="112"/>
      <c r="H149" s="112"/>
      <c r="I149" s="112"/>
      <c r="J149" s="112"/>
      <c r="K149" s="112"/>
      <c r="L149" s="112"/>
      <c r="M149" s="112"/>
      <c r="N149" s="112"/>
      <c r="O149" s="112"/>
      <c r="P149" s="112"/>
      <c r="Q149" s="112"/>
      <c r="R149" s="112"/>
      <c r="S149" s="112"/>
      <c r="T149" s="105" t="e">
        <f>+'[3]JAN-DEC'!$C$43-T141</f>
        <v>#REF!</v>
      </c>
      <c r="U149" s="140" t="s">
        <v>205</v>
      </c>
      <c r="V149" s="121" t="e">
        <f>+V141-'[3]JAN-DEC'!$G$43</f>
        <v>#REF!</v>
      </c>
    </row>
    <row r="150" hidden="1">
      <c r="T150" s="130" t="e">
        <f>+T141-'[1]FAR1 '!$BK$325</f>
        <v>#REF!</v>
      </c>
    </row>
    <row r="151" hidden="1">
      <c r="T151" s="107">
        <f>+T154+-U154</f>
        <v>0</v>
      </c>
    </row>
    <row r="152" hidden="1">
      <c r="F152" s="107"/>
    </row>
    <row r="153" hidden="1"/>
    <row r="154" hidden="1">
      <c r="S154" s="78"/>
      <c r="T154" s="78"/>
      <c r="U154" s="139"/>
      <c r="V154" s="107"/>
    </row>
    <row r="155" hidden="1">
      <c r="S155" s="78"/>
      <c r="T155" s="78"/>
      <c r="U155" s="139"/>
    </row>
    <row r="156" hidden="1">
      <c r="S156" s="78"/>
      <c r="T156" s="78"/>
      <c r="U156" s="139"/>
    </row>
    <row r="157">
      <c r="S157" s="78"/>
      <c r="T157" s="78"/>
      <c r="U157" s="99"/>
    </row>
    <row r="158">
      <c r="A158" s="99" t="s">
        <v>207</v>
      </c>
      <c r="S158" s="78"/>
      <c r="T158" s="78"/>
      <c r="U158" s="99"/>
    </row>
    <row r="159">
      <c r="S159" s="78"/>
      <c r="T159" s="78"/>
      <c r="U159" s="99"/>
    </row>
    <row r="160">
      <c r="S160" s="78"/>
      <c r="U160" s="99"/>
    </row>
    <row r="161">
      <c r="A161" s="155" t="s">
        <v>208</v>
      </c>
      <c r="U161" s="99"/>
    </row>
    <row r="162">
      <c r="A162" s="99" t="s">
        <v>209</v>
      </c>
      <c r="U162" s="99"/>
    </row>
    <row r="163">
      <c r="U163" s="99"/>
    </row>
    <row r="164">
      <c r="U164" s="99"/>
    </row>
    <row r="165">
      <c r="U165" s="99"/>
    </row>
    <row r="166">
      <c r="U166" s="99"/>
    </row>
    <row r="167">
      <c r="U167" s="99"/>
    </row>
    <row r="168">
      <c r="U168" s="99"/>
    </row>
    <row r="169">
      <c r="U169" s="99"/>
    </row>
  </sheetData>
  <conditionalFormatting sqref="A1:A3">
    <cfRule type="duplicateValues" dxfId="0" priority="5"/>
  </conditionalFormatting>
  <conditionalFormatting sqref="A11">
    <cfRule type="duplicateValues" dxfId="0" priority="3"/>
  </conditionalFormatting>
  <conditionalFormatting sqref="A38">
    <cfRule type="duplicateValues" dxfId="0" priority="2"/>
  </conditionalFormatting>
  <conditionalFormatting sqref="A5:A6">
    <cfRule type="duplicateValues" dxfId="0" priority="25"/>
  </conditionalFormatting>
  <conditionalFormatting sqref="A16">
    <cfRule type="duplicateValues" dxfId="0" priority="1"/>
  </conditionalFormatting>
  <pageMargins left="0" right="0" top="0" bottom="0" header="0.31496062992125984" footer="0.31496062992125984"/>
  <pageSetup paperSize="9" scale="90" orientation="landscape"/>
  <headerFooter/>
</worksheet>
</file>

<file path=xl/worksheets/sheet3.xml><?xml version="1.0" encoding="utf-8"?>
<worksheet xmlns="http://schemas.openxmlformats.org/spreadsheetml/2006/main" xmlns:r="http://schemas.openxmlformats.org/officeDocument/2006/relationships">
  <sheetPr filterMode="1"/>
  <dimension ref="A1:AL146"/>
  <sheetViews>
    <sheetView workbookViewId="0">
      <pane xSplit="6" ySplit="2" topLeftCell="G127" activePane="bottomRight" state="frozen"/>
      <selection activeCell="A125" sqref="A125"/>
      <selection pane="topRight" activeCell="A125" sqref="A125"/>
      <selection pane="bottomLeft" activeCell="A125" sqref="A125"/>
      <selection pane="bottomRight" activeCell="A125" sqref="A125"/>
    </sheetView>
  </sheetViews>
  <sheetFormatPr defaultRowHeight="15"/>
  <cols>
    <col min="3" max="3" width="14.140625" customWidth="1"/>
    <col min="4" max="5" bestFit="1" width="16.140625" customWidth="1" style="75"/>
    <col min="6" max="6" width="28.140625" customWidth="1" style="73"/>
    <col min="7" max="7" width="16.85546875" customWidth="1" style="78"/>
    <col min="8" max="8" width="13.5703125" customWidth="1" style="50"/>
    <col min="9" max="9" width="14.7109375" customWidth="1" style="50"/>
    <col min="10" max="10" width="16.85546875" customWidth="1" style="50"/>
    <col min="11" max="13" hidden="1" width="14.28515625" customWidth="1" style="50"/>
    <col min="14" max="14" hidden="1" width="15.28515625" customWidth="1" style="50"/>
    <col min="15" max="15" hidden="1" width="14.28515625" customWidth="1" style="50"/>
    <col min="16" max="19" hidden="1" width="15.28515625" customWidth="1" style="50"/>
    <col min="20" max="20" width="14.28515625" customWidth="1" style="50"/>
    <col min="21" max="21" width="14" customWidth="1" style="50"/>
    <col min="22" max="22" width="14.7109375" customWidth="1" style="50"/>
    <col min="23" max="23" hidden="1" width="15.28515625" customWidth="1" style="50"/>
    <col min="24" max="24" hidden="1" width="18.7109375" customWidth="1" style="50"/>
    <col min="25" max="25" hidden="1" width="16.85546875" customWidth="1" style="50"/>
    <col min="26" max="26" width="17.5703125" customWidth="1"/>
    <col min="27" max="27" bestFit="1" width="14.28515625" customWidth="1" style="50"/>
    <col min="28" max="37" width="9.140625" customWidth="1" style="50"/>
  </cols>
  <sheetData>
    <row r="1" ht="45.75" s="71" customFormat="1">
      <c r="A1" s="70" t="s">
        <v>210</v>
      </c>
      <c r="B1" s="70"/>
      <c r="C1" s="70" t="s">
        <v>211</v>
      </c>
      <c r="D1" s="74"/>
      <c r="E1" s="74"/>
      <c r="F1" s="72"/>
      <c r="G1" s="67" t="s">
        <v>11</v>
      </c>
      <c r="H1" s="67" t="s">
        <v>12</v>
      </c>
      <c r="I1" s="67" t="s">
        <v>13</v>
      </c>
      <c r="J1" s="69" t="s">
        <v>14</v>
      </c>
      <c r="K1" s="67" t="s">
        <v>15</v>
      </c>
      <c r="L1" s="67" t="s">
        <v>16</v>
      </c>
      <c r="M1" s="67" t="s">
        <v>17</v>
      </c>
      <c r="N1" s="67" t="s">
        <v>18</v>
      </c>
      <c r="O1" s="67" t="s">
        <v>19</v>
      </c>
      <c r="P1" s="67" t="s">
        <v>20</v>
      </c>
      <c r="Q1" s="67" t="s">
        <v>21</v>
      </c>
      <c r="R1" s="67" t="s">
        <v>22</v>
      </c>
      <c r="S1" s="67" t="s">
        <v>23</v>
      </c>
      <c r="T1" s="67" t="s">
        <v>24</v>
      </c>
      <c r="U1" s="67" t="s">
        <v>25</v>
      </c>
      <c r="V1" s="67" t="s">
        <v>26</v>
      </c>
      <c r="W1" s="69" t="s">
        <v>27</v>
      </c>
      <c r="X1" s="69" t="s">
        <v>28</v>
      </c>
      <c r="Y1" s="67" t="s">
        <v>212</v>
      </c>
      <c r="Z1" s="122" t="s">
        <v>30</v>
      </c>
      <c r="AA1" s="79"/>
      <c r="AB1" s="79"/>
      <c r="AC1" s="79"/>
      <c r="AD1" s="79"/>
      <c r="AE1" s="79"/>
      <c r="AF1" s="79"/>
      <c r="AG1" s="79"/>
      <c r="AH1" s="79"/>
      <c r="AI1" s="79"/>
      <c r="AJ1" s="79"/>
      <c r="AK1" s="79"/>
    </row>
    <row r="3" hidden="1" ht="15" customHeight="1">
      <c r="E3" s="75">
        <v>100000100001000</v>
      </c>
      <c r="F3" s="76" t="s">
        <v>213</v>
      </c>
    </row>
    <row r="4" hidden="1" ht="15" customHeight="1">
      <c r="A4" s="0" t="s">
        <v>214</v>
      </c>
      <c r="C4" s="0" t="s">
        <v>215</v>
      </c>
      <c r="D4" s="76" t="s">
        <v>213</v>
      </c>
      <c r="E4" s="76"/>
      <c r="F4" s="68" t="s">
        <v>61</v>
      </c>
      <c r="G4" s="78" t="e">
        <f>VLOOKUP($F4,Sheet2!$A$6:$V$141,3,FALSE)</f>
        <v>#REF!</v>
      </c>
      <c r="H4" s="78" t="e">
        <f>VLOOKUP($F4,Sheet2!$A$6:$V$141,4,FALSE)</f>
        <v>#REF!</v>
      </c>
      <c r="I4" s="78" t="e">
        <f>VLOOKUP($F4,Sheet2!$A$6:$V$141,5,FALSE)</f>
        <v>#REF!</v>
      </c>
      <c r="J4" s="78" t="e">
        <f>VLOOKUP($F4,Sheet2!$A$6:$V$141,6,FALSE)</f>
        <v>#REF!</v>
      </c>
      <c r="K4" s="78" t="e">
        <f>VLOOKUP($F4,Sheet2!$A$6:$V$141,7,FALSE)</f>
        <v>#REF!</v>
      </c>
      <c r="L4" s="78" t="e">
        <f>VLOOKUP($F4,Sheet2!$A$6:$V$141,8,FALSE)</f>
        <v>#REF!</v>
      </c>
      <c r="M4" s="78" t="e">
        <f>VLOOKUP($F4,Sheet2!$A$6:$V$141,9,FALSE)</f>
        <v>#REF!</v>
      </c>
      <c r="N4" s="78" t="e">
        <f>VLOOKUP($F4,Sheet2!$A$6:$V$141,10,FALSE)</f>
        <v>#REF!</v>
      </c>
      <c r="O4" s="78" t="e">
        <f>VLOOKUP($F4,Sheet2!$A$6:$V$141,11,FALSE)</f>
        <v>#REF!</v>
      </c>
      <c r="P4" s="78" t="e">
        <f>VLOOKUP($F4,Sheet2!$A$6:$V$141,12,FALSE)</f>
        <v>#REF!</v>
      </c>
      <c r="Q4" s="78" t="e">
        <f>VLOOKUP($F4,Sheet2!$A$6:$V$141,13,FALSE)</f>
        <v>#REF!</v>
      </c>
      <c r="R4" s="78" t="e">
        <f>VLOOKUP($F4,Sheet2!$A$6:$V$141,14,FALSE)</f>
        <v>#REF!</v>
      </c>
      <c r="S4" s="78" t="e">
        <f>VLOOKUP($F4,Sheet2!$A$6:$V$141,15,FALSE)</f>
        <v>#REF!</v>
      </c>
      <c r="T4" s="78" t="e">
        <f>VLOOKUP($F4,Sheet2!$A$6:$V$141,16,FALSE)</f>
        <v>#REF!</v>
      </c>
      <c r="U4" s="78" t="e">
        <f>VLOOKUP($F4,Sheet2!$A$6:$V$141,17,FALSE)</f>
        <v>#REF!</v>
      </c>
      <c r="V4" s="78" t="e">
        <f>VLOOKUP($F4,Sheet2!$A$6:$V$141,18,FALSE)</f>
        <v>#REF!</v>
      </c>
      <c r="W4" s="78" t="e">
        <f>VLOOKUP($F4,Sheet2!$A$6:$V$141,19,FALSE)</f>
        <v>#REF!</v>
      </c>
      <c r="X4" s="78" t="e">
        <f>VLOOKUP($F4,Sheet2!$A$6:$V$141,20,FALSE)</f>
        <v>#REF!</v>
      </c>
      <c r="Y4" s="78" t="e">
        <f>VLOOKUP($F4,Sheet2!$A$6:$V$141,21,FALSE)</f>
        <v>#REF!</v>
      </c>
      <c r="Z4" s="78" t="e">
        <f>VLOOKUP($F4,Sheet2!$A$6:$V$141,22,FALSE)</f>
        <v>#REF!</v>
      </c>
      <c r="AA4" s="78" t="e">
        <f ref="AA4:AA15" t="shared" si="0">+X4+Y4-J4</f>
        <v>#REF!</v>
      </c>
      <c r="AB4" s="78"/>
      <c r="AC4" s="78"/>
      <c r="AD4" s="78"/>
      <c r="AE4" s="78"/>
      <c r="AF4" s="78"/>
      <c r="AG4" s="78"/>
      <c r="AH4" s="78"/>
      <c r="AI4" s="78"/>
      <c r="AJ4" s="78"/>
      <c r="AK4" s="78"/>
      <c r="AL4" s="78"/>
    </row>
    <row r="5" ht="15" customHeight="1">
      <c r="A5" s="0" t="s">
        <v>216</v>
      </c>
      <c r="C5" s="0" t="s">
        <v>215</v>
      </c>
      <c r="D5" s="76" t="s">
        <v>213</v>
      </c>
      <c r="E5" s="76"/>
      <c r="F5" s="68" t="s">
        <v>158</v>
      </c>
      <c r="G5" s="78" t="e">
        <f>VLOOKUP($F5,Sheet2!$A$6:$V$141,3,FALSE)</f>
        <v>#REF!</v>
      </c>
      <c r="H5" s="78" t="e">
        <f>VLOOKUP($F5,Sheet2!$A$6:$V$141,4,FALSE)</f>
        <v>#REF!</v>
      </c>
      <c r="I5" s="78" t="e">
        <f>VLOOKUP($F5,Sheet2!$A$6:$V$141,5,FALSE)</f>
        <v>#REF!</v>
      </c>
      <c r="J5" s="78" t="e">
        <f>VLOOKUP($F5,Sheet2!$A$6:$V$141,6,FALSE)</f>
        <v>#REF!</v>
      </c>
      <c r="K5" s="78" t="e">
        <f>VLOOKUP($F5,Sheet2!$A$6:$V$141,7,FALSE)</f>
        <v>#REF!</v>
      </c>
      <c r="L5" s="78" t="e">
        <f>VLOOKUP($F5,Sheet2!$A$6:$V$141,8,FALSE)</f>
        <v>#REF!</v>
      </c>
      <c r="M5" s="78" t="e">
        <f>VLOOKUP($F5,Sheet2!$A$6:$V$141,9,FALSE)</f>
        <v>#REF!</v>
      </c>
      <c r="N5" s="78" t="e">
        <f>VLOOKUP($F5,Sheet2!$A$6:$V$141,10,FALSE)</f>
        <v>#REF!</v>
      </c>
      <c r="O5" s="78" t="e">
        <f>VLOOKUP($F5,Sheet2!$A$6:$V$141,11,FALSE)</f>
        <v>#REF!</v>
      </c>
      <c r="P5" s="78" t="e">
        <f>VLOOKUP($F5,Sheet2!$A$6:$V$141,12,FALSE)</f>
        <v>#REF!</v>
      </c>
      <c r="Q5" s="78" t="e">
        <f>VLOOKUP($F5,Sheet2!$A$6:$V$141,13,FALSE)</f>
        <v>#REF!</v>
      </c>
      <c r="R5" s="78" t="e">
        <f>VLOOKUP($F5,Sheet2!$A$6:$V$141,14,FALSE)</f>
        <v>#REF!</v>
      </c>
      <c r="S5" s="78" t="e">
        <f>VLOOKUP($F5,Sheet2!$A$6:$V$141,15,FALSE)</f>
        <v>#REF!</v>
      </c>
      <c r="T5" s="78" t="e">
        <f>VLOOKUP($F5,Sheet2!$A$6:$V$141,16,FALSE)</f>
        <v>#REF!</v>
      </c>
      <c r="U5" s="78" t="e">
        <f>VLOOKUP($F5,Sheet2!$A$6:$V$141,17,FALSE)</f>
        <v>#REF!</v>
      </c>
      <c r="V5" s="78" t="e">
        <f>VLOOKUP($F5,Sheet2!$A$6:$V$141,18,FALSE)</f>
        <v>#REF!</v>
      </c>
      <c r="W5" s="78" t="e">
        <f>VLOOKUP($F5,Sheet2!$A$6:$V$141,19,FALSE)</f>
        <v>#REF!</v>
      </c>
      <c r="X5" s="78" t="e">
        <f>VLOOKUP($F5,Sheet2!$A$6:$V$141,20,FALSE)</f>
        <v>#REF!</v>
      </c>
      <c r="Y5" s="78" t="e">
        <f>VLOOKUP($F5,Sheet2!$A$6:$V$141,21,FALSE)</f>
        <v>#REF!</v>
      </c>
      <c r="Z5" s="78" t="e">
        <f>VLOOKUP($F5,Sheet2!$A$6:$V$141,22,FALSE)</f>
        <v>#REF!</v>
      </c>
      <c r="AA5" s="78" t="e">
        <f t="shared" si="0"/>
        <v>#REF!</v>
      </c>
      <c r="AB5" s="78"/>
      <c r="AC5" s="78"/>
      <c r="AD5" s="78"/>
      <c r="AE5" s="78"/>
      <c r="AF5" s="78"/>
      <c r="AG5" s="78"/>
      <c r="AH5" s="78"/>
      <c r="AI5" s="78"/>
      <c r="AJ5" s="78"/>
      <c r="AK5" s="78"/>
      <c r="AL5" s="78"/>
    </row>
    <row r="6" ht="15" customHeight="1">
      <c r="A6" s="0" t="s">
        <v>216</v>
      </c>
      <c r="C6" s="0" t="s">
        <v>215</v>
      </c>
      <c r="D6" s="76" t="s">
        <v>213</v>
      </c>
      <c r="E6" s="76"/>
      <c r="F6" s="68" t="s">
        <v>185</v>
      </c>
      <c r="G6" s="78" t="e">
        <f>VLOOKUP($F6,Sheet2!$A$6:$V$141,3,FALSE)</f>
        <v>#REF!</v>
      </c>
      <c r="H6" s="78" t="e">
        <f>VLOOKUP($F6,Sheet2!$A$6:$V$141,4,FALSE)</f>
        <v>#REF!</v>
      </c>
      <c r="I6" s="78" t="e">
        <f>VLOOKUP($F6,Sheet2!$A$6:$V$141,5,FALSE)</f>
        <v>#REF!</v>
      </c>
      <c r="J6" s="78" t="e">
        <f>VLOOKUP($F6,Sheet2!$A$6:$V$141,6,FALSE)</f>
        <v>#REF!</v>
      </c>
      <c r="K6" s="78" t="e">
        <f>VLOOKUP($F6,Sheet2!$A$6:$V$141,7,FALSE)</f>
        <v>#REF!</v>
      </c>
      <c r="L6" s="78" t="e">
        <f>VLOOKUP($F6,Sheet2!$A$6:$V$141,8,FALSE)</f>
        <v>#REF!</v>
      </c>
      <c r="M6" s="78" t="e">
        <f>VLOOKUP($F6,Sheet2!$A$6:$V$141,9,FALSE)</f>
        <v>#REF!</v>
      </c>
      <c r="N6" s="78" t="e">
        <f>VLOOKUP($F6,Sheet2!$A$6:$V$141,10,FALSE)</f>
        <v>#REF!</v>
      </c>
      <c r="O6" s="78" t="e">
        <f>VLOOKUP($F6,Sheet2!$A$6:$V$141,11,FALSE)</f>
        <v>#REF!</v>
      </c>
      <c r="P6" s="78" t="e">
        <f>VLOOKUP($F6,Sheet2!$A$6:$V$141,12,FALSE)</f>
        <v>#REF!</v>
      </c>
      <c r="Q6" s="78" t="e">
        <f>VLOOKUP($F6,Sheet2!$A$6:$V$141,13,FALSE)</f>
        <v>#REF!</v>
      </c>
      <c r="R6" s="78" t="e">
        <f>VLOOKUP($F6,Sheet2!$A$6:$V$141,14,FALSE)</f>
        <v>#REF!</v>
      </c>
      <c r="S6" s="78" t="e">
        <f>VLOOKUP($F6,Sheet2!$A$6:$V$141,15,FALSE)</f>
        <v>#REF!</v>
      </c>
      <c r="T6" s="78" t="e">
        <f>VLOOKUP($F6,Sheet2!$A$6:$V$141,16,FALSE)</f>
        <v>#REF!</v>
      </c>
      <c r="U6" s="78" t="e">
        <f>VLOOKUP($F6,Sheet2!$A$6:$V$141,17,FALSE)</f>
        <v>#REF!</v>
      </c>
      <c r="V6" s="78" t="e">
        <f>VLOOKUP($F6,Sheet2!$A$6:$V$141,18,FALSE)</f>
        <v>#REF!</v>
      </c>
      <c r="W6" s="78" t="e">
        <f>VLOOKUP($F6,Sheet2!$A$6:$V$141,19,FALSE)</f>
        <v>#REF!</v>
      </c>
      <c r="X6" s="78" t="e">
        <f>VLOOKUP($F6,Sheet2!$A$6:$V$141,20,FALSE)</f>
        <v>#REF!</v>
      </c>
      <c r="Y6" s="78" t="e">
        <f>VLOOKUP($F6,Sheet2!$A$6:$V$141,21,FALSE)</f>
        <v>#REF!</v>
      </c>
      <c r="Z6" s="78" t="e">
        <f>VLOOKUP($F6,Sheet2!$A$6:$V$141,22,FALSE)</f>
        <v>#REF!</v>
      </c>
      <c r="AA6" s="78" t="e">
        <f>+X6+Y6-J6</f>
        <v>#REF!</v>
      </c>
      <c r="AB6" s="78"/>
      <c r="AC6" s="78"/>
      <c r="AD6" s="78"/>
      <c r="AE6" s="78"/>
      <c r="AF6" s="78"/>
      <c r="AG6" s="78"/>
      <c r="AH6" s="78"/>
      <c r="AI6" s="78"/>
      <c r="AJ6" s="78"/>
      <c r="AK6" s="78"/>
      <c r="AL6" s="78"/>
    </row>
    <row r="7" hidden="1" ht="15" customHeight="1">
      <c r="E7" s="75">
        <v>100000100002000</v>
      </c>
      <c r="F7" s="76" t="s">
        <v>217</v>
      </c>
      <c r="H7" s="78"/>
      <c r="I7" s="78"/>
      <c r="J7" s="78"/>
      <c r="K7" s="78"/>
      <c r="L7" s="78"/>
      <c r="M7" s="78"/>
      <c r="N7" s="78"/>
      <c r="O7" s="78"/>
      <c r="P7" s="78"/>
      <c r="Q7" s="78"/>
      <c r="R7" s="78"/>
      <c r="S7" s="78"/>
      <c r="T7" s="78"/>
      <c r="U7" s="78"/>
      <c r="V7" s="78"/>
      <c r="W7" s="78"/>
      <c r="X7" s="78"/>
      <c r="Y7" s="78"/>
      <c r="Z7" s="78"/>
      <c r="AA7" s="78">
        <f t="shared" si="0"/>
        <v>0</v>
      </c>
      <c r="AB7" s="78"/>
      <c r="AC7" s="78"/>
      <c r="AD7" s="78"/>
      <c r="AE7" s="78"/>
      <c r="AF7" s="78"/>
      <c r="AG7" s="78"/>
      <c r="AH7" s="78"/>
      <c r="AI7" s="78"/>
      <c r="AJ7" s="78"/>
      <c r="AK7" s="78"/>
      <c r="AL7" s="78"/>
    </row>
    <row r="8" hidden="1" ht="15" customHeight="1">
      <c r="A8" s="0" t="s">
        <v>214</v>
      </c>
      <c r="C8" s="0" t="s">
        <v>215</v>
      </c>
      <c r="D8" s="76" t="s">
        <v>217</v>
      </c>
      <c r="E8" s="76"/>
      <c r="F8" s="73" t="s">
        <v>67</v>
      </c>
      <c r="G8" s="78" t="e">
        <f>VLOOKUP($F8,Sheet2!$A$6:$V$141,3,FALSE)</f>
        <v>#REF!</v>
      </c>
      <c r="H8" s="78">
        <f>VLOOKUP($F8,Sheet2!$A$6:$V$141,4,FALSE)</f>
        <v>0</v>
      </c>
      <c r="I8" s="78" t="e">
        <f>VLOOKUP($F8,Sheet2!$A$6:$V$141,5,FALSE)</f>
        <v>#REF!</v>
      </c>
      <c r="J8" s="78" t="e">
        <f>VLOOKUP($F8,Sheet2!$A$6:$V$141,6,FALSE)</f>
        <v>#REF!</v>
      </c>
      <c r="K8" s="78" t="e">
        <f>VLOOKUP($F8,Sheet2!$A$6:$V$141,7,FALSE)</f>
        <v>#REF!</v>
      </c>
      <c r="L8" s="78" t="e">
        <f>VLOOKUP($F8,Sheet2!$A$6:$V$141,8,FALSE)</f>
        <v>#REF!</v>
      </c>
      <c r="M8" s="78" t="e">
        <f>VLOOKUP($F8,Sheet2!$A$6:$V$141,9,FALSE)</f>
        <v>#REF!</v>
      </c>
      <c r="N8" s="78" t="e">
        <f>VLOOKUP($F8,Sheet2!$A$6:$V$141,10,FALSE)</f>
        <v>#REF!</v>
      </c>
      <c r="O8" s="78" t="e">
        <f>VLOOKUP($F8,Sheet2!$A$6:$V$141,11,FALSE)</f>
        <v>#REF!</v>
      </c>
      <c r="P8" s="78" t="e">
        <f>VLOOKUP($F8,Sheet2!$A$6:$V$141,12,FALSE)</f>
        <v>#REF!</v>
      </c>
      <c r="Q8" s="78" t="e">
        <f>VLOOKUP($F8,Sheet2!$A$6:$V$141,13,FALSE)</f>
        <v>#REF!</v>
      </c>
      <c r="R8" s="78" t="e">
        <f>VLOOKUP($F8,Sheet2!$A$6:$V$141,14,FALSE)</f>
        <v>#REF!</v>
      </c>
      <c r="S8" s="78" t="e">
        <f>VLOOKUP($F8,Sheet2!$A$6:$V$141,15,FALSE)</f>
        <v>#REF!</v>
      </c>
      <c r="T8" s="78" t="e">
        <f>VLOOKUP($F8,Sheet2!$A$6:$V$141,16,FALSE)</f>
        <v>#REF!</v>
      </c>
      <c r="U8" s="78" t="e">
        <f>VLOOKUP($F8,Sheet2!$A$6:$V$141,17,FALSE)</f>
        <v>#REF!</v>
      </c>
      <c r="V8" s="78" t="e">
        <f>VLOOKUP($F8,Sheet2!$A$6:$V$141,18,FALSE)</f>
        <v>#REF!</v>
      </c>
      <c r="W8" s="78" t="e">
        <f>VLOOKUP($F8,Sheet2!$A$6:$V$141,19,FALSE)</f>
        <v>#REF!</v>
      </c>
      <c r="X8" s="78" t="e">
        <f>VLOOKUP($F8,Sheet2!$A$6:$V$141,20,FALSE)</f>
        <v>#REF!</v>
      </c>
      <c r="Y8" s="78" t="e">
        <f>VLOOKUP($F8,Sheet2!$A$6:$V$141,21,FALSE)</f>
        <v>#REF!</v>
      </c>
      <c r="Z8" s="78" t="e">
        <f>VLOOKUP($F8,Sheet2!$A$6:$V$141,22,FALSE)</f>
        <v>#REF!</v>
      </c>
      <c r="AA8" s="78" t="e">
        <f>+X8+Y8-J8</f>
        <v>#REF!</v>
      </c>
      <c r="AB8" s="78"/>
      <c r="AC8" s="78"/>
      <c r="AD8" s="78"/>
      <c r="AE8" s="78"/>
      <c r="AF8" s="78"/>
      <c r="AG8" s="78"/>
      <c r="AH8" s="78"/>
      <c r="AI8" s="78"/>
      <c r="AJ8" s="78"/>
      <c r="AK8" s="78"/>
      <c r="AL8" s="78"/>
    </row>
    <row r="9" hidden="1" ht="15" customHeight="1">
      <c r="E9" s="75">
        <v>200000000001000</v>
      </c>
      <c r="F9" s="76" t="s">
        <v>218</v>
      </c>
      <c r="H9" s="78"/>
      <c r="I9" s="78"/>
      <c r="J9" s="78"/>
      <c r="K9" s="78"/>
      <c r="L9" s="78"/>
      <c r="M9" s="78"/>
      <c r="N9" s="78"/>
      <c r="O9" s="78"/>
      <c r="P9" s="78"/>
      <c r="Q9" s="78"/>
      <c r="R9" s="78"/>
      <c r="S9" s="78"/>
      <c r="T9" s="78"/>
      <c r="U9" s="78"/>
      <c r="V9" s="78"/>
      <c r="W9" s="78"/>
      <c r="X9" s="78"/>
      <c r="Y9" s="78"/>
      <c r="Z9" s="78"/>
      <c r="AA9" s="78">
        <f t="shared" si="0"/>
        <v>0</v>
      </c>
      <c r="AB9" s="78"/>
      <c r="AC9" s="78"/>
      <c r="AD9" s="78"/>
      <c r="AE9" s="78"/>
      <c r="AF9" s="78"/>
      <c r="AG9" s="78"/>
      <c r="AH9" s="78"/>
      <c r="AI9" s="78"/>
      <c r="AJ9" s="78"/>
      <c r="AK9" s="78"/>
      <c r="AL9" s="78"/>
    </row>
    <row r="10" ht="15" customHeight="1">
      <c r="A10" s="0" t="s">
        <v>216</v>
      </c>
      <c r="C10" s="0" t="s">
        <v>215</v>
      </c>
      <c r="D10" s="76" t="s">
        <v>218</v>
      </c>
      <c r="E10" s="76"/>
      <c r="F10" s="73" t="s">
        <v>90</v>
      </c>
      <c r="G10" s="78" t="e">
        <f>VLOOKUP($F10,Sheet2!$A$6:$V$141,3,FALSE)</f>
        <v>#REF!</v>
      </c>
      <c r="H10" s="78" t="e">
        <f>VLOOKUP($F10,Sheet2!$A$6:$V$141,4,FALSE)</f>
        <v>#REF!</v>
      </c>
      <c r="I10" s="78" t="e">
        <f>VLOOKUP($F10,Sheet2!$A$6:$V$141,5,FALSE)</f>
        <v>#REF!</v>
      </c>
      <c r="J10" s="78" t="e">
        <f>VLOOKUP($F10,Sheet2!$A$6:$V$141,6,FALSE)</f>
        <v>#REF!</v>
      </c>
      <c r="K10" s="78" t="e">
        <f>VLOOKUP($F10,Sheet2!$A$6:$V$141,7,FALSE)</f>
        <v>#REF!</v>
      </c>
      <c r="L10" s="78" t="e">
        <f>VLOOKUP($F10,Sheet2!$A$6:$V$141,8,FALSE)</f>
        <v>#REF!</v>
      </c>
      <c r="M10" s="78" t="e">
        <f>VLOOKUP($F10,Sheet2!$A$6:$V$141,9,FALSE)</f>
        <v>#REF!</v>
      </c>
      <c r="N10" s="78" t="e">
        <f>VLOOKUP($F10,Sheet2!$A$6:$V$141,10,FALSE)</f>
        <v>#REF!</v>
      </c>
      <c r="O10" s="78" t="e">
        <f>VLOOKUP($F10,Sheet2!$A$6:$V$141,11,FALSE)</f>
        <v>#REF!</v>
      </c>
      <c r="P10" s="78" t="e">
        <f>VLOOKUP($F10,Sheet2!$A$6:$V$141,12,FALSE)</f>
        <v>#REF!</v>
      </c>
      <c r="Q10" s="78" t="e">
        <f>VLOOKUP($F10,Sheet2!$A$6:$V$141,13,FALSE)</f>
        <v>#REF!</v>
      </c>
      <c r="R10" s="78" t="e">
        <f>VLOOKUP($F10,Sheet2!$A$6:$V$141,14,FALSE)</f>
        <v>#REF!</v>
      </c>
      <c r="S10" s="78" t="e">
        <f>VLOOKUP($F10,Sheet2!$A$6:$V$141,15,FALSE)</f>
        <v>#REF!</v>
      </c>
      <c r="T10" s="78" t="e">
        <f>VLOOKUP($F10,Sheet2!$A$6:$V$141,16,FALSE)</f>
        <v>#REF!</v>
      </c>
      <c r="U10" s="78" t="e">
        <f>VLOOKUP($F10,Sheet2!$A$6:$V$141,17,FALSE)</f>
        <v>#REF!</v>
      </c>
      <c r="V10" s="78" t="e">
        <f>VLOOKUP($F10,Sheet2!$A$6:$V$141,18,FALSE)</f>
        <v>#REF!</v>
      </c>
      <c r="W10" s="78" t="e">
        <f>VLOOKUP($F10,Sheet2!$A$6:$V$141,19,FALSE)</f>
        <v>#REF!</v>
      </c>
      <c r="X10" s="78" t="e">
        <f>VLOOKUP($F10,Sheet2!$A$6:$V$141,20,FALSE)</f>
        <v>#REF!</v>
      </c>
      <c r="Y10" s="78" t="e">
        <f>VLOOKUP($F10,Sheet2!$A$6:$V$141,21,FALSE)</f>
        <v>#REF!</v>
      </c>
      <c r="Z10" s="78" t="e">
        <f>VLOOKUP($F10,Sheet2!$A$6:$V$141,22,FALSE)</f>
        <v>#REF!</v>
      </c>
      <c r="AA10" s="78" t="e">
        <f t="shared" si="0"/>
        <v>#REF!</v>
      </c>
      <c r="AB10" s="78"/>
      <c r="AC10" s="78"/>
      <c r="AD10" s="78"/>
      <c r="AE10" s="78"/>
      <c r="AF10" s="78"/>
      <c r="AG10" s="78"/>
      <c r="AH10" s="78"/>
      <c r="AI10" s="78"/>
      <c r="AJ10" s="78"/>
      <c r="AK10" s="78"/>
      <c r="AL10" s="78"/>
    </row>
    <row r="11" ht="15" customHeight="1">
      <c r="A11" s="0" t="s">
        <v>216</v>
      </c>
      <c r="C11" s="0" t="s">
        <v>215</v>
      </c>
      <c r="D11" s="76" t="s">
        <v>218</v>
      </c>
      <c r="E11" s="76"/>
      <c r="F11" s="73" t="s">
        <v>121</v>
      </c>
      <c r="G11" s="78" t="e">
        <f>VLOOKUP($F11,Sheet2!$A$6:$V$141,3,FALSE)</f>
        <v>#REF!</v>
      </c>
      <c r="H11" s="78" t="e">
        <f>VLOOKUP($F11,Sheet2!$A$6:$V$141,4,FALSE)</f>
        <v>#REF!</v>
      </c>
      <c r="I11" s="78" t="e">
        <f>VLOOKUP($F11,Sheet2!$A$6:$V$141,5,FALSE)</f>
        <v>#REF!</v>
      </c>
      <c r="J11" s="78" t="e">
        <f>VLOOKUP($F11,Sheet2!$A$6:$V$141,6,FALSE)</f>
        <v>#REF!</v>
      </c>
      <c r="K11" s="78" t="e">
        <f>VLOOKUP($F11,Sheet2!$A$6:$V$141,7,FALSE)</f>
        <v>#REF!</v>
      </c>
      <c r="L11" s="78" t="e">
        <f>VLOOKUP($F11,Sheet2!$A$6:$V$141,8,FALSE)</f>
        <v>#REF!</v>
      </c>
      <c r="M11" s="78" t="e">
        <f>VLOOKUP($F11,Sheet2!$A$6:$V$141,9,FALSE)</f>
        <v>#REF!</v>
      </c>
      <c r="N11" s="78" t="e">
        <f>VLOOKUP($F11,Sheet2!$A$6:$V$141,10,FALSE)</f>
        <v>#REF!</v>
      </c>
      <c r="O11" s="78" t="e">
        <f>VLOOKUP($F11,Sheet2!$A$6:$V$141,11,FALSE)</f>
        <v>#REF!</v>
      </c>
      <c r="P11" s="78" t="e">
        <f>VLOOKUP($F11,Sheet2!$A$6:$V$141,12,FALSE)</f>
        <v>#REF!</v>
      </c>
      <c r="Q11" s="78" t="e">
        <f>VLOOKUP($F11,Sheet2!$A$6:$V$141,13,FALSE)</f>
        <v>#REF!</v>
      </c>
      <c r="R11" s="78" t="e">
        <f>VLOOKUP($F11,Sheet2!$A$6:$V$141,14,FALSE)</f>
        <v>#REF!</v>
      </c>
      <c r="S11" s="78" t="e">
        <f>VLOOKUP($F11,Sheet2!$A$6:$V$141,15,FALSE)</f>
        <v>#REF!</v>
      </c>
      <c r="T11" s="78" t="e">
        <f>VLOOKUP($F11,Sheet2!$A$6:$V$141,16,FALSE)</f>
        <v>#REF!</v>
      </c>
      <c r="U11" s="78" t="e">
        <f>VLOOKUP($F11,Sheet2!$A$6:$V$141,17,FALSE)</f>
        <v>#REF!</v>
      </c>
      <c r="V11" s="78" t="e">
        <f>VLOOKUP($F11,Sheet2!$A$6:$V$141,18,FALSE)</f>
        <v>#REF!</v>
      </c>
      <c r="W11" s="78" t="e">
        <f>VLOOKUP($F11,Sheet2!$A$6:$V$141,19,FALSE)</f>
        <v>#REF!</v>
      </c>
      <c r="X11" s="78" t="e">
        <f>VLOOKUP($F11,Sheet2!$A$6:$V$141,20,FALSE)</f>
        <v>#REF!</v>
      </c>
      <c r="Y11" s="78" t="e">
        <f>VLOOKUP($F11,Sheet2!$A$6:$V$141,21,FALSE)</f>
        <v>#REF!</v>
      </c>
      <c r="Z11" s="78" t="e">
        <f>VLOOKUP($F11,Sheet2!$A$6:$V$141,22,FALSE)</f>
        <v>#REF!</v>
      </c>
      <c r="AA11" s="78" t="e">
        <f t="shared" si="0"/>
        <v>#REF!</v>
      </c>
      <c r="AB11" s="78"/>
      <c r="AC11" s="78"/>
      <c r="AD11" s="78"/>
      <c r="AE11" s="78"/>
      <c r="AF11" s="78"/>
      <c r="AG11" s="78"/>
      <c r="AH11" s="78"/>
      <c r="AI11" s="78"/>
      <c r="AJ11" s="78"/>
      <c r="AK11" s="78"/>
      <c r="AL11" s="78"/>
    </row>
    <row r="12" hidden="1" ht="15" customHeight="1">
      <c r="A12" s="0" t="s">
        <v>219</v>
      </c>
      <c r="C12" s="0" t="s">
        <v>215</v>
      </c>
      <c r="D12" s="76" t="s">
        <v>218</v>
      </c>
      <c r="E12" s="76"/>
      <c r="F12" s="73" t="s">
        <v>198</v>
      </c>
      <c r="G12" s="78" t="e">
        <f>VLOOKUP($F12,Sheet2!$A$6:$V$141,3,FALSE)</f>
        <v>#REF!</v>
      </c>
      <c r="H12" s="78" t="e">
        <f>VLOOKUP($F12,Sheet2!$A$6:$V$141,4,FALSE)</f>
        <v>#REF!</v>
      </c>
      <c r="I12" s="78" t="e">
        <f>VLOOKUP($F12,Sheet2!$A$6:$V$141,5,FALSE)</f>
        <v>#REF!</v>
      </c>
      <c r="J12" s="78" t="e">
        <f>VLOOKUP($F12,Sheet2!$A$6:$V$141,6,FALSE)</f>
        <v>#REF!</v>
      </c>
      <c r="K12" s="78" t="e">
        <f>VLOOKUP($F12,Sheet2!$A$6:$V$141,7,FALSE)</f>
        <v>#REF!</v>
      </c>
      <c r="L12" s="78" t="e">
        <f>VLOOKUP($F12,Sheet2!$A$6:$V$141,8,FALSE)</f>
        <v>#REF!</v>
      </c>
      <c r="M12" s="78" t="e">
        <f>VLOOKUP($F12,Sheet2!$A$6:$V$141,9,FALSE)</f>
        <v>#REF!</v>
      </c>
      <c r="N12" s="78" t="e">
        <f>VLOOKUP($F12,Sheet2!$A$6:$V$141,10,FALSE)</f>
        <v>#REF!</v>
      </c>
      <c r="O12" s="78" t="e">
        <f>VLOOKUP($F12,Sheet2!$A$6:$V$141,11,FALSE)</f>
        <v>#REF!</v>
      </c>
      <c r="P12" s="78" t="e">
        <f>VLOOKUP($F12,Sheet2!$A$6:$V$141,12,FALSE)</f>
        <v>#REF!</v>
      </c>
      <c r="Q12" s="78" t="e">
        <f>VLOOKUP($F12,Sheet2!$A$6:$V$141,13,FALSE)</f>
        <v>#REF!</v>
      </c>
      <c r="R12" s="78" t="e">
        <f>VLOOKUP($F12,Sheet2!$A$6:$V$141,14,FALSE)</f>
        <v>#REF!</v>
      </c>
      <c r="S12" s="78" t="e">
        <f>VLOOKUP($F12,Sheet2!$A$6:$V$141,15,FALSE)</f>
        <v>#REF!</v>
      </c>
      <c r="T12" s="78" t="e">
        <f>VLOOKUP($F12,Sheet2!$A$6:$V$141,16,FALSE)</f>
        <v>#REF!</v>
      </c>
      <c r="U12" s="78" t="e">
        <f>VLOOKUP($F12,Sheet2!$A$6:$V$141,17,FALSE)</f>
        <v>#REF!</v>
      </c>
      <c r="V12" s="78" t="e">
        <f>VLOOKUP($F12,Sheet2!$A$6:$V$141,18,FALSE)</f>
        <v>#REF!</v>
      </c>
      <c r="W12" s="78" t="e">
        <f>VLOOKUP($F12,Sheet2!$A$6:$V$141,19,FALSE)</f>
        <v>#REF!</v>
      </c>
      <c r="X12" s="78" t="e">
        <f>VLOOKUP($F12,Sheet2!$A$6:$V$141,20,FALSE)</f>
        <v>#REF!</v>
      </c>
      <c r="Y12" s="78" t="e">
        <f>VLOOKUP($F12,Sheet2!$A$6:$V$141,21,FALSE)</f>
        <v>#REF!</v>
      </c>
      <c r="Z12" s="78" t="e">
        <f>VLOOKUP($F12,Sheet2!$A$6:$V$141,22,FALSE)</f>
        <v>#REF!</v>
      </c>
      <c r="AA12" s="78" t="e">
        <f t="shared" si="0"/>
        <v>#REF!</v>
      </c>
      <c r="AB12" s="78"/>
      <c r="AC12" s="78"/>
      <c r="AD12" s="78"/>
      <c r="AE12" s="78"/>
      <c r="AF12" s="78"/>
      <c r="AG12" s="78"/>
      <c r="AH12" s="78"/>
      <c r="AI12" s="78"/>
      <c r="AJ12" s="78"/>
      <c r="AK12" s="78"/>
      <c r="AL12" s="78"/>
    </row>
    <row r="13" hidden="1" ht="15" customHeight="1">
      <c r="E13" s="75">
        <v>200000100002000</v>
      </c>
      <c r="F13" s="76" t="s">
        <v>220</v>
      </c>
      <c r="H13" s="78"/>
      <c r="I13" s="78"/>
      <c r="J13" s="78"/>
      <c r="K13" s="78"/>
      <c r="L13" s="78"/>
      <c r="M13" s="78"/>
      <c r="N13" s="78"/>
      <c r="O13" s="78"/>
      <c r="P13" s="78"/>
      <c r="Q13" s="78"/>
      <c r="R13" s="78"/>
      <c r="S13" s="78"/>
      <c r="T13" s="78"/>
      <c r="U13" s="78"/>
      <c r="V13" s="78"/>
      <c r="W13" s="78"/>
      <c r="X13" s="78"/>
      <c r="Y13" s="78"/>
      <c r="Z13" s="78"/>
      <c r="AA13" s="78">
        <f t="shared" si="0"/>
        <v>0</v>
      </c>
      <c r="AB13" s="78"/>
      <c r="AC13" s="78"/>
      <c r="AD13" s="78"/>
      <c r="AE13" s="78"/>
      <c r="AF13" s="78"/>
      <c r="AG13" s="78"/>
      <c r="AH13" s="78"/>
      <c r="AI13" s="78"/>
      <c r="AJ13" s="78"/>
      <c r="AK13" s="78"/>
      <c r="AL13" s="78"/>
    </row>
    <row r="14" hidden="1" ht="15" customHeight="1">
      <c r="A14" s="0" t="s">
        <v>214</v>
      </c>
      <c r="B14" s="0" t="s">
        <v>221</v>
      </c>
      <c r="C14" s="0" t="s">
        <v>221</v>
      </c>
      <c r="D14" s="76" t="s">
        <v>220</v>
      </c>
      <c r="E14" s="76"/>
      <c r="F14" s="73" t="s">
        <v>33</v>
      </c>
      <c r="G14" s="78" t="e">
        <f>VLOOKUP($F14,Sheet2!$A$6:$V$141,3,FALSE)</f>
        <v>#REF!</v>
      </c>
      <c r="H14" s="78" t="e">
        <f>VLOOKUP($F14,Sheet2!$A$6:$V$141,4,FALSE)</f>
        <v>#REF!</v>
      </c>
      <c r="I14" s="78" t="e">
        <f>VLOOKUP($F14,Sheet2!$A$6:$V$141,5,FALSE)</f>
        <v>#REF!</v>
      </c>
      <c r="J14" s="78" t="e">
        <f>VLOOKUP($F14,Sheet2!$A$6:$V$141,6,FALSE)</f>
        <v>#REF!</v>
      </c>
      <c r="K14" s="78" t="e">
        <f>VLOOKUP($F14,Sheet2!$A$6:$V$141,7,FALSE)</f>
        <v>#REF!</v>
      </c>
      <c r="L14" s="78" t="e">
        <f>VLOOKUP($F14,Sheet2!$A$6:$V$141,8,FALSE)</f>
        <v>#REF!</v>
      </c>
      <c r="M14" s="78" t="e">
        <f>VLOOKUP($F14,Sheet2!$A$6:$V$141,9,FALSE)</f>
        <v>#REF!</v>
      </c>
      <c r="N14" s="78" t="e">
        <f>VLOOKUP($F14,Sheet2!$A$6:$V$141,10,FALSE)</f>
        <v>#REF!</v>
      </c>
      <c r="O14" s="78" t="e">
        <f>VLOOKUP($F14,Sheet2!$A$6:$V$141,11,FALSE)</f>
        <v>#REF!</v>
      </c>
      <c r="P14" s="78" t="e">
        <f>VLOOKUP($F14,Sheet2!$A$6:$V$141,12,FALSE)</f>
        <v>#REF!</v>
      </c>
      <c r="Q14" s="78" t="e">
        <f>VLOOKUP($F14,Sheet2!$A$6:$V$141,13,FALSE)</f>
        <v>#REF!</v>
      </c>
      <c r="R14" s="78" t="e">
        <f>VLOOKUP($F14,Sheet2!$A$6:$V$141,14,FALSE)</f>
        <v>#REF!</v>
      </c>
      <c r="S14" s="78" t="e">
        <f>VLOOKUP($F14,Sheet2!$A$6:$V$141,15,FALSE)</f>
        <v>#REF!</v>
      </c>
      <c r="T14" s="78" t="e">
        <f>VLOOKUP($F14,Sheet2!$A$6:$V$141,16,FALSE)</f>
        <v>#REF!</v>
      </c>
      <c r="U14" s="78" t="e">
        <f>VLOOKUP($F14,Sheet2!$A$6:$V$141,17,FALSE)</f>
        <v>#REF!</v>
      </c>
      <c r="V14" s="78" t="e">
        <f>VLOOKUP($F14,Sheet2!$A$6:$V$141,18,FALSE)</f>
        <v>#REF!</v>
      </c>
      <c r="W14" s="78" t="e">
        <f>VLOOKUP($F14,Sheet2!$A$6:$V$141,19,FALSE)</f>
        <v>#REF!</v>
      </c>
      <c r="X14" s="78" t="e">
        <f>VLOOKUP($F14,Sheet2!$A$6:$V$141,20,FALSE)</f>
        <v>#REF!</v>
      </c>
      <c r="Y14" s="78" t="e">
        <f>VLOOKUP($F14,Sheet2!$A$6:$V$141,21,FALSE)</f>
        <v>#REF!</v>
      </c>
      <c r="Z14" s="78" t="e">
        <f>VLOOKUP($F14,Sheet2!$A$6:$V$141,22,FALSE)</f>
        <v>#REF!</v>
      </c>
      <c r="AA14" s="78">
        <v>81708798.2</v>
      </c>
      <c r="AB14" s="78"/>
      <c r="AC14" s="78"/>
      <c r="AD14" s="78"/>
      <c r="AE14" s="78"/>
      <c r="AF14" s="78"/>
      <c r="AG14" s="78"/>
      <c r="AH14" s="78"/>
      <c r="AI14" s="78"/>
      <c r="AJ14" s="78"/>
      <c r="AK14" s="78"/>
      <c r="AL14" s="78"/>
    </row>
    <row r="15" ht="15" customHeight="1">
      <c r="A15" s="0" t="s">
        <v>216</v>
      </c>
      <c r="C15" s="0" t="s">
        <v>221</v>
      </c>
      <c r="D15" s="76" t="s">
        <v>220</v>
      </c>
      <c r="E15" s="76"/>
      <c r="F15" s="73" t="s">
        <v>70</v>
      </c>
      <c r="G15" s="78" t="e">
        <f>VLOOKUP($F15,Sheet2!$A$6:$V$141,3,FALSE)</f>
        <v>#REF!</v>
      </c>
      <c r="H15" s="78" t="e">
        <f>VLOOKUP($F15,Sheet2!$A$6:$V$141,4,FALSE)</f>
        <v>#REF!</v>
      </c>
      <c r="I15" s="78" t="e">
        <f>VLOOKUP($F15,Sheet2!$A$6:$V$141,5,FALSE)</f>
        <v>#REF!</v>
      </c>
      <c r="J15" s="78" t="e">
        <f>VLOOKUP($F15,Sheet2!$A$6:$V$141,6,FALSE)</f>
        <v>#REF!</v>
      </c>
      <c r="K15" s="78" t="e">
        <f>VLOOKUP($F15,Sheet2!$A$6:$V$141,7,FALSE)</f>
        <v>#REF!</v>
      </c>
      <c r="L15" s="78" t="e">
        <f>VLOOKUP($F15,Sheet2!$A$6:$V$141,8,FALSE)</f>
        <v>#REF!</v>
      </c>
      <c r="M15" s="78" t="e">
        <f>VLOOKUP($F15,Sheet2!$A$6:$V$141,9,FALSE)</f>
        <v>#REF!</v>
      </c>
      <c r="N15" s="78" t="e">
        <f>VLOOKUP($F15,Sheet2!$A$6:$V$141,10,FALSE)</f>
        <v>#REF!</v>
      </c>
      <c r="O15" s="78" t="e">
        <f>VLOOKUP($F15,Sheet2!$A$6:$V$141,11,FALSE)</f>
        <v>#REF!</v>
      </c>
      <c r="P15" s="78" t="e">
        <f>VLOOKUP($F15,Sheet2!$A$6:$V$141,12,FALSE)</f>
        <v>#REF!</v>
      </c>
      <c r="Q15" s="78" t="e">
        <f>VLOOKUP($F15,Sheet2!$A$6:$V$141,13,FALSE)</f>
        <v>#REF!</v>
      </c>
      <c r="R15" s="78" t="e">
        <f>VLOOKUP($F15,Sheet2!$A$6:$V$141,14,FALSE)</f>
        <v>#REF!</v>
      </c>
      <c r="S15" s="78" t="e">
        <f>VLOOKUP($F15,Sheet2!$A$6:$V$141,15,FALSE)</f>
        <v>#REF!</v>
      </c>
      <c r="T15" s="78" t="e">
        <f>VLOOKUP($F15,Sheet2!$A$6:$V$141,16,FALSE)</f>
        <v>#REF!</v>
      </c>
      <c r="U15" s="78" t="e">
        <f>VLOOKUP($F15,Sheet2!$A$6:$V$141,17,FALSE)</f>
        <v>#REF!</v>
      </c>
      <c r="V15" s="78" t="e">
        <f>VLOOKUP($F15,Sheet2!$A$6:$V$141,18,FALSE)</f>
        <v>#REF!</v>
      </c>
      <c r="W15" s="78" t="e">
        <f>VLOOKUP($F15,Sheet2!$A$6:$V$141,19,FALSE)</f>
        <v>#REF!</v>
      </c>
      <c r="X15" s="78" t="e">
        <f>VLOOKUP($F15,Sheet2!$A$6:$V$141,20,FALSE)</f>
        <v>#REF!</v>
      </c>
      <c r="Y15" s="78" t="e">
        <f>VLOOKUP($F15,Sheet2!$A$6:$V$141,21,FALSE)</f>
        <v>#REF!</v>
      </c>
      <c r="Z15" s="78" t="e">
        <f>VLOOKUP($F15,Sheet2!$A$6:$V$141,22,FALSE)</f>
        <v>#REF!</v>
      </c>
      <c r="AA15" s="78" t="e">
        <f t="shared" si="0"/>
        <v>#REF!</v>
      </c>
      <c r="AB15" s="78"/>
      <c r="AC15" s="78"/>
      <c r="AD15" s="78"/>
      <c r="AE15" s="78"/>
      <c r="AF15" s="78"/>
      <c r="AG15" s="78"/>
      <c r="AH15" s="78"/>
      <c r="AI15" s="78"/>
      <c r="AJ15" s="78"/>
      <c r="AK15" s="78"/>
      <c r="AL15" s="78"/>
    </row>
    <row r="16" hidden="1" ht="15" customHeight="1">
      <c r="A16" s="0" t="s">
        <v>214</v>
      </c>
      <c r="B16" s="0" t="s">
        <v>222</v>
      </c>
      <c r="C16" s="0" t="s">
        <v>223</v>
      </c>
      <c r="D16" s="76" t="s">
        <v>220</v>
      </c>
      <c r="E16" s="76"/>
      <c r="F16" s="73" t="s">
        <v>42</v>
      </c>
      <c r="G16" s="78" t="e">
        <f>VLOOKUP($F16,Sheet2!$A$6:$V$141,3,FALSE)</f>
        <v>#REF!</v>
      </c>
      <c r="H16" s="78" t="e">
        <f>VLOOKUP($F16,Sheet2!$A$6:$V$141,4,FALSE)</f>
        <v>#REF!</v>
      </c>
      <c r="I16" s="78" t="e">
        <f>VLOOKUP($F16,Sheet2!$A$6:$V$141,5,FALSE)</f>
        <v>#REF!</v>
      </c>
      <c r="J16" s="78" t="e">
        <f>VLOOKUP($F16,Sheet2!$A$6:$V$141,6,FALSE)</f>
        <v>#REF!</v>
      </c>
      <c r="K16" s="78" t="e">
        <f>VLOOKUP($F16,Sheet2!$A$6:$V$141,7,FALSE)</f>
        <v>#REF!</v>
      </c>
      <c r="L16" s="78" t="e">
        <f>VLOOKUP($F16,Sheet2!$A$6:$V$141,8,FALSE)</f>
        <v>#REF!</v>
      </c>
      <c r="M16" s="78" t="e">
        <f>VLOOKUP($F16,Sheet2!$A$6:$V$141,9,FALSE)</f>
        <v>#REF!</v>
      </c>
      <c r="N16" s="78" t="e">
        <f>VLOOKUP($F16,Sheet2!$A$6:$V$141,10,FALSE)</f>
        <v>#REF!</v>
      </c>
      <c r="O16" s="78" t="e">
        <f>VLOOKUP($F16,Sheet2!$A$6:$V$141,11,FALSE)</f>
        <v>#REF!</v>
      </c>
      <c r="P16" s="78" t="e">
        <f>VLOOKUP($F16,Sheet2!$A$6:$V$141,12,FALSE)</f>
        <v>#REF!</v>
      </c>
      <c r="Q16" s="78" t="e">
        <f>VLOOKUP($F16,Sheet2!$A$6:$V$141,13,FALSE)</f>
        <v>#REF!</v>
      </c>
      <c r="R16" s="78" t="e">
        <f>VLOOKUP($F16,Sheet2!$A$6:$V$141,14,FALSE)</f>
        <v>#REF!</v>
      </c>
      <c r="S16" s="78" t="e">
        <f>VLOOKUP($F16,Sheet2!$A$6:$V$141,15,FALSE)</f>
        <v>#REF!</v>
      </c>
      <c r="T16" s="78" t="e">
        <f>VLOOKUP($F16,Sheet2!$A$6:$V$141,16,FALSE)</f>
        <v>#REF!</v>
      </c>
      <c r="U16" s="78" t="e">
        <f>VLOOKUP($F16,Sheet2!$A$6:$V$141,17,FALSE)</f>
        <v>#REF!</v>
      </c>
      <c r="V16" s="78" t="e">
        <f>VLOOKUP($F16,Sheet2!$A$6:$V$141,18,FALSE)</f>
        <v>#REF!</v>
      </c>
      <c r="W16" s="78" t="e">
        <f>VLOOKUP($F16,Sheet2!$A$6:$V$141,19,FALSE)</f>
        <v>#REF!</v>
      </c>
      <c r="X16" s="78" t="e">
        <f>VLOOKUP($F16,Sheet2!$A$6:$V$141,20,FALSE)</f>
        <v>#REF!</v>
      </c>
      <c r="Y16" s="78" t="e">
        <f>VLOOKUP($F16,Sheet2!$A$6:$V$141,21,FALSE)</f>
        <v>#REF!</v>
      </c>
      <c r="Z16" s="78" t="e">
        <f>VLOOKUP($F16,Sheet2!$A$6:$V$141,22,FALSE)</f>
        <v>#REF!</v>
      </c>
      <c r="AA16" s="78"/>
      <c r="AB16" s="78"/>
      <c r="AC16" s="78"/>
      <c r="AD16" s="78"/>
      <c r="AE16" s="78"/>
      <c r="AF16" s="78"/>
      <c r="AG16" s="78"/>
      <c r="AH16" s="78"/>
      <c r="AI16" s="78"/>
      <c r="AJ16" s="78"/>
      <c r="AK16" s="78"/>
      <c r="AL16" s="78"/>
    </row>
    <row r="17" hidden="1" ht="15" customHeight="1">
      <c r="A17" s="0" t="s">
        <v>214</v>
      </c>
      <c r="B17" s="0" t="s">
        <v>222</v>
      </c>
      <c r="C17" s="0" t="s">
        <v>223</v>
      </c>
      <c r="D17" s="76" t="s">
        <v>220</v>
      </c>
      <c r="E17" s="76"/>
      <c r="F17" s="73" t="s">
        <v>45</v>
      </c>
      <c r="G17" s="78" t="e">
        <f>VLOOKUP($F17,Sheet2!$A$6:$V$141,3,FALSE)</f>
        <v>#REF!</v>
      </c>
      <c r="H17" s="78" t="e">
        <f>VLOOKUP($F17,Sheet2!$A$6:$V$141,4,FALSE)</f>
        <v>#REF!</v>
      </c>
      <c r="I17" s="78" t="e">
        <f>VLOOKUP($F17,Sheet2!$A$6:$V$141,5,FALSE)</f>
        <v>#REF!</v>
      </c>
      <c r="J17" s="78" t="e">
        <f>VLOOKUP($F17,Sheet2!$A$6:$V$141,6,FALSE)</f>
        <v>#REF!</v>
      </c>
      <c r="K17" s="78" t="e">
        <f>VLOOKUP($F17,Sheet2!$A$6:$V$141,7,FALSE)</f>
        <v>#REF!</v>
      </c>
      <c r="L17" s="78" t="e">
        <f>VLOOKUP($F17,Sheet2!$A$6:$V$141,8,FALSE)</f>
        <v>#REF!</v>
      </c>
      <c r="M17" s="78" t="e">
        <f>VLOOKUP($F17,Sheet2!$A$6:$V$141,9,FALSE)</f>
        <v>#REF!</v>
      </c>
      <c r="N17" s="78" t="e">
        <f>VLOOKUP($F17,Sheet2!$A$6:$V$141,10,FALSE)</f>
        <v>#REF!</v>
      </c>
      <c r="O17" s="78" t="e">
        <f>VLOOKUP($F17,Sheet2!$A$6:$V$141,11,FALSE)</f>
        <v>#REF!</v>
      </c>
      <c r="P17" s="78" t="e">
        <f>VLOOKUP($F17,Sheet2!$A$6:$V$141,12,FALSE)</f>
        <v>#REF!</v>
      </c>
      <c r="Q17" s="78" t="e">
        <f>VLOOKUP($F17,Sheet2!$A$6:$V$141,13,FALSE)</f>
        <v>#REF!</v>
      </c>
      <c r="R17" s="78" t="e">
        <f>VLOOKUP($F17,Sheet2!$A$6:$V$141,14,FALSE)</f>
        <v>#REF!</v>
      </c>
      <c r="S17" s="78" t="e">
        <f>VLOOKUP($F17,Sheet2!$A$6:$V$141,15,FALSE)</f>
        <v>#REF!</v>
      </c>
      <c r="T17" s="78" t="e">
        <f>VLOOKUP($F17,Sheet2!$A$6:$V$141,16,FALSE)</f>
        <v>#REF!</v>
      </c>
      <c r="U17" s="78" t="e">
        <f>VLOOKUP($F17,Sheet2!$A$6:$V$141,17,FALSE)</f>
        <v>#REF!</v>
      </c>
      <c r="V17" s="78" t="e">
        <f>VLOOKUP($F17,Sheet2!$A$6:$V$141,18,FALSE)</f>
        <v>#REF!</v>
      </c>
      <c r="W17" s="78" t="e">
        <f>VLOOKUP($F17,Sheet2!$A$6:$V$141,19,FALSE)</f>
        <v>#REF!</v>
      </c>
      <c r="X17" s="78" t="e">
        <f>VLOOKUP($F17,Sheet2!$A$6:$V$141,20,FALSE)</f>
        <v>#REF!</v>
      </c>
      <c r="Y17" s="78" t="e">
        <f>VLOOKUP($F17,Sheet2!$A$6:$V$141,21,FALSE)</f>
        <v>#REF!</v>
      </c>
      <c r="Z17" s="78" t="e">
        <f>VLOOKUP($F17,Sheet2!$A$6:$V$141,22,FALSE)</f>
        <v>#REF!</v>
      </c>
      <c r="AA17" s="78"/>
      <c r="AB17" s="78"/>
      <c r="AC17" s="78"/>
      <c r="AD17" s="78"/>
      <c r="AE17" s="78"/>
      <c r="AF17" s="78"/>
      <c r="AG17" s="78"/>
      <c r="AH17" s="78"/>
      <c r="AI17" s="78"/>
      <c r="AJ17" s="78"/>
      <c r="AK17" s="78"/>
      <c r="AL17" s="78"/>
    </row>
    <row r="18" hidden="1" ht="15" customHeight="1">
      <c r="A18" s="0" t="s">
        <v>214</v>
      </c>
      <c r="B18" s="0" t="s">
        <v>222</v>
      </c>
      <c r="C18" s="0" t="s">
        <v>223</v>
      </c>
      <c r="D18" s="76" t="s">
        <v>220</v>
      </c>
      <c r="E18" s="76"/>
      <c r="F18" s="73" t="s">
        <v>48</v>
      </c>
      <c r="G18" s="78" t="e">
        <f>VLOOKUP($F18,Sheet2!$A$6:$V$141,3,FALSE)</f>
        <v>#REF!</v>
      </c>
      <c r="H18" s="78" t="e">
        <f>VLOOKUP($F18,Sheet2!$A$6:$V$141,4,FALSE)</f>
        <v>#REF!</v>
      </c>
      <c r="I18" s="78" t="e">
        <f>VLOOKUP($F18,Sheet2!$A$6:$V$141,5,FALSE)</f>
        <v>#REF!</v>
      </c>
      <c r="J18" s="78" t="e">
        <f>VLOOKUP($F18,Sheet2!$A$6:$V$141,6,FALSE)</f>
        <v>#REF!</v>
      </c>
      <c r="K18" s="78" t="e">
        <f>VLOOKUP($F18,Sheet2!$A$6:$V$141,7,FALSE)</f>
        <v>#REF!</v>
      </c>
      <c r="L18" s="78" t="e">
        <f>VLOOKUP($F18,Sheet2!$A$6:$V$141,8,FALSE)</f>
        <v>#REF!</v>
      </c>
      <c r="M18" s="78" t="e">
        <f>VLOOKUP($F18,Sheet2!$A$6:$V$141,9,FALSE)</f>
        <v>#REF!</v>
      </c>
      <c r="N18" s="78" t="e">
        <f>VLOOKUP($F18,Sheet2!$A$6:$V$141,10,FALSE)</f>
        <v>#REF!</v>
      </c>
      <c r="O18" s="78" t="e">
        <f>VLOOKUP($F18,Sheet2!$A$6:$V$141,11,FALSE)</f>
        <v>#REF!</v>
      </c>
      <c r="P18" s="78" t="e">
        <f>VLOOKUP($F18,Sheet2!$A$6:$V$141,12,FALSE)</f>
        <v>#REF!</v>
      </c>
      <c r="Q18" s="78" t="e">
        <f>VLOOKUP($F18,Sheet2!$A$6:$V$141,13,FALSE)</f>
        <v>#REF!</v>
      </c>
      <c r="R18" s="78" t="e">
        <f>VLOOKUP($F18,Sheet2!$A$6:$V$141,14,FALSE)</f>
        <v>#REF!</v>
      </c>
      <c r="S18" s="78" t="e">
        <f>VLOOKUP($F18,Sheet2!$A$6:$V$141,15,FALSE)</f>
        <v>#REF!</v>
      </c>
      <c r="T18" s="78" t="e">
        <f>VLOOKUP($F18,Sheet2!$A$6:$V$141,16,FALSE)</f>
        <v>#REF!</v>
      </c>
      <c r="U18" s="78" t="e">
        <f>VLOOKUP($F18,Sheet2!$A$6:$V$141,17,FALSE)</f>
        <v>#REF!</v>
      </c>
      <c r="V18" s="78" t="e">
        <f>VLOOKUP($F18,Sheet2!$A$6:$V$141,18,FALSE)</f>
        <v>#REF!</v>
      </c>
      <c r="W18" s="78" t="e">
        <f>VLOOKUP($F18,Sheet2!$A$6:$V$141,19,FALSE)</f>
        <v>#REF!</v>
      </c>
      <c r="X18" s="78" t="e">
        <f>VLOOKUP($F18,Sheet2!$A$6:$V$141,20,FALSE)</f>
        <v>#REF!</v>
      </c>
      <c r="Y18" s="78" t="e">
        <f>VLOOKUP($F18,Sheet2!$A$6:$V$141,21,FALSE)</f>
        <v>#REF!</v>
      </c>
      <c r="Z18" s="78" t="e">
        <f>VLOOKUP($F18,Sheet2!$A$6:$V$141,22,FALSE)</f>
        <v>#REF!</v>
      </c>
      <c r="AA18" s="78"/>
      <c r="AB18" s="78"/>
      <c r="AC18" s="78"/>
      <c r="AD18" s="78"/>
      <c r="AE18" s="78"/>
      <c r="AF18" s="78"/>
      <c r="AG18" s="78"/>
      <c r="AH18" s="78"/>
      <c r="AI18" s="78"/>
      <c r="AJ18" s="78"/>
      <c r="AK18" s="78"/>
      <c r="AL18" s="78"/>
    </row>
    <row r="19" hidden="1" ht="15" customHeight="1">
      <c r="A19" s="0" t="s">
        <v>214</v>
      </c>
      <c r="B19" s="0" t="s">
        <v>222</v>
      </c>
      <c r="C19" s="0" t="s">
        <v>223</v>
      </c>
      <c r="D19" s="76" t="s">
        <v>220</v>
      </c>
      <c r="E19" s="76"/>
      <c r="F19" s="73" t="s">
        <v>49</v>
      </c>
      <c r="G19" s="78" t="e">
        <f>VLOOKUP($F19,Sheet2!$A$6:$V$141,3,FALSE)</f>
        <v>#REF!</v>
      </c>
      <c r="H19" s="78" t="e">
        <f>VLOOKUP($F19,Sheet2!$A$6:$V$141,4,FALSE)</f>
        <v>#REF!</v>
      </c>
      <c r="I19" s="78" t="e">
        <f>VLOOKUP($F19,Sheet2!$A$6:$V$141,5,FALSE)</f>
        <v>#REF!</v>
      </c>
      <c r="J19" s="78" t="e">
        <f>VLOOKUP($F19,Sheet2!$A$6:$V$141,6,FALSE)</f>
        <v>#REF!</v>
      </c>
      <c r="K19" s="78" t="e">
        <f>VLOOKUP($F19,Sheet2!$A$6:$V$141,7,FALSE)</f>
        <v>#REF!</v>
      </c>
      <c r="L19" s="78" t="e">
        <f>VLOOKUP($F19,Sheet2!$A$6:$V$141,8,FALSE)</f>
        <v>#REF!</v>
      </c>
      <c r="M19" s="78" t="e">
        <f>VLOOKUP($F19,Sheet2!$A$6:$V$141,9,FALSE)</f>
        <v>#REF!</v>
      </c>
      <c r="N19" s="78" t="e">
        <f>VLOOKUP($F19,Sheet2!$A$6:$V$141,10,FALSE)</f>
        <v>#REF!</v>
      </c>
      <c r="O19" s="78" t="e">
        <f>VLOOKUP($F19,Sheet2!$A$6:$V$141,11,FALSE)</f>
        <v>#REF!</v>
      </c>
      <c r="P19" s="78" t="e">
        <f>VLOOKUP($F19,Sheet2!$A$6:$V$141,12,FALSE)</f>
        <v>#REF!</v>
      </c>
      <c r="Q19" s="78" t="e">
        <f>VLOOKUP($F19,Sheet2!$A$6:$V$141,13,FALSE)</f>
        <v>#REF!</v>
      </c>
      <c r="R19" s="78" t="e">
        <f>VLOOKUP($F19,Sheet2!$A$6:$V$141,14,FALSE)</f>
        <v>#REF!</v>
      </c>
      <c r="S19" s="78" t="e">
        <f>VLOOKUP($F19,Sheet2!$A$6:$V$141,15,FALSE)</f>
        <v>#REF!</v>
      </c>
      <c r="T19" s="78" t="e">
        <f>VLOOKUP($F19,Sheet2!$A$6:$V$141,16,FALSE)</f>
        <v>#REF!</v>
      </c>
      <c r="U19" s="78" t="e">
        <f>VLOOKUP($F19,Sheet2!$A$6:$V$141,17,FALSE)</f>
        <v>#REF!</v>
      </c>
      <c r="V19" s="78" t="e">
        <f>VLOOKUP($F19,Sheet2!$A$6:$V$141,18,FALSE)</f>
        <v>#REF!</v>
      </c>
      <c r="W19" s="78" t="e">
        <f>VLOOKUP($F19,Sheet2!$A$6:$V$141,19,FALSE)</f>
        <v>#REF!</v>
      </c>
      <c r="X19" s="78" t="e">
        <f>VLOOKUP($F19,Sheet2!$A$6:$V$141,20,FALSE)</f>
        <v>#REF!</v>
      </c>
      <c r="Y19" s="78" t="e">
        <f>VLOOKUP($F19,Sheet2!$A$6:$V$141,21,FALSE)</f>
        <v>#REF!</v>
      </c>
      <c r="Z19" s="78" t="e">
        <f>VLOOKUP($F19,Sheet2!$A$6:$V$141,22,FALSE)</f>
        <v>#REF!</v>
      </c>
      <c r="AA19" s="78"/>
      <c r="AB19" s="78"/>
      <c r="AC19" s="78"/>
      <c r="AD19" s="78"/>
      <c r="AE19" s="78"/>
      <c r="AF19" s="78"/>
      <c r="AG19" s="78"/>
      <c r="AH19" s="78"/>
      <c r="AI19" s="78"/>
      <c r="AJ19" s="78"/>
      <c r="AK19" s="78"/>
      <c r="AL19" s="78"/>
    </row>
    <row r="20" hidden="1" ht="15" customHeight="1">
      <c r="A20" s="0" t="s">
        <v>214</v>
      </c>
      <c r="B20" s="0" t="s">
        <v>222</v>
      </c>
      <c r="C20" s="0" t="s">
        <v>223</v>
      </c>
      <c r="D20" s="76" t="s">
        <v>220</v>
      </c>
      <c r="E20" s="76"/>
      <c r="F20" s="73" t="s">
        <v>50</v>
      </c>
      <c r="G20" s="78" t="e">
        <f>VLOOKUP($F20,Sheet2!$A$6:$V$141,3,FALSE)</f>
        <v>#REF!</v>
      </c>
      <c r="H20" s="78" t="e">
        <f>VLOOKUP($F20,Sheet2!$A$6:$V$141,4,FALSE)</f>
        <v>#REF!</v>
      </c>
      <c r="I20" s="78" t="e">
        <f>VLOOKUP($F20,Sheet2!$A$6:$V$141,5,FALSE)</f>
        <v>#REF!</v>
      </c>
      <c r="J20" s="78" t="e">
        <f>VLOOKUP($F20,Sheet2!$A$6:$V$141,6,FALSE)</f>
        <v>#REF!</v>
      </c>
      <c r="K20" s="78" t="e">
        <f>VLOOKUP($F20,Sheet2!$A$6:$V$141,7,FALSE)</f>
        <v>#REF!</v>
      </c>
      <c r="L20" s="78" t="e">
        <f>VLOOKUP($F20,Sheet2!$A$6:$V$141,8,FALSE)</f>
        <v>#REF!</v>
      </c>
      <c r="M20" s="78" t="e">
        <f>VLOOKUP($F20,Sheet2!$A$6:$V$141,9,FALSE)</f>
        <v>#REF!</v>
      </c>
      <c r="N20" s="78" t="e">
        <f>VLOOKUP($F20,Sheet2!$A$6:$V$141,10,FALSE)</f>
        <v>#REF!</v>
      </c>
      <c r="O20" s="78" t="e">
        <f>VLOOKUP($F20,Sheet2!$A$6:$V$141,11,FALSE)</f>
        <v>#REF!</v>
      </c>
      <c r="P20" s="78" t="e">
        <f>VLOOKUP($F20,Sheet2!$A$6:$V$141,12,FALSE)</f>
        <v>#REF!</v>
      </c>
      <c r="Q20" s="78" t="e">
        <f>VLOOKUP($F20,Sheet2!$A$6:$V$141,13,FALSE)</f>
        <v>#REF!</v>
      </c>
      <c r="R20" s="78" t="e">
        <f>VLOOKUP($F20,Sheet2!$A$6:$V$141,14,FALSE)</f>
        <v>#REF!</v>
      </c>
      <c r="S20" s="78" t="e">
        <f>VLOOKUP($F20,Sheet2!$A$6:$V$141,15,FALSE)</f>
        <v>#REF!</v>
      </c>
      <c r="T20" s="78" t="e">
        <f>VLOOKUP($F20,Sheet2!$A$6:$V$141,16,FALSE)</f>
        <v>#REF!</v>
      </c>
      <c r="U20" s="78" t="e">
        <f>VLOOKUP($F20,Sheet2!$A$6:$V$141,17,FALSE)</f>
        <v>#REF!</v>
      </c>
      <c r="V20" s="78" t="e">
        <f>VLOOKUP($F20,Sheet2!$A$6:$V$141,18,FALSE)</f>
        <v>#REF!</v>
      </c>
      <c r="W20" s="78" t="e">
        <f>VLOOKUP($F20,Sheet2!$A$6:$V$141,19,FALSE)</f>
        <v>#REF!</v>
      </c>
      <c r="X20" s="78" t="e">
        <f>VLOOKUP($F20,Sheet2!$A$6:$V$141,20,FALSE)</f>
        <v>#REF!</v>
      </c>
      <c r="Y20" s="78" t="e">
        <f>VLOOKUP($F20,Sheet2!$A$6:$V$141,21,FALSE)</f>
        <v>#REF!</v>
      </c>
      <c r="Z20" s="78" t="e">
        <f>VLOOKUP($F20,Sheet2!$A$6:$V$141,22,FALSE)</f>
        <v>#REF!</v>
      </c>
      <c r="AA20" s="78"/>
      <c r="AB20" s="78"/>
      <c r="AC20" s="78"/>
      <c r="AD20" s="78"/>
      <c r="AE20" s="78"/>
      <c r="AF20" s="78"/>
      <c r="AG20" s="78"/>
      <c r="AH20" s="78"/>
      <c r="AI20" s="78"/>
      <c r="AJ20" s="78"/>
      <c r="AK20" s="78"/>
      <c r="AL20" s="78"/>
    </row>
    <row r="21" hidden="1" ht="15" customHeight="1">
      <c r="E21" s="75">
        <v>310100100001000</v>
      </c>
      <c r="F21" s="76" t="s">
        <v>224</v>
      </c>
      <c r="H21" s="78"/>
      <c r="I21" s="78"/>
      <c r="J21" s="78"/>
      <c r="K21" s="78"/>
      <c r="L21" s="78"/>
      <c r="M21" s="78"/>
      <c r="N21" s="78"/>
      <c r="O21" s="78"/>
      <c r="P21" s="78"/>
      <c r="Q21" s="78"/>
      <c r="R21" s="78"/>
      <c r="S21" s="78"/>
      <c r="T21" s="78"/>
      <c r="U21" s="78"/>
      <c r="V21" s="78"/>
      <c r="W21" s="78"/>
      <c r="X21" s="78"/>
      <c r="Y21" s="78"/>
      <c r="Z21" s="78"/>
      <c r="AA21" s="78">
        <f ref="AA21:AA52" t="shared" si="3">+X21+Y21-J21</f>
        <v>0</v>
      </c>
      <c r="AB21" s="78"/>
      <c r="AC21" s="78"/>
      <c r="AD21" s="78"/>
      <c r="AE21" s="78"/>
      <c r="AF21" s="78"/>
      <c r="AG21" s="78"/>
      <c r="AH21" s="78"/>
      <c r="AI21" s="78"/>
      <c r="AJ21" s="78"/>
      <c r="AK21" s="78"/>
      <c r="AL21" s="78"/>
    </row>
    <row r="22" hidden="1" ht="15" customHeight="1">
      <c r="E22" s="75">
        <v>310100100002000</v>
      </c>
      <c r="F22" s="76" t="s">
        <v>225</v>
      </c>
      <c r="H22" s="78"/>
      <c r="I22" s="78"/>
      <c r="J22" s="78"/>
      <c r="K22" s="78"/>
      <c r="L22" s="78"/>
      <c r="M22" s="78"/>
      <c r="N22" s="78"/>
      <c r="O22" s="78"/>
      <c r="P22" s="78"/>
      <c r="Q22" s="78"/>
      <c r="R22" s="78"/>
      <c r="S22" s="78"/>
      <c r="T22" s="78"/>
      <c r="U22" s="78"/>
      <c r="V22" s="78"/>
      <c r="W22" s="78"/>
      <c r="X22" s="78"/>
      <c r="Y22" s="78"/>
      <c r="Z22" s="78"/>
      <c r="AA22" s="78">
        <f t="shared" si="3"/>
        <v>0</v>
      </c>
      <c r="AB22" s="78"/>
      <c r="AC22" s="78"/>
      <c r="AD22" s="78"/>
      <c r="AE22" s="78"/>
      <c r="AF22" s="78"/>
      <c r="AG22" s="78"/>
      <c r="AH22" s="78"/>
      <c r="AI22" s="78"/>
      <c r="AJ22" s="78"/>
      <c r="AK22" s="78"/>
      <c r="AL22" s="78"/>
    </row>
    <row r="23" hidden="1" ht="15" customHeight="1">
      <c r="E23" s="75">
        <v>310100100003000</v>
      </c>
      <c r="F23" s="76" t="s">
        <v>226</v>
      </c>
      <c r="H23" s="78"/>
      <c r="I23" s="78"/>
      <c r="J23" s="78"/>
      <c r="K23" s="78"/>
      <c r="L23" s="78"/>
      <c r="M23" s="78"/>
      <c r="N23" s="78"/>
      <c r="O23" s="78"/>
      <c r="P23" s="78"/>
      <c r="Q23" s="78"/>
      <c r="R23" s="78"/>
      <c r="S23" s="78"/>
      <c r="T23" s="78"/>
      <c r="U23" s="78"/>
      <c r="V23" s="78"/>
      <c r="W23" s="78"/>
      <c r="X23" s="78"/>
      <c r="Y23" s="78"/>
      <c r="Z23" s="78"/>
      <c r="AA23" s="78">
        <f t="shared" si="3"/>
        <v>0</v>
      </c>
      <c r="AB23" s="78"/>
      <c r="AC23" s="78"/>
      <c r="AD23" s="78"/>
      <c r="AE23" s="78"/>
      <c r="AF23" s="78"/>
      <c r="AG23" s="78"/>
      <c r="AH23" s="78"/>
      <c r="AI23" s="78"/>
      <c r="AJ23" s="78"/>
      <c r="AK23" s="78"/>
      <c r="AL23" s="78"/>
    </row>
    <row r="24" ht="15" customHeight="1">
      <c r="A24" s="0" t="s">
        <v>216</v>
      </c>
      <c r="C24" s="0" t="s">
        <v>221</v>
      </c>
      <c r="D24" s="76" t="s">
        <v>226</v>
      </c>
      <c r="E24" s="76"/>
      <c r="F24" s="73" t="s">
        <v>78</v>
      </c>
      <c r="G24" s="78" t="e">
        <f>VLOOKUP($F24,Sheet2!$A$6:$V$141,3,FALSE)</f>
        <v>#REF!</v>
      </c>
      <c r="H24" s="78" t="e">
        <f>VLOOKUP($F24,Sheet2!$A$6:$V$141,4,FALSE)</f>
        <v>#REF!</v>
      </c>
      <c r="I24" s="78" t="e">
        <f>VLOOKUP($F24,Sheet2!$A$6:$V$141,5,FALSE)</f>
        <v>#REF!</v>
      </c>
      <c r="J24" s="78" t="e">
        <f>VLOOKUP($F24,Sheet2!$A$6:$V$141,6,FALSE)</f>
        <v>#REF!</v>
      </c>
      <c r="K24" s="78" t="e">
        <f>VLOOKUP($F24,Sheet2!$A$6:$V$141,7,FALSE)</f>
        <v>#REF!</v>
      </c>
      <c r="L24" s="78" t="e">
        <f>VLOOKUP($F24,Sheet2!$A$6:$V$141,8,FALSE)</f>
        <v>#REF!</v>
      </c>
      <c r="M24" s="78" t="e">
        <f>VLOOKUP($F24,Sheet2!$A$6:$V$141,9,FALSE)</f>
        <v>#REF!</v>
      </c>
      <c r="N24" s="78" t="e">
        <f>VLOOKUP($F24,Sheet2!$A$6:$V$141,10,FALSE)</f>
        <v>#REF!</v>
      </c>
      <c r="O24" s="78" t="e">
        <f>VLOOKUP($F24,Sheet2!$A$6:$V$141,11,FALSE)</f>
        <v>#REF!</v>
      </c>
      <c r="P24" s="78" t="e">
        <f>VLOOKUP($F24,Sheet2!$A$6:$V$141,12,FALSE)</f>
        <v>#REF!</v>
      </c>
      <c r="Q24" s="78" t="e">
        <f>VLOOKUP($F24,Sheet2!$A$6:$V$141,13,FALSE)</f>
        <v>#REF!</v>
      </c>
      <c r="R24" s="78" t="e">
        <f>VLOOKUP($F24,Sheet2!$A$6:$V$141,14,FALSE)</f>
        <v>#REF!</v>
      </c>
      <c r="S24" s="78" t="e">
        <f>VLOOKUP($F24,Sheet2!$A$6:$V$141,15,FALSE)</f>
        <v>#REF!</v>
      </c>
      <c r="T24" s="78" t="e">
        <f>VLOOKUP($F24,Sheet2!$A$6:$V$141,16,FALSE)</f>
        <v>#REF!</v>
      </c>
      <c r="U24" s="78" t="e">
        <f>VLOOKUP($F24,Sheet2!$A$6:$V$141,17,FALSE)</f>
        <v>#REF!</v>
      </c>
      <c r="V24" s="78" t="e">
        <f>VLOOKUP($F24,Sheet2!$A$6:$V$141,18,FALSE)</f>
        <v>#REF!</v>
      </c>
      <c r="W24" s="78" t="e">
        <f>VLOOKUP($F24,Sheet2!$A$6:$V$141,19,FALSE)</f>
        <v>#REF!</v>
      </c>
      <c r="X24" s="78" t="e">
        <f>VLOOKUP($F24,Sheet2!$A$6:$V$141,20,FALSE)</f>
        <v>#REF!</v>
      </c>
      <c r="Y24" s="78" t="e">
        <f>VLOOKUP($F24,Sheet2!$A$6:$V$141,21,FALSE)</f>
        <v>#REF!</v>
      </c>
      <c r="Z24" s="78" t="e">
        <f>VLOOKUP($F24,Sheet2!$A$6:$V$141,22,FALSE)</f>
        <v>#REF!</v>
      </c>
      <c r="AA24" s="78" t="e">
        <f t="shared" si="3"/>
        <v>#REF!</v>
      </c>
      <c r="AB24" s="78"/>
      <c r="AC24" s="78"/>
      <c r="AD24" s="78"/>
      <c r="AE24" s="78"/>
      <c r="AF24" s="78"/>
      <c r="AG24" s="78"/>
      <c r="AH24" s="78"/>
      <c r="AI24" s="78"/>
      <c r="AJ24" s="78"/>
      <c r="AK24" s="78"/>
      <c r="AL24" s="78"/>
    </row>
    <row r="25" hidden="1" ht="15" customHeight="1">
      <c r="E25" s="75">
        <v>310201100001000</v>
      </c>
      <c r="F25" s="76" t="s">
        <v>227</v>
      </c>
      <c r="H25" s="78"/>
      <c r="I25" s="78"/>
      <c r="J25" s="78"/>
      <c r="K25" s="78"/>
      <c r="L25" s="78"/>
      <c r="M25" s="78"/>
      <c r="N25" s="78"/>
      <c r="O25" s="78"/>
      <c r="P25" s="78"/>
      <c r="Q25" s="78"/>
      <c r="R25" s="78"/>
      <c r="S25" s="78"/>
      <c r="T25" s="78"/>
      <c r="U25" s="78"/>
      <c r="V25" s="78"/>
      <c r="W25" s="78"/>
      <c r="X25" s="78"/>
      <c r="Y25" s="78"/>
      <c r="Z25" s="78"/>
      <c r="AA25" s="78">
        <f t="shared" si="3"/>
        <v>0</v>
      </c>
      <c r="AB25" s="78"/>
      <c r="AC25" s="78"/>
      <c r="AD25" s="78"/>
      <c r="AE25" s="78"/>
      <c r="AF25" s="78"/>
      <c r="AG25" s="78"/>
      <c r="AH25" s="78"/>
      <c r="AI25" s="78"/>
      <c r="AJ25" s="78"/>
      <c r="AK25" s="78"/>
      <c r="AL25" s="78"/>
    </row>
    <row r="26" ht="15" customHeight="1">
      <c r="A26" s="0" t="s">
        <v>216</v>
      </c>
      <c r="C26" s="0" t="s">
        <v>215</v>
      </c>
      <c r="D26" s="76" t="s">
        <v>227</v>
      </c>
      <c r="E26" s="76"/>
      <c r="F26" s="73" t="s">
        <v>92</v>
      </c>
      <c r="G26" s="78" t="e">
        <f>VLOOKUP($F26,Sheet2!$A$6:$V$141,3,FALSE)</f>
        <v>#REF!</v>
      </c>
      <c r="H26" s="78" t="e">
        <f>VLOOKUP($F26,Sheet2!$A$6:$V$141,4,FALSE)</f>
        <v>#REF!</v>
      </c>
      <c r="I26" s="78" t="e">
        <f>VLOOKUP($F26,Sheet2!$A$6:$V$141,5,FALSE)</f>
        <v>#REF!</v>
      </c>
      <c r="J26" s="78" t="e">
        <f>VLOOKUP($F26,Sheet2!$A$6:$V$141,6,FALSE)</f>
        <v>#REF!</v>
      </c>
      <c r="K26" s="78" t="e">
        <f>VLOOKUP($F26,Sheet2!$A$6:$V$141,7,FALSE)</f>
        <v>#REF!</v>
      </c>
      <c r="L26" s="78" t="e">
        <f>VLOOKUP($F26,Sheet2!$A$6:$V$141,8,FALSE)</f>
        <v>#REF!</v>
      </c>
      <c r="M26" s="78" t="e">
        <f>VLOOKUP($F26,Sheet2!$A$6:$V$141,9,FALSE)</f>
        <v>#REF!</v>
      </c>
      <c r="N26" s="78" t="e">
        <f>VLOOKUP($F26,Sheet2!$A$6:$V$141,10,FALSE)</f>
        <v>#REF!</v>
      </c>
      <c r="O26" s="78" t="e">
        <f>VLOOKUP($F26,Sheet2!$A$6:$V$141,11,FALSE)</f>
        <v>#REF!</v>
      </c>
      <c r="P26" s="78" t="e">
        <f>VLOOKUP($F26,Sheet2!$A$6:$V$141,12,FALSE)</f>
        <v>#REF!</v>
      </c>
      <c r="Q26" s="78" t="e">
        <f>VLOOKUP($F26,Sheet2!$A$6:$V$141,13,FALSE)</f>
        <v>#REF!</v>
      </c>
      <c r="R26" s="78" t="e">
        <f>VLOOKUP($F26,Sheet2!$A$6:$V$141,14,FALSE)</f>
        <v>#REF!</v>
      </c>
      <c r="S26" s="78" t="e">
        <f>VLOOKUP($F26,Sheet2!$A$6:$V$141,15,FALSE)</f>
        <v>#REF!</v>
      </c>
      <c r="T26" s="78" t="e">
        <f>VLOOKUP($F26,Sheet2!$A$6:$V$141,16,FALSE)</f>
        <v>#REF!</v>
      </c>
      <c r="U26" s="78" t="e">
        <f>VLOOKUP($F26,Sheet2!$A$6:$V$141,17,FALSE)</f>
        <v>#REF!</v>
      </c>
      <c r="V26" s="78" t="e">
        <f>VLOOKUP($F26,Sheet2!$A$6:$V$141,18,FALSE)</f>
        <v>#REF!</v>
      </c>
      <c r="W26" s="78" t="e">
        <f>VLOOKUP($F26,Sheet2!$A$6:$V$141,19,FALSE)</f>
        <v>#REF!</v>
      </c>
      <c r="X26" s="78" t="e">
        <f>VLOOKUP($F26,Sheet2!$A$6:$V$141,20,FALSE)</f>
        <v>#REF!</v>
      </c>
      <c r="Y26" s="78" t="e">
        <f>VLOOKUP($F26,Sheet2!$A$6:$V$141,21,FALSE)</f>
        <v>#REF!</v>
      </c>
      <c r="Z26" s="78" t="e">
        <f>VLOOKUP($F26,Sheet2!$A$6:$V$141,22,FALSE)</f>
        <v>#REF!</v>
      </c>
      <c r="AA26" s="78" t="e">
        <f t="shared" si="3"/>
        <v>#REF!</v>
      </c>
      <c r="AB26" s="78"/>
      <c r="AC26" s="78"/>
      <c r="AD26" s="78"/>
      <c r="AE26" s="78"/>
      <c r="AF26" s="78"/>
      <c r="AG26" s="78"/>
      <c r="AH26" s="78"/>
      <c r="AI26" s="78"/>
      <c r="AJ26" s="78"/>
      <c r="AK26" s="78"/>
      <c r="AL26" s="78"/>
    </row>
    <row r="27" ht="15" customHeight="1">
      <c r="A27" s="0" t="s">
        <v>216</v>
      </c>
      <c r="C27" s="0" t="s">
        <v>215</v>
      </c>
      <c r="D27" s="76" t="s">
        <v>227</v>
      </c>
      <c r="E27" s="76"/>
      <c r="F27" s="73" t="s">
        <v>94</v>
      </c>
      <c r="G27" s="78" t="e">
        <f>VLOOKUP($F27,Sheet2!$A$6:$V$141,3,FALSE)</f>
        <v>#REF!</v>
      </c>
      <c r="H27" s="78" t="e">
        <f>VLOOKUP($F27,Sheet2!$A$6:$V$141,4,FALSE)</f>
        <v>#REF!</v>
      </c>
      <c r="I27" s="78" t="e">
        <f>VLOOKUP($F27,Sheet2!$A$6:$V$141,5,FALSE)</f>
        <v>#REF!</v>
      </c>
      <c r="J27" s="78" t="e">
        <f>VLOOKUP($F27,Sheet2!$A$6:$V$141,6,FALSE)</f>
        <v>#REF!</v>
      </c>
      <c r="K27" s="78" t="e">
        <f>VLOOKUP($F27,Sheet2!$A$6:$V$141,7,FALSE)</f>
        <v>#REF!</v>
      </c>
      <c r="L27" s="78" t="e">
        <f>VLOOKUP($F27,Sheet2!$A$6:$V$141,8,FALSE)</f>
        <v>#REF!</v>
      </c>
      <c r="M27" s="78" t="e">
        <f>VLOOKUP($F27,Sheet2!$A$6:$V$141,9,FALSE)</f>
        <v>#REF!</v>
      </c>
      <c r="N27" s="78" t="e">
        <f>VLOOKUP($F27,Sheet2!$A$6:$V$141,10,FALSE)</f>
        <v>#REF!</v>
      </c>
      <c r="O27" s="78" t="e">
        <f>VLOOKUP($F27,Sheet2!$A$6:$V$141,11,FALSE)</f>
        <v>#REF!</v>
      </c>
      <c r="P27" s="78" t="e">
        <f>VLOOKUP($F27,Sheet2!$A$6:$V$141,12,FALSE)</f>
        <v>#REF!</v>
      </c>
      <c r="Q27" s="78" t="e">
        <f>VLOOKUP($F27,Sheet2!$A$6:$V$141,13,FALSE)</f>
        <v>#REF!</v>
      </c>
      <c r="R27" s="78" t="e">
        <f>VLOOKUP($F27,Sheet2!$A$6:$V$141,14,FALSE)</f>
        <v>#REF!</v>
      </c>
      <c r="S27" s="78" t="e">
        <f>VLOOKUP($F27,Sheet2!$A$6:$V$141,15,FALSE)</f>
        <v>#REF!</v>
      </c>
      <c r="T27" s="78" t="e">
        <f>VLOOKUP($F27,Sheet2!$A$6:$V$141,16,FALSE)</f>
        <v>#REF!</v>
      </c>
      <c r="U27" s="78" t="e">
        <f>VLOOKUP($F27,Sheet2!$A$6:$V$141,17,FALSE)</f>
        <v>#REF!</v>
      </c>
      <c r="V27" s="78" t="e">
        <f>VLOOKUP($F27,Sheet2!$A$6:$V$141,18,FALSE)</f>
        <v>#REF!</v>
      </c>
      <c r="W27" s="78" t="e">
        <f>VLOOKUP($F27,Sheet2!$A$6:$V$141,19,FALSE)</f>
        <v>#REF!</v>
      </c>
      <c r="X27" s="78" t="e">
        <f>VLOOKUP($F27,Sheet2!$A$6:$V$141,20,FALSE)</f>
        <v>#REF!</v>
      </c>
      <c r="Y27" s="78" t="e">
        <f>VLOOKUP($F27,Sheet2!$A$6:$V$141,21,FALSE)</f>
        <v>#REF!</v>
      </c>
      <c r="Z27" s="78" t="e">
        <f>VLOOKUP($F27,Sheet2!$A$6:$V$141,22,FALSE)</f>
        <v>#REF!</v>
      </c>
      <c r="AA27" s="78" t="e">
        <f t="shared" si="3"/>
        <v>#REF!</v>
      </c>
      <c r="AB27" s="78"/>
      <c r="AC27" s="78"/>
      <c r="AD27" s="78"/>
      <c r="AE27" s="78"/>
      <c r="AF27" s="78"/>
      <c r="AG27" s="78"/>
      <c r="AH27" s="78"/>
      <c r="AI27" s="78"/>
      <c r="AJ27" s="78"/>
      <c r="AK27" s="78"/>
      <c r="AL27" s="78"/>
    </row>
    <row r="28" ht="15" customHeight="1">
      <c r="A28" s="0" t="s">
        <v>216</v>
      </c>
      <c r="C28" s="0" t="s">
        <v>215</v>
      </c>
      <c r="D28" s="76" t="s">
        <v>227</v>
      </c>
      <c r="E28" s="76"/>
      <c r="F28" s="73" t="s">
        <v>98</v>
      </c>
      <c r="G28" s="78" t="e">
        <f>VLOOKUP($F28,Sheet2!$A$6:$V$141,3,FALSE)</f>
        <v>#REF!</v>
      </c>
      <c r="H28" s="78" t="e">
        <f>VLOOKUP($F28,Sheet2!$A$6:$V$141,4,FALSE)</f>
        <v>#REF!</v>
      </c>
      <c r="I28" s="78" t="e">
        <f>VLOOKUP($F28,Sheet2!$A$6:$V$141,5,FALSE)</f>
        <v>#REF!</v>
      </c>
      <c r="J28" s="78" t="e">
        <f>VLOOKUP($F28,Sheet2!$A$6:$V$141,6,FALSE)</f>
        <v>#REF!</v>
      </c>
      <c r="K28" s="78" t="e">
        <f>VLOOKUP($F28,Sheet2!$A$6:$V$141,7,FALSE)</f>
        <v>#REF!</v>
      </c>
      <c r="L28" s="78" t="e">
        <f>VLOOKUP($F28,Sheet2!$A$6:$V$141,8,FALSE)</f>
        <v>#REF!</v>
      </c>
      <c r="M28" s="78" t="e">
        <f>VLOOKUP($F28,Sheet2!$A$6:$V$141,9,FALSE)</f>
        <v>#REF!</v>
      </c>
      <c r="N28" s="78" t="e">
        <f>VLOOKUP($F28,Sheet2!$A$6:$V$141,10,FALSE)</f>
        <v>#REF!</v>
      </c>
      <c r="O28" s="78" t="e">
        <f>VLOOKUP($F28,Sheet2!$A$6:$V$141,11,FALSE)</f>
        <v>#REF!</v>
      </c>
      <c r="P28" s="78" t="e">
        <f>VLOOKUP($F28,Sheet2!$A$6:$V$141,12,FALSE)</f>
        <v>#REF!</v>
      </c>
      <c r="Q28" s="78" t="e">
        <f>VLOOKUP($F28,Sheet2!$A$6:$V$141,13,FALSE)</f>
        <v>#REF!</v>
      </c>
      <c r="R28" s="78" t="e">
        <f>VLOOKUP($F28,Sheet2!$A$6:$V$141,14,FALSE)</f>
        <v>#REF!</v>
      </c>
      <c r="S28" s="78" t="e">
        <f>VLOOKUP($F28,Sheet2!$A$6:$V$141,15,FALSE)</f>
        <v>#REF!</v>
      </c>
      <c r="T28" s="78" t="e">
        <f>VLOOKUP($F28,Sheet2!$A$6:$V$141,16,FALSE)</f>
        <v>#REF!</v>
      </c>
      <c r="U28" s="78" t="e">
        <f>VLOOKUP($F28,Sheet2!$A$6:$V$141,17,FALSE)</f>
        <v>#REF!</v>
      </c>
      <c r="V28" s="78" t="e">
        <f>VLOOKUP($F28,Sheet2!$A$6:$V$141,18,FALSE)</f>
        <v>#REF!</v>
      </c>
      <c r="W28" s="78" t="e">
        <f>VLOOKUP($F28,Sheet2!$A$6:$V$141,19,FALSE)</f>
        <v>#REF!</v>
      </c>
      <c r="X28" s="78" t="e">
        <f>VLOOKUP($F28,Sheet2!$A$6:$V$141,20,FALSE)</f>
        <v>#REF!</v>
      </c>
      <c r="Y28" s="78" t="e">
        <f>VLOOKUP($F28,Sheet2!$A$6:$V$141,21,FALSE)</f>
        <v>#REF!</v>
      </c>
      <c r="Z28" s="78" t="e">
        <f>VLOOKUP($F28,Sheet2!$A$6:$V$141,22,FALSE)</f>
        <v>#REF!</v>
      </c>
      <c r="AA28" s="78" t="e">
        <f t="shared" si="3"/>
        <v>#REF!</v>
      </c>
      <c r="AB28" s="78"/>
      <c r="AC28" s="78"/>
      <c r="AD28" s="78"/>
      <c r="AE28" s="78"/>
      <c r="AF28" s="78"/>
      <c r="AG28" s="78"/>
      <c r="AH28" s="78"/>
      <c r="AI28" s="78"/>
      <c r="AJ28" s="78"/>
      <c r="AK28" s="78"/>
      <c r="AL28" s="78"/>
    </row>
    <row r="29" ht="15" customHeight="1">
      <c r="A29" s="0" t="s">
        <v>216</v>
      </c>
      <c r="C29" s="0" t="s">
        <v>215</v>
      </c>
      <c r="D29" s="76" t="s">
        <v>227</v>
      </c>
      <c r="E29" s="76"/>
      <c r="F29" s="73" t="s">
        <v>100</v>
      </c>
      <c r="G29" s="78" t="e">
        <f>VLOOKUP($F29,Sheet2!$A$6:$V$141,3,FALSE)</f>
        <v>#REF!</v>
      </c>
      <c r="H29" s="78" t="e">
        <f>VLOOKUP($F29,Sheet2!$A$6:$V$141,4,FALSE)</f>
        <v>#REF!</v>
      </c>
      <c r="I29" s="78" t="e">
        <f>VLOOKUP($F29,Sheet2!$A$6:$V$141,5,FALSE)</f>
        <v>#REF!</v>
      </c>
      <c r="J29" s="78" t="e">
        <f>VLOOKUP($F29,Sheet2!$A$6:$V$141,6,FALSE)</f>
        <v>#REF!</v>
      </c>
      <c r="K29" s="78" t="e">
        <f>VLOOKUP($F29,Sheet2!$A$6:$V$141,7,FALSE)</f>
        <v>#REF!</v>
      </c>
      <c r="L29" s="78" t="e">
        <f>VLOOKUP($F29,Sheet2!$A$6:$V$141,8,FALSE)</f>
        <v>#REF!</v>
      </c>
      <c r="M29" s="78" t="e">
        <f>VLOOKUP($F29,Sheet2!$A$6:$V$141,9,FALSE)</f>
        <v>#REF!</v>
      </c>
      <c r="N29" s="78" t="e">
        <f>VLOOKUP($F29,Sheet2!$A$6:$V$141,10,FALSE)</f>
        <v>#REF!</v>
      </c>
      <c r="O29" s="78" t="e">
        <f>VLOOKUP($F29,Sheet2!$A$6:$V$141,11,FALSE)</f>
        <v>#REF!</v>
      </c>
      <c r="P29" s="78" t="e">
        <f>VLOOKUP($F29,Sheet2!$A$6:$V$141,12,FALSE)</f>
        <v>#REF!</v>
      </c>
      <c r="Q29" s="78" t="e">
        <f>VLOOKUP($F29,Sheet2!$A$6:$V$141,13,FALSE)</f>
        <v>#REF!</v>
      </c>
      <c r="R29" s="78" t="e">
        <f>VLOOKUP($F29,Sheet2!$A$6:$V$141,14,FALSE)</f>
        <v>#REF!</v>
      </c>
      <c r="S29" s="78" t="e">
        <f>VLOOKUP($F29,Sheet2!$A$6:$V$141,15,FALSE)</f>
        <v>#REF!</v>
      </c>
      <c r="T29" s="78" t="e">
        <f>VLOOKUP($F29,Sheet2!$A$6:$V$141,16,FALSE)</f>
        <v>#REF!</v>
      </c>
      <c r="U29" s="78" t="e">
        <f>VLOOKUP($F29,Sheet2!$A$6:$V$141,17,FALSE)</f>
        <v>#REF!</v>
      </c>
      <c r="V29" s="78" t="e">
        <f>VLOOKUP($F29,Sheet2!$A$6:$V$141,18,FALSE)</f>
        <v>#REF!</v>
      </c>
      <c r="W29" s="78" t="e">
        <f>VLOOKUP($F29,Sheet2!$A$6:$V$141,19,FALSE)</f>
        <v>#REF!</v>
      </c>
      <c r="X29" s="78" t="e">
        <f>VLOOKUP($F29,Sheet2!$A$6:$V$141,20,FALSE)</f>
        <v>#REF!</v>
      </c>
      <c r="Y29" s="78" t="e">
        <f>VLOOKUP($F29,Sheet2!$A$6:$V$141,21,FALSE)</f>
        <v>#REF!</v>
      </c>
      <c r="Z29" s="78" t="e">
        <f>VLOOKUP($F29,Sheet2!$A$6:$V$141,22,FALSE)</f>
        <v>#REF!</v>
      </c>
      <c r="AA29" s="78" t="e">
        <f t="shared" si="3"/>
        <v>#REF!</v>
      </c>
      <c r="AB29" s="78"/>
      <c r="AC29" s="78"/>
      <c r="AD29" s="78"/>
      <c r="AE29" s="78"/>
      <c r="AF29" s="78"/>
      <c r="AG29" s="78"/>
      <c r="AH29" s="78"/>
      <c r="AI29" s="78"/>
      <c r="AJ29" s="78"/>
      <c r="AK29" s="78"/>
      <c r="AL29" s="78"/>
    </row>
    <row r="30" ht="15" customHeight="1">
      <c r="A30" s="0" t="s">
        <v>216</v>
      </c>
      <c r="C30" s="0" t="s">
        <v>215</v>
      </c>
      <c r="D30" s="76" t="s">
        <v>227</v>
      </c>
      <c r="E30" s="76"/>
      <c r="F30" s="73" t="s">
        <v>102</v>
      </c>
      <c r="G30" s="78" t="e">
        <f>VLOOKUP($F30,Sheet2!$A$6:$V$141,3,FALSE)</f>
        <v>#REF!</v>
      </c>
      <c r="H30" s="78" t="e">
        <f>VLOOKUP($F30,Sheet2!$A$6:$V$141,4,FALSE)</f>
        <v>#REF!</v>
      </c>
      <c r="I30" s="78" t="e">
        <f>VLOOKUP($F30,Sheet2!$A$6:$V$141,5,FALSE)</f>
        <v>#REF!</v>
      </c>
      <c r="J30" s="78" t="e">
        <f>VLOOKUP($F30,Sheet2!$A$6:$V$141,6,FALSE)</f>
        <v>#REF!</v>
      </c>
      <c r="K30" s="78" t="e">
        <f>VLOOKUP($F30,Sheet2!$A$6:$V$141,7,FALSE)</f>
        <v>#REF!</v>
      </c>
      <c r="L30" s="78" t="e">
        <f>VLOOKUP($F30,Sheet2!$A$6:$V$141,8,FALSE)</f>
        <v>#REF!</v>
      </c>
      <c r="M30" s="78" t="e">
        <f>VLOOKUP($F30,Sheet2!$A$6:$V$141,9,FALSE)</f>
        <v>#REF!</v>
      </c>
      <c r="N30" s="78" t="e">
        <f>VLOOKUP($F30,Sheet2!$A$6:$V$141,10,FALSE)</f>
        <v>#REF!</v>
      </c>
      <c r="O30" s="78" t="e">
        <f>VLOOKUP($F30,Sheet2!$A$6:$V$141,11,FALSE)</f>
        <v>#REF!</v>
      </c>
      <c r="P30" s="78" t="e">
        <f>VLOOKUP($F30,Sheet2!$A$6:$V$141,12,FALSE)</f>
        <v>#REF!</v>
      </c>
      <c r="Q30" s="78" t="e">
        <f>VLOOKUP($F30,Sheet2!$A$6:$V$141,13,FALSE)</f>
        <v>#REF!</v>
      </c>
      <c r="R30" s="78" t="e">
        <f>VLOOKUP($F30,Sheet2!$A$6:$V$141,14,FALSE)</f>
        <v>#REF!</v>
      </c>
      <c r="S30" s="78" t="e">
        <f>VLOOKUP($F30,Sheet2!$A$6:$V$141,15,FALSE)</f>
        <v>#REF!</v>
      </c>
      <c r="T30" s="78" t="e">
        <f>VLOOKUP($F30,Sheet2!$A$6:$V$141,16,FALSE)</f>
        <v>#REF!</v>
      </c>
      <c r="U30" s="78" t="e">
        <f>VLOOKUP($F30,Sheet2!$A$6:$V$141,17,FALSE)</f>
        <v>#REF!</v>
      </c>
      <c r="V30" s="78" t="e">
        <f>VLOOKUP($F30,Sheet2!$A$6:$V$141,18,FALSE)</f>
        <v>#REF!</v>
      </c>
      <c r="W30" s="78" t="e">
        <f>VLOOKUP($F30,Sheet2!$A$6:$V$141,19,FALSE)</f>
        <v>#REF!</v>
      </c>
      <c r="X30" s="78" t="e">
        <f>VLOOKUP($F30,Sheet2!$A$6:$V$141,20,FALSE)</f>
        <v>#REF!</v>
      </c>
      <c r="Y30" s="78" t="e">
        <f>VLOOKUP($F30,Sheet2!$A$6:$V$141,21,FALSE)</f>
        <v>#REF!</v>
      </c>
      <c r="Z30" s="78" t="e">
        <f>VLOOKUP($F30,Sheet2!$A$6:$V$141,22,FALSE)</f>
        <v>#REF!</v>
      </c>
      <c r="AA30" s="78" t="e">
        <f t="shared" si="3"/>
        <v>#REF!</v>
      </c>
      <c r="AB30" s="78"/>
      <c r="AC30" s="78"/>
      <c r="AD30" s="78"/>
      <c r="AE30" s="78"/>
      <c r="AF30" s="78"/>
      <c r="AG30" s="78"/>
      <c r="AH30" s="78"/>
      <c r="AI30" s="78"/>
      <c r="AJ30" s="78"/>
      <c r="AK30" s="78"/>
      <c r="AL30" s="78"/>
    </row>
    <row r="31" ht="15" customHeight="1">
      <c r="A31" s="0" t="s">
        <v>216</v>
      </c>
      <c r="C31" s="0" t="s">
        <v>215</v>
      </c>
      <c r="D31" s="76" t="s">
        <v>227</v>
      </c>
      <c r="E31" s="76"/>
      <c r="F31" s="68" t="s">
        <v>124</v>
      </c>
      <c r="G31" s="78" t="e">
        <f>VLOOKUP($F31,Sheet2!$A$6:$V$141,3,FALSE)</f>
        <v>#REF!</v>
      </c>
      <c r="H31" s="78" t="e">
        <f>VLOOKUP($F31,Sheet2!$A$6:$V$141,4,FALSE)</f>
        <v>#REF!</v>
      </c>
      <c r="I31" s="78" t="e">
        <f>VLOOKUP($F31,Sheet2!$A$6:$V$141,5,FALSE)</f>
        <v>#REF!</v>
      </c>
      <c r="J31" s="78" t="e">
        <f>VLOOKUP($F31,Sheet2!$A$6:$V$141,6,FALSE)</f>
        <v>#REF!</v>
      </c>
      <c r="K31" s="78" t="e">
        <f>VLOOKUP($F31,Sheet2!$A$6:$V$141,7,FALSE)</f>
        <v>#REF!</v>
      </c>
      <c r="L31" s="78" t="e">
        <f>VLOOKUP($F31,Sheet2!$A$6:$V$141,8,FALSE)</f>
        <v>#REF!</v>
      </c>
      <c r="M31" s="78" t="e">
        <f>VLOOKUP($F31,Sheet2!$A$6:$V$141,9,FALSE)</f>
        <v>#REF!</v>
      </c>
      <c r="N31" s="78" t="e">
        <f>VLOOKUP($F31,Sheet2!$A$6:$V$141,10,FALSE)</f>
        <v>#REF!</v>
      </c>
      <c r="O31" s="78" t="e">
        <f>VLOOKUP($F31,Sheet2!$A$6:$V$141,11,FALSE)</f>
        <v>#REF!</v>
      </c>
      <c r="P31" s="78" t="e">
        <f>VLOOKUP($F31,Sheet2!$A$6:$V$141,12,FALSE)</f>
        <v>#REF!</v>
      </c>
      <c r="Q31" s="78" t="e">
        <f>VLOOKUP($F31,Sheet2!$A$6:$V$141,13,FALSE)</f>
        <v>#REF!</v>
      </c>
      <c r="R31" s="78" t="e">
        <f>VLOOKUP($F31,Sheet2!$A$6:$V$141,14,FALSE)</f>
        <v>#REF!</v>
      </c>
      <c r="S31" s="78" t="e">
        <f>VLOOKUP($F31,Sheet2!$A$6:$V$141,15,FALSE)</f>
        <v>#REF!</v>
      </c>
      <c r="T31" s="78" t="e">
        <f>VLOOKUP($F31,Sheet2!$A$6:$V$141,16,FALSE)</f>
        <v>#REF!</v>
      </c>
      <c r="U31" s="78" t="e">
        <f>VLOOKUP($F31,Sheet2!$A$6:$V$141,17,FALSE)</f>
        <v>#REF!</v>
      </c>
      <c r="V31" s="78" t="e">
        <f>VLOOKUP($F31,Sheet2!$A$6:$V$141,18,FALSE)</f>
        <v>#REF!</v>
      </c>
      <c r="W31" s="78" t="e">
        <f>VLOOKUP($F31,Sheet2!$A$6:$V$141,19,FALSE)</f>
        <v>#REF!</v>
      </c>
      <c r="X31" s="78" t="e">
        <f>VLOOKUP($F31,Sheet2!$A$6:$V$141,20,FALSE)</f>
        <v>#REF!</v>
      </c>
      <c r="Y31" s="78" t="e">
        <f>VLOOKUP($F31,Sheet2!$A$6:$V$141,21,FALSE)</f>
        <v>#REF!</v>
      </c>
      <c r="Z31" s="78" t="e">
        <f>VLOOKUP($F31,Sheet2!$A$6:$V$141,22,FALSE)</f>
        <v>#REF!</v>
      </c>
      <c r="AA31" s="78" t="e">
        <f t="shared" si="3"/>
        <v>#REF!</v>
      </c>
      <c r="AB31" s="78"/>
      <c r="AC31" s="78"/>
      <c r="AD31" s="78"/>
      <c r="AE31" s="78"/>
      <c r="AF31" s="78"/>
      <c r="AG31" s="78"/>
      <c r="AH31" s="78"/>
      <c r="AI31" s="78"/>
      <c r="AJ31" s="78"/>
      <c r="AK31" s="78"/>
      <c r="AL31" s="78"/>
    </row>
    <row r="32" ht="15" customHeight="1">
      <c r="A32" s="0" t="s">
        <v>216</v>
      </c>
      <c r="C32" s="0" t="s">
        <v>215</v>
      </c>
      <c r="D32" s="76" t="s">
        <v>227</v>
      </c>
      <c r="E32" s="76"/>
      <c r="F32" s="68" t="s">
        <v>170</v>
      </c>
      <c r="G32" s="78" t="e">
        <f>VLOOKUP($F32,Sheet2!$A$6:$V$141,3,FALSE)</f>
        <v>#REF!</v>
      </c>
      <c r="H32" s="78" t="e">
        <f>VLOOKUP($F32,Sheet2!$A$6:$V$141,4,FALSE)</f>
        <v>#REF!</v>
      </c>
      <c r="I32" s="78" t="e">
        <f>VLOOKUP($F32,Sheet2!$A$6:$V$141,5,FALSE)</f>
        <v>#REF!</v>
      </c>
      <c r="J32" s="78" t="e">
        <f>VLOOKUP($F32,Sheet2!$A$6:$V$141,6,FALSE)</f>
        <v>#REF!</v>
      </c>
      <c r="K32" s="78" t="e">
        <f>VLOOKUP($F32,Sheet2!$A$6:$V$141,7,FALSE)</f>
        <v>#REF!</v>
      </c>
      <c r="L32" s="78" t="e">
        <f>VLOOKUP($F32,Sheet2!$A$6:$V$141,8,FALSE)</f>
        <v>#REF!</v>
      </c>
      <c r="M32" s="78" t="e">
        <f>VLOOKUP($F32,Sheet2!$A$6:$V$141,9,FALSE)</f>
        <v>#REF!</v>
      </c>
      <c r="N32" s="78" t="e">
        <f>VLOOKUP($F32,Sheet2!$A$6:$V$141,10,FALSE)</f>
        <v>#REF!</v>
      </c>
      <c r="O32" s="78" t="e">
        <f>VLOOKUP($F32,Sheet2!$A$6:$V$141,11,FALSE)</f>
        <v>#REF!</v>
      </c>
      <c r="P32" s="78" t="e">
        <f>VLOOKUP($F32,Sheet2!$A$6:$V$141,12,FALSE)</f>
        <v>#REF!</v>
      </c>
      <c r="Q32" s="78" t="e">
        <f>VLOOKUP($F32,Sheet2!$A$6:$V$141,13,FALSE)</f>
        <v>#REF!</v>
      </c>
      <c r="R32" s="78" t="e">
        <f>VLOOKUP($F32,Sheet2!$A$6:$V$141,14,FALSE)</f>
        <v>#REF!</v>
      </c>
      <c r="S32" s="78" t="e">
        <f>VLOOKUP($F32,Sheet2!$A$6:$V$141,15,FALSE)</f>
        <v>#REF!</v>
      </c>
      <c r="T32" s="78" t="e">
        <f>VLOOKUP($F32,Sheet2!$A$6:$V$141,16,FALSE)</f>
        <v>#REF!</v>
      </c>
      <c r="U32" s="78" t="e">
        <f>VLOOKUP($F32,Sheet2!$A$6:$V$141,17,FALSE)</f>
        <v>#REF!</v>
      </c>
      <c r="V32" s="78" t="e">
        <f>VLOOKUP($F32,Sheet2!$A$6:$V$141,18,FALSE)</f>
        <v>#REF!</v>
      </c>
      <c r="W32" s="78" t="e">
        <f>VLOOKUP($F32,Sheet2!$A$6:$V$141,19,FALSE)</f>
        <v>#REF!</v>
      </c>
      <c r="X32" s="78" t="e">
        <f>VLOOKUP($F32,Sheet2!$A$6:$V$141,20,FALSE)</f>
        <v>#REF!</v>
      </c>
      <c r="Y32" s="78" t="e">
        <f>VLOOKUP($F32,Sheet2!$A$6:$V$141,21,FALSE)</f>
        <v>#REF!</v>
      </c>
      <c r="Z32" s="78" t="e">
        <f>VLOOKUP($F32,Sheet2!$A$6:$V$141,22,FALSE)</f>
        <v>#REF!</v>
      </c>
      <c r="AA32" s="78" t="e">
        <f t="shared" si="3"/>
        <v>#REF!</v>
      </c>
      <c r="AB32" s="78"/>
      <c r="AC32" s="78"/>
      <c r="AD32" s="78"/>
      <c r="AE32" s="78"/>
      <c r="AF32" s="78"/>
      <c r="AG32" s="78"/>
      <c r="AH32" s="78"/>
      <c r="AI32" s="78"/>
      <c r="AJ32" s="78"/>
      <c r="AK32" s="78"/>
      <c r="AL32" s="78"/>
    </row>
    <row r="33" hidden="1" ht="15" customHeight="1">
      <c r="E33" s="75">
        <v>310201100002000</v>
      </c>
      <c r="F33" s="76" t="s">
        <v>228</v>
      </c>
      <c r="H33" s="78"/>
      <c r="I33" s="78"/>
      <c r="J33" s="78"/>
      <c r="K33" s="78"/>
      <c r="L33" s="78"/>
      <c r="M33" s="78"/>
      <c r="N33" s="78"/>
      <c r="O33" s="78"/>
      <c r="P33" s="78"/>
      <c r="Q33" s="78"/>
      <c r="R33" s="78"/>
      <c r="S33" s="78"/>
      <c r="T33" s="78"/>
      <c r="U33" s="78"/>
      <c r="V33" s="78"/>
      <c r="W33" s="78"/>
      <c r="X33" s="78"/>
      <c r="Y33" s="78"/>
      <c r="Z33" s="78"/>
      <c r="AA33" s="78">
        <f t="shared" si="3"/>
        <v>0</v>
      </c>
      <c r="AB33" s="78"/>
      <c r="AC33" s="78"/>
      <c r="AD33" s="78"/>
      <c r="AE33" s="78"/>
      <c r="AF33" s="78"/>
      <c r="AG33" s="78"/>
      <c r="AH33" s="78"/>
      <c r="AI33" s="78"/>
      <c r="AJ33" s="78"/>
      <c r="AK33" s="78"/>
      <c r="AL33" s="78"/>
    </row>
    <row r="34" hidden="1" ht="15" customHeight="1">
      <c r="A34" s="0" t="s">
        <v>219</v>
      </c>
      <c r="C34" s="0" t="s">
        <v>221</v>
      </c>
      <c r="D34" s="76" t="s">
        <v>228</v>
      </c>
      <c r="E34" s="76"/>
      <c r="F34" s="73" t="s">
        <v>194</v>
      </c>
      <c r="G34" s="78" t="e">
        <f>VLOOKUP($F34,Sheet2!$A$6:$V$141,3,FALSE)</f>
        <v>#REF!</v>
      </c>
      <c r="H34" s="78" t="e">
        <f>VLOOKUP($F34,Sheet2!$A$6:$V$141,4,FALSE)</f>
        <v>#REF!</v>
      </c>
      <c r="I34" s="78" t="e">
        <f>VLOOKUP($F34,Sheet2!$A$6:$V$141,5,FALSE)</f>
        <v>#REF!</v>
      </c>
      <c r="J34" s="78" t="e">
        <f>VLOOKUP($F34,Sheet2!$A$6:$V$141,6,FALSE)</f>
        <v>#REF!</v>
      </c>
      <c r="K34" s="78" t="e">
        <f>VLOOKUP($F34,Sheet2!$A$6:$V$141,7,FALSE)</f>
        <v>#REF!</v>
      </c>
      <c r="L34" s="78" t="e">
        <f>VLOOKUP($F34,Sheet2!$A$6:$V$141,8,FALSE)</f>
        <v>#REF!</v>
      </c>
      <c r="M34" s="78" t="e">
        <f>VLOOKUP($F34,Sheet2!$A$6:$V$141,9,FALSE)</f>
        <v>#REF!</v>
      </c>
      <c r="N34" s="78" t="e">
        <f>VLOOKUP($F34,Sheet2!$A$6:$V$141,10,FALSE)</f>
        <v>#REF!</v>
      </c>
      <c r="O34" s="78" t="e">
        <f>VLOOKUP($F34,Sheet2!$A$6:$V$141,11,FALSE)</f>
        <v>#REF!</v>
      </c>
      <c r="P34" s="78" t="e">
        <f>VLOOKUP($F34,Sheet2!$A$6:$V$141,12,FALSE)</f>
        <v>#REF!</v>
      </c>
      <c r="Q34" s="78" t="e">
        <f>VLOOKUP($F34,Sheet2!$A$6:$V$141,13,FALSE)</f>
        <v>#REF!</v>
      </c>
      <c r="R34" s="78" t="e">
        <f>VLOOKUP($F34,Sheet2!$A$6:$V$141,14,FALSE)</f>
        <v>#REF!</v>
      </c>
      <c r="S34" s="78" t="e">
        <f>VLOOKUP($F34,Sheet2!$A$6:$V$141,15,FALSE)</f>
        <v>#REF!</v>
      </c>
      <c r="T34" s="78" t="e">
        <f>VLOOKUP($F34,Sheet2!$A$6:$V$141,16,FALSE)</f>
        <v>#REF!</v>
      </c>
      <c r="U34" s="78" t="e">
        <f>VLOOKUP($F34,Sheet2!$A$6:$V$141,17,FALSE)</f>
        <v>#REF!</v>
      </c>
      <c r="V34" s="78" t="e">
        <f>VLOOKUP($F34,Sheet2!$A$6:$V$141,18,FALSE)</f>
        <v>#REF!</v>
      </c>
      <c r="W34" s="78" t="e">
        <f>VLOOKUP($F34,Sheet2!$A$6:$V$141,19,FALSE)</f>
        <v>#REF!</v>
      </c>
      <c r="X34" s="78" t="e">
        <f>VLOOKUP($F34,Sheet2!$A$6:$V$141,20,FALSE)</f>
        <v>#REF!</v>
      </c>
      <c r="Y34" s="78" t="e">
        <f>VLOOKUP($F34,Sheet2!$A$6:$V$141,21,FALSE)</f>
        <v>#REF!</v>
      </c>
      <c r="Z34" s="78" t="e">
        <f>VLOOKUP($F34,Sheet2!$A$6:$V$141,22,FALSE)</f>
        <v>#REF!</v>
      </c>
      <c r="AA34" s="78" t="e">
        <f t="shared" si="3"/>
        <v>#REF!</v>
      </c>
      <c r="AB34" s="78"/>
      <c r="AC34" s="78"/>
      <c r="AD34" s="78"/>
      <c r="AE34" s="78"/>
      <c r="AF34" s="78"/>
      <c r="AG34" s="78"/>
      <c r="AH34" s="78"/>
      <c r="AI34" s="78"/>
      <c r="AJ34" s="78"/>
      <c r="AK34" s="78"/>
      <c r="AL34" s="78"/>
    </row>
    <row r="35" hidden="1" ht="15" customHeight="1">
      <c r="A35" s="0" t="s">
        <v>219</v>
      </c>
      <c r="C35" s="0" t="s">
        <v>221</v>
      </c>
      <c r="D35" s="76" t="s">
        <v>228</v>
      </c>
      <c r="E35" s="76"/>
      <c r="F35" s="73" t="s">
        <v>195</v>
      </c>
      <c r="G35" s="78" t="e">
        <f>VLOOKUP($F35,Sheet2!$A$6:$V$141,3,FALSE)</f>
        <v>#REF!</v>
      </c>
      <c r="H35" s="78" t="e">
        <f>VLOOKUP($F35,Sheet2!$A$6:$V$141,4,FALSE)</f>
        <v>#REF!</v>
      </c>
      <c r="I35" s="78" t="e">
        <f>VLOOKUP($F35,Sheet2!$A$6:$V$141,5,FALSE)</f>
        <v>#REF!</v>
      </c>
      <c r="J35" s="78" t="e">
        <f>VLOOKUP($F35,Sheet2!$A$6:$V$141,6,FALSE)</f>
        <v>#REF!</v>
      </c>
      <c r="K35" s="78" t="e">
        <f>VLOOKUP($F35,Sheet2!$A$6:$V$141,7,FALSE)</f>
        <v>#REF!</v>
      </c>
      <c r="L35" s="78" t="e">
        <f>VLOOKUP($F35,Sheet2!$A$6:$V$141,8,FALSE)</f>
        <v>#REF!</v>
      </c>
      <c r="M35" s="78" t="e">
        <f>VLOOKUP($F35,Sheet2!$A$6:$V$141,9,FALSE)</f>
        <v>#REF!</v>
      </c>
      <c r="N35" s="78" t="e">
        <f>VLOOKUP($F35,Sheet2!$A$6:$V$141,10,FALSE)</f>
        <v>#REF!</v>
      </c>
      <c r="O35" s="78" t="e">
        <f>VLOOKUP($F35,Sheet2!$A$6:$V$141,11,FALSE)</f>
        <v>#REF!</v>
      </c>
      <c r="P35" s="78" t="e">
        <f>VLOOKUP($F35,Sheet2!$A$6:$V$141,12,FALSE)</f>
        <v>#REF!</v>
      </c>
      <c r="Q35" s="78" t="e">
        <f>VLOOKUP($F35,Sheet2!$A$6:$V$141,13,FALSE)</f>
        <v>#REF!</v>
      </c>
      <c r="R35" s="78" t="e">
        <f>VLOOKUP($F35,Sheet2!$A$6:$V$141,14,FALSE)</f>
        <v>#REF!</v>
      </c>
      <c r="S35" s="78" t="e">
        <f>VLOOKUP($F35,Sheet2!$A$6:$V$141,15,FALSE)</f>
        <v>#REF!</v>
      </c>
      <c r="T35" s="78" t="e">
        <f>VLOOKUP($F35,Sheet2!$A$6:$V$141,16,FALSE)</f>
        <v>#REF!</v>
      </c>
      <c r="U35" s="78" t="e">
        <f>VLOOKUP($F35,Sheet2!$A$6:$V$141,17,FALSE)</f>
        <v>#REF!</v>
      </c>
      <c r="V35" s="78" t="e">
        <f>VLOOKUP($F35,Sheet2!$A$6:$V$141,18,FALSE)</f>
        <v>#REF!</v>
      </c>
      <c r="W35" s="78" t="e">
        <f>VLOOKUP($F35,Sheet2!$A$6:$V$141,19,FALSE)</f>
        <v>#REF!</v>
      </c>
      <c r="X35" s="78" t="e">
        <f>VLOOKUP($F35,Sheet2!$A$6:$V$141,20,FALSE)</f>
        <v>#REF!</v>
      </c>
      <c r="Y35" s="78" t="e">
        <f>VLOOKUP($F35,Sheet2!$A$6:$V$141,21,FALSE)</f>
        <v>#REF!</v>
      </c>
      <c r="Z35" s="78" t="e">
        <f>VLOOKUP($F35,Sheet2!$A$6:$V$141,22,FALSE)</f>
        <v>#REF!</v>
      </c>
      <c r="AA35" s="78" t="e">
        <f t="shared" si="3"/>
        <v>#REF!</v>
      </c>
      <c r="AB35" s="78"/>
      <c r="AC35" s="78"/>
      <c r="AD35" s="78"/>
      <c r="AE35" s="78"/>
      <c r="AF35" s="78"/>
      <c r="AG35" s="78"/>
      <c r="AH35" s="78"/>
      <c r="AI35" s="78"/>
      <c r="AJ35" s="78"/>
      <c r="AK35" s="78"/>
      <c r="AL35" s="78"/>
    </row>
    <row r="36" hidden="1" ht="15" customHeight="1">
      <c r="A36" s="0" t="s">
        <v>219</v>
      </c>
      <c r="C36" s="0" t="s">
        <v>221</v>
      </c>
      <c r="D36" s="76" t="s">
        <v>228</v>
      </c>
      <c r="E36" s="76"/>
      <c r="F36" s="73" t="s">
        <v>196</v>
      </c>
      <c r="G36" s="78" t="e">
        <f>VLOOKUP($F36,Sheet2!$A$6:$V$141,3,FALSE)</f>
        <v>#REF!</v>
      </c>
      <c r="H36" s="78" t="e">
        <f>VLOOKUP($F36,Sheet2!$A$6:$V$141,4,FALSE)</f>
        <v>#REF!</v>
      </c>
      <c r="I36" s="78" t="e">
        <f>VLOOKUP($F36,Sheet2!$A$6:$V$141,5,FALSE)</f>
        <v>#REF!</v>
      </c>
      <c r="J36" s="78" t="e">
        <f>VLOOKUP($F36,Sheet2!$A$6:$V$141,6,FALSE)</f>
        <v>#REF!</v>
      </c>
      <c r="K36" s="78" t="e">
        <f>VLOOKUP($F36,Sheet2!$A$6:$V$141,7,FALSE)</f>
        <v>#REF!</v>
      </c>
      <c r="L36" s="78" t="e">
        <f>VLOOKUP($F36,Sheet2!$A$6:$V$141,8,FALSE)</f>
        <v>#REF!</v>
      </c>
      <c r="M36" s="78" t="e">
        <f>VLOOKUP($F36,Sheet2!$A$6:$V$141,9,FALSE)</f>
        <v>#REF!</v>
      </c>
      <c r="N36" s="78" t="e">
        <f>VLOOKUP($F36,Sheet2!$A$6:$V$141,10,FALSE)</f>
        <v>#REF!</v>
      </c>
      <c r="O36" s="78" t="e">
        <f>VLOOKUP($F36,Sheet2!$A$6:$V$141,11,FALSE)</f>
        <v>#REF!</v>
      </c>
      <c r="P36" s="78" t="e">
        <f>VLOOKUP($F36,Sheet2!$A$6:$V$141,12,FALSE)</f>
        <v>#REF!</v>
      </c>
      <c r="Q36" s="78" t="e">
        <f>VLOOKUP($F36,Sheet2!$A$6:$V$141,13,FALSE)</f>
        <v>#REF!</v>
      </c>
      <c r="R36" s="78" t="e">
        <f>VLOOKUP($F36,Sheet2!$A$6:$V$141,14,FALSE)</f>
        <v>#REF!</v>
      </c>
      <c r="S36" s="78" t="e">
        <f>VLOOKUP($F36,Sheet2!$A$6:$V$141,15,FALSE)</f>
        <v>#REF!</v>
      </c>
      <c r="T36" s="78" t="e">
        <f>VLOOKUP($F36,Sheet2!$A$6:$V$141,16,FALSE)</f>
        <v>#REF!</v>
      </c>
      <c r="U36" s="78" t="e">
        <f>VLOOKUP($F36,Sheet2!$A$6:$V$141,17,FALSE)</f>
        <v>#REF!</v>
      </c>
      <c r="V36" s="78" t="e">
        <f>VLOOKUP($F36,Sheet2!$A$6:$V$141,18,FALSE)</f>
        <v>#REF!</v>
      </c>
      <c r="W36" s="78" t="e">
        <f>VLOOKUP($F36,Sheet2!$A$6:$V$141,19,FALSE)</f>
        <v>#REF!</v>
      </c>
      <c r="X36" s="78" t="e">
        <f>VLOOKUP($F36,Sheet2!$A$6:$V$141,20,FALSE)</f>
        <v>#REF!</v>
      </c>
      <c r="Y36" s="78" t="e">
        <f>VLOOKUP($F36,Sheet2!$A$6:$V$141,21,FALSE)</f>
        <v>#REF!</v>
      </c>
      <c r="Z36" s="78" t="e">
        <f>VLOOKUP($F36,Sheet2!$A$6:$V$141,22,FALSE)</f>
        <v>#REF!</v>
      </c>
      <c r="AA36" s="78" t="e">
        <f t="shared" si="3"/>
        <v>#REF!</v>
      </c>
      <c r="AB36" s="78"/>
      <c r="AC36" s="78"/>
      <c r="AD36" s="78"/>
      <c r="AE36" s="78"/>
      <c r="AF36" s="78"/>
      <c r="AG36" s="78"/>
      <c r="AH36" s="78"/>
      <c r="AI36" s="78"/>
      <c r="AJ36" s="78"/>
      <c r="AK36" s="78"/>
      <c r="AL36" s="78"/>
    </row>
    <row r="37" hidden="1" ht="15" customHeight="1">
      <c r="A37" s="0" t="s">
        <v>219</v>
      </c>
      <c r="C37" s="0" t="s">
        <v>215</v>
      </c>
      <c r="D37" s="76" t="s">
        <v>228</v>
      </c>
      <c r="E37" s="76"/>
      <c r="F37" s="73" t="s">
        <v>199</v>
      </c>
      <c r="G37" s="78" t="e">
        <f>VLOOKUP($F37,Sheet2!$A$6:$V$141,3,FALSE)</f>
        <v>#REF!</v>
      </c>
      <c r="H37" s="78" t="e">
        <f>VLOOKUP($F37,Sheet2!$A$6:$V$141,4,FALSE)</f>
        <v>#REF!</v>
      </c>
      <c r="I37" s="78" t="e">
        <f>VLOOKUP($F37,Sheet2!$A$6:$V$141,5,FALSE)</f>
        <v>#REF!</v>
      </c>
      <c r="J37" s="78" t="e">
        <f>VLOOKUP($F37,Sheet2!$A$6:$V$141,6,FALSE)</f>
        <v>#REF!</v>
      </c>
      <c r="K37" s="78" t="e">
        <f>VLOOKUP($F37,Sheet2!$A$6:$V$141,7,FALSE)</f>
        <v>#REF!</v>
      </c>
      <c r="L37" s="78" t="e">
        <f>VLOOKUP($F37,Sheet2!$A$6:$V$141,8,FALSE)</f>
        <v>#REF!</v>
      </c>
      <c r="M37" s="78" t="e">
        <f>VLOOKUP($F37,Sheet2!$A$6:$V$141,9,FALSE)</f>
        <v>#REF!</v>
      </c>
      <c r="N37" s="78" t="e">
        <f>VLOOKUP($F37,Sheet2!$A$6:$V$141,10,FALSE)</f>
        <v>#REF!</v>
      </c>
      <c r="O37" s="78" t="e">
        <f>VLOOKUP($F37,Sheet2!$A$6:$V$141,11,FALSE)</f>
        <v>#REF!</v>
      </c>
      <c r="P37" s="78" t="e">
        <f>VLOOKUP($F37,Sheet2!$A$6:$V$141,12,FALSE)</f>
        <v>#REF!</v>
      </c>
      <c r="Q37" s="78" t="e">
        <f>VLOOKUP($F37,Sheet2!$A$6:$V$141,13,FALSE)</f>
        <v>#REF!</v>
      </c>
      <c r="R37" s="78" t="e">
        <f>VLOOKUP($F37,Sheet2!$A$6:$V$141,14,FALSE)</f>
        <v>#REF!</v>
      </c>
      <c r="S37" s="78" t="e">
        <f>VLOOKUP($F37,Sheet2!$A$6:$V$141,15,FALSE)</f>
        <v>#REF!</v>
      </c>
      <c r="T37" s="78" t="e">
        <f>VLOOKUP($F37,Sheet2!$A$6:$V$141,16,FALSE)</f>
        <v>#REF!</v>
      </c>
      <c r="U37" s="78" t="e">
        <f>VLOOKUP($F37,Sheet2!$A$6:$V$141,17,FALSE)</f>
        <v>#REF!</v>
      </c>
      <c r="V37" s="78" t="e">
        <f>VLOOKUP($F37,Sheet2!$A$6:$V$141,18,FALSE)</f>
        <v>#REF!</v>
      </c>
      <c r="W37" s="78" t="e">
        <f>VLOOKUP($F37,Sheet2!$A$6:$V$141,19,FALSE)</f>
        <v>#REF!</v>
      </c>
      <c r="X37" s="78" t="e">
        <f>VLOOKUP($F37,Sheet2!$A$6:$V$141,20,FALSE)</f>
        <v>#REF!</v>
      </c>
      <c r="Y37" s="78" t="e">
        <f>VLOOKUP($F37,Sheet2!$A$6:$V$141,21,FALSE)</f>
        <v>#REF!</v>
      </c>
      <c r="Z37" s="78" t="e">
        <f>VLOOKUP($F37,Sheet2!$A$6:$V$141,22,FALSE)</f>
        <v>#REF!</v>
      </c>
      <c r="AA37" s="78" t="e">
        <f t="shared" si="3"/>
        <v>#REF!</v>
      </c>
      <c r="AB37" s="78"/>
      <c r="AC37" s="78"/>
      <c r="AD37" s="78"/>
      <c r="AE37" s="78"/>
      <c r="AF37" s="78"/>
      <c r="AG37" s="78"/>
      <c r="AH37" s="78"/>
      <c r="AI37" s="78"/>
      <c r="AJ37" s="78"/>
      <c r="AK37" s="78"/>
      <c r="AL37" s="78"/>
    </row>
    <row r="38" hidden="1" ht="15" customHeight="1">
      <c r="E38" s="75">
        <v>310201100003000</v>
      </c>
      <c r="F38" s="76" t="s">
        <v>229</v>
      </c>
      <c r="H38" s="78"/>
      <c r="I38" s="78"/>
      <c r="J38" s="78"/>
      <c r="K38" s="78"/>
      <c r="L38" s="78"/>
      <c r="M38" s="78"/>
      <c r="N38" s="78"/>
      <c r="O38" s="78"/>
      <c r="P38" s="78"/>
      <c r="Q38" s="78"/>
      <c r="R38" s="78"/>
      <c r="S38" s="78"/>
      <c r="T38" s="78"/>
      <c r="U38" s="78"/>
      <c r="V38" s="78"/>
      <c r="W38" s="78"/>
      <c r="X38" s="78"/>
      <c r="Y38" s="78"/>
      <c r="Z38" s="78"/>
      <c r="AA38" s="78">
        <f t="shared" si="3"/>
        <v>0</v>
      </c>
      <c r="AB38" s="78"/>
      <c r="AC38" s="78"/>
      <c r="AD38" s="78"/>
      <c r="AE38" s="78"/>
      <c r="AF38" s="78"/>
      <c r="AG38" s="78"/>
      <c r="AH38" s="78"/>
      <c r="AI38" s="78"/>
      <c r="AJ38" s="78"/>
      <c r="AK38" s="78"/>
      <c r="AL38" s="78"/>
    </row>
    <row r="39" ht="15" customHeight="1">
      <c r="A39" s="0" t="s">
        <v>216</v>
      </c>
      <c r="C39" s="0" t="s">
        <v>221</v>
      </c>
      <c r="D39" s="76" t="s">
        <v>229</v>
      </c>
      <c r="E39" s="76"/>
      <c r="F39" s="73" t="s">
        <v>79</v>
      </c>
      <c r="G39" s="78" t="e">
        <f>VLOOKUP($F39,Sheet2!$A$6:$V$141,3,FALSE)</f>
        <v>#REF!</v>
      </c>
      <c r="H39" s="78" t="e">
        <f>VLOOKUP($F39,Sheet2!$A$6:$V$141,4,FALSE)</f>
        <v>#REF!</v>
      </c>
      <c r="I39" s="78" t="e">
        <f>VLOOKUP($F39,Sheet2!$A$6:$V$141,5,FALSE)</f>
        <v>#REF!</v>
      </c>
      <c r="J39" s="78" t="e">
        <f>VLOOKUP($F39,Sheet2!$A$6:$V$141,6,FALSE)</f>
        <v>#REF!</v>
      </c>
      <c r="K39" s="78" t="e">
        <f>VLOOKUP($F39,Sheet2!$A$6:$V$141,7,FALSE)</f>
        <v>#REF!</v>
      </c>
      <c r="L39" s="78" t="e">
        <f>VLOOKUP($F39,Sheet2!$A$6:$V$141,8,FALSE)</f>
        <v>#REF!</v>
      </c>
      <c r="M39" s="78" t="e">
        <f>VLOOKUP($F39,Sheet2!$A$6:$V$141,9,FALSE)</f>
        <v>#REF!</v>
      </c>
      <c r="N39" s="78" t="e">
        <f>VLOOKUP($F39,Sheet2!$A$6:$V$141,10,FALSE)</f>
        <v>#REF!</v>
      </c>
      <c r="O39" s="78" t="e">
        <f>VLOOKUP($F39,Sheet2!$A$6:$V$141,11,FALSE)</f>
        <v>#REF!</v>
      </c>
      <c r="P39" s="78" t="e">
        <f>VLOOKUP($F39,Sheet2!$A$6:$V$141,12,FALSE)</f>
        <v>#REF!</v>
      </c>
      <c r="Q39" s="78" t="e">
        <f>VLOOKUP($F39,Sheet2!$A$6:$V$141,13,FALSE)</f>
        <v>#REF!</v>
      </c>
      <c r="R39" s="78" t="e">
        <f>VLOOKUP($F39,Sheet2!$A$6:$V$141,14,FALSE)</f>
        <v>#REF!</v>
      </c>
      <c r="S39" s="78" t="e">
        <f>VLOOKUP($F39,Sheet2!$A$6:$V$141,15,FALSE)</f>
        <v>#REF!</v>
      </c>
      <c r="T39" s="78" t="e">
        <f>VLOOKUP($F39,Sheet2!$A$6:$V$141,16,FALSE)</f>
        <v>#REF!</v>
      </c>
      <c r="U39" s="78" t="e">
        <f>VLOOKUP($F39,Sheet2!$A$6:$V$141,17,FALSE)</f>
        <v>#REF!</v>
      </c>
      <c r="V39" s="78" t="e">
        <f>VLOOKUP($F39,Sheet2!$A$6:$V$141,18,FALSE)</f>
        <v>#REF!</v>
      </c>
      <c r="W39" s="78" t="e">
        <f>VLOOKUP($F39,Sheet2!$A$6:$V$141,19,FALSE)</f>
        <v>#REF!</v>
      </c>
      <c r="X39" s="78" t="e">
        <f>VLOOKUP($F39,Sheet2!$A$6:$V$141,20,FALSE)</f>
        <v>#REF!</v>
      </c>
      <c r="Y39" s="78" t="e">
        <f>VLOOKUP($F39,Sheet2!$A$6:$V$141,21,FALSE)</f>
        <v>#REF!</v>
      </c>
      <c r="Z39" s="78" t="e">
        <f>VLOOKUP($F39,Sheet2!$A$6:$V$141,22,FALSE)</f>
        <v>#REF!</v>
      </c>
      <c r="AA39" s="78" t="e">
        <f t="shared" si="3"/>
        <v>#REF!</v>
      </c>
      <c r="AB39" s="78"/>
      <c r="AC39" s="78"/>
      <c r="AD39" s="78"/>
      <c r="AE39" s="78"/>
      <c r="AF39" s="78"/>
      <c r="AG39" s="78"/>
      <c r="AH39" s="78"/>
      <c r="AI39" s="78"/>
      <c r="AJ39" s="78"/>
      <c r="AK39" s="78"/>
      <c r="AL39" s="78"/>
    </row>
    <row r="40" ht="15" customHeight="1">
      <c r="A40" s="0" t="s">
        <v>216</v>
      </c>
      <c r="C40" s="0" t="s">
        <v>215</v>
      </c>
      <c r="D40" s="76" t="s">
        <v>229</v>
      </c>
      <c r="E40" s="76"/>
      <c r="F40" s="73" t="s">
        <v>107</v>
      </c>
      <c r="G40" s="78" t="e">
        <f>VLOOKUP($F40,Sheet2!$A$6:$V$141,3,FALSE)</f>
        <v>#REF!</v>
      </c>
      <c r="H40" s="78" t="e">
        <f>VLOOKUP($F40,Sheet2!$A$6:$V$141,4,FALSE)</f>
        <v>#REF!</v>
      </c>
      <c r="I40" s="78" t="e">
        <f>VLOOKUP($F40,Sheet2!$A$6:$V$141,5,FALSE)</f>
        <v>#REF!</v>
      </c>
      <c r="J40" s="78" t="e">
        <f>VLOOKUP($F40,Sheet2!$A$6:$V$141,6,FALSE)</f>
        <v>#REF!</v>
      </c>
      <c r="K40" s="78" t="e">
        <f>VLOOKUP($F40,Sheet2!$A$6:$V$141,7,FALSE)</f>
        <v>#REF!</v>
      </c>
      <c r="L40" s="78" t="e">
        <f>VLOOKUP($F40,Sheet2!$A$6:$V$141,8,FALSE)</f>
        <v>#REF!</v>
      </c>
      <c r="M40" s="78" t="e">
        <f>VLOOKUP($F40,Sheet2!$A$6:$V$141,9,FALSE)</f>
        <v>#REF!</v>
      </c>
      <c r="N40" s="78" t="e">
        <f>VLOOKUP($F40,Sheet2!$A$6:$V$141,10,FALSE)</f>
        <v>#REF!</v>
      </c>
      <c r="O40" s="78" t="e">
        <f>VLOOKUP($F40,Sheet2!$A$6:$V$141,11,FALSE)</f>
        <v>#REF!</v>
      </c>
      <c r="P40" s="78" t="e">
        <f>VLOOKUP($F40,Sheet2!$A$6:$V$141,12,FALSE)</f>
        <v>#REF!</v>
      </c>
      <c r="Q40" s="78" t="e">
        <f>VLOOKUP($F40,Sheet2!$A$6:$V$141,13,FALSE)</f>
        <v>#REF!</v>
      </c>
      <c r="R40" s="78" t="e">
        <f>VLOOKUP($F40,Sheet2!$A$6:$V$141,14,FALSE)</f>
        <v>#REF!</v>
      </c>
      <c r="S40" s="78" t="e">
        <f>VLOOKUP($F40,Sheet2!$A$6:$V$141,15,FALSE)</f>
        <v>#REF!</v>
      </c>
      <c r="T40" s="78" t="e">
        <f>VLOOKUP($F40,Sheet2!$A$6:$V$141,16,FALSE)</f>
        <v>#REF!</v>
      </c>
      <c r="U40" s="78" t="e">
        <f>VLOOKUP($F40,Sheet2!$A$6:$V$141,17,FALSE)</f>
        <v>#REF!</v>
      </c>
      <c r="V40" s="78" t="e">
        <f>VLOOKUP($F40,Sheet2!$A$6:$V$141,18,FALSE)</f>
        <v>#REF!</v>
      </c>
      <c r="W40" s="78" t="e">
        <f>VLOOKUP($F40,Sheet2!$A$6:$V$141,19,FALSE)</f>
        <v>#REF!</v>
      </c>
      <c r="X40" s="78" t="e">
        <f>VLOOKUP($F40,Sheet2!$A$6:$V$141,20,FALSE)</f>
        <v>#REF!</v>
      </c>
      <c r="Y40" s="78" t="e">
        <f>VLOOKUP($F40,Sheet2!$A$6:$V$141,21,FALSE)</f>
        <v>#REF!</v>
      </c>
      <c r="Z40" s="78" t="e">
        <f>VLOOKUP($F40,Sheet2!$A$6:$V$141,22,FALSE)</f>
        <v>#REF!</v>
      </c>
      <c r="AA40" s="78" t="e">
        <f t="shared" si="3"/>
        <v>#REF!</v>
      </c>
      <c r="AB40" s="78"/>
      <c r="AC40" s="78"/>
      <c r="AD40" s="78"/>
      <c r="AE40" s="78"/>
      <c r="AF40" s="78"/>
      <c r="AG40" s="78"/>
      <c r="AH40" s="78"/>
      <c r="AI40" s="78"/>
      <c r="AJ40" s="78"/>
      <c r="AK40" s="78"/>
      <c r="AL40" s="78"/>
    </row>
    <row r="41" ht="15" customHeight="1">
      <c r="A41" s="0" t="s">
        <v>216</v>
      </c>
      <c r="C41" s="0" t="s">
        <v>215</v>
      </c>
      <c r="D41" s="76" t="s">
        <v>229</v>
      </c>
      <c r="E41" s="76"/>
      <c r="F41" s="73" t="s">
        <v>109</v>
      </c>
      <c r="G41" s="78" t="e">
        <f>VLOOKUP($F41,Sheet2!$A$6:$V$141,3,FALSE)</f>
        <v>#REF!</v>
      </c>
      <c r="H41" s="78" t="e">
        <f>VLOOKUP($F41,Sheet2!$A$6:$V$141,4,FALSE)</f>
        <v>#REF!</v>
      </c>
      <c r="I41" s="78" t="e">
        <f>VLOOKUP($F41,Sheet2!$A$6:$V$141,5,FALSE)</f>
        <v>#REF!</v>
      </c>
      <c r="J41" s="78" t="e">
        <f>VLOOKUP($F41,Sheet2!$A$6:$V$141,6,FALSE)</f>
        <v>#REF!</v>
      </c>
      <c r="K41" s="78" t="e">
        <f>VLOOKUP($F41,Sheet2!$A$6:$V$141,7,FALSE)</f>
        <v>#REF!</v>
      </c>
      <c r="L41" s="78" t="e">
        <f>VLOOKUP($F41,Sheet2!$A$6:$V$141,8,FALSE)</f>
        <v>#REF!</v>
      </c>
      <c r="M41" s="78" t="e">
        <f>VLOOKUP($F41,Sheet2!$A$6:$V$141,9,FALSE)</f>
        <v>#REF!</v>
      </c>
      <c r="N41" s="78" t="e">
        <f>VLOOKUP($F41,Sheet2!$A$6:$V$141,10,FALSE)</f>
        <v>#REF!</v>
      </c>
      <c r="O41" s="78" t="e">
        <f>VLOOKUP($F41,Sheet2!$A$6:$V$141,11,FALSE)</f>
        <v>#REF!</v>
      </c>
      <c r="P41" s="78" t="e">
        <f>VLOOKUP($F41,Sheet2!$A$6:$V$141,12,FALSE)</f>
        <v>#REF!</v>
      </c>
      <c r="Q41" s="78" t="e">
        <f>VLOOKUP($F41,Sheet2!$A$6:$V$141,13,FALSE)</f>
        <v>#REF!</v>
      </c>
      <c r="R41" s="78" t="e">
        <f>VLOOKUP($F41,Sheet2!$A$6:$V$141,14,FALSE)</f>
        <v>#REF!</v>
      </c>
      <c r="S41" s="78" t="e">
        <f>VLOOKUP($F41,Sheet2!$A$6:$V$141,15,FALSE)</f>
        <v>#REF!</v>
      </c>
      <c r="T41" s="78" t="e">
        <f>VLOOKUP($F41,Sheet2!$A$6:$V$141,16,FALSE)</f>
        <v>#REF!</v>
      </c>
      <c r="U41" s="78" t="e">
        <f>VLOOKUP($F41,Sheet2!$A$6:$V$141,17,FALSE)</f>
        <v>#REF!</v>
      </c>
      <c r="V41" s="78" t="e">
        <f>VLOOKUP($F41,Sheet2!$A$6:$V$141,18,FALSE)</f>
        <v>#REF!</v>
      </c>
      <c r="W41" s="78" t="e">
        <f>VLOOKUP($F41,Sheet2!$A$6:$V$141,19,FALSE)</f>
        <v>#REF!</v>
      </c>
      <c r="X41" s="78" t="e">
        <f>VLOOKUP($F41,Sheet2!$A$6:$V$141,20,FALSE)</f>
        <v>#REF!</v>
      </c>
      <c r="Y41" s="78" t="e">
        <f>VLOOKUP($F41,Sheet2!$A$6:$V$141,21,FALSE)</f>
        <v>#REF!</v>
      </c>
      <c r="Z41" s="78" t="e">
        <f>VLOOKUP($F41,Sheet2!$A$6:$V$141,22,FALSE)</f>
        <v>#REF!</v>
      </c>
      <c r="AA41" s="78" t="e">
        <f t="shared" si="3"/>
        <v>#REF!</v>
      </c>
      <c r="AB41" s="78"/>
      <c r="AC41" s="78"/>
      <c r="AD41" s="78"/>
      <c r="AE41" s="78"/>
      <c r="AF41" s="78"/>
      <c r="AG41" s="78"/>
      <c r="AH41" s="78"/>
      <c r="AI41" s="78"/>
      <c r="AJ41" s="78"/>
      <c r="AK41" s="78"/>
      <c r="AL41" s="78"/>
    </row>
    <row r="42" ht="15" customHeight="1">
      <c r="A42" s="0" t="s">
        <v>216</v>
      </c>
      <c r="C42" s="0" t="s">
        <v>215</v>
      </c>
      <c r="D42" s="76" t="s">
        <v>229</v>
      </c>
      <c r="E42" s="76"/>
      <c r="F42" s="73" t="s">
        <v>111</v>
      </c>
      <c r="G42" s="78" t="e">
        <f>VLOOKUP($F42,Sheet2!$A$6:$V$141,3,FALSE)</f>
        <v>#REF!</v>
      </c>
      <c r="H42" s="78" t="e">
        <f>VLOOKUP($F42,Sheet2!$A$6:$V$141,4,FALSE)</f>
        <v>#REF!</v>
      </c>
      <c r="I42" s="78" t="e">
        <f>VLOOKUP($F42,Sheet2!$A$6:$V$141,5,FALSE)</f>
        <v>#REF!</v>
      </c>
      <c r="J42" s="78" t="e">
        <f>VLOOKUP($F42,Sheet2!$A$6:$V$141,6,FALSE)</f>
        <v>#REF!</v>
      </c>
      <c r="K42" s="78" t="e">
        <f>VLOOKUP($F42,Sheet2!$A$6:$V$141,7,FALSE)</f>
        <v>#REF!</v>
      </c>
      <c r="L42" s="78" t="e">
        <f>VLOOKUP($F42,Sheet2!$A$6:$V$141,8,FALSE)</f>
        <v>#REF!</v>
      </c>
      <c r="M42" s="78" t="e">
        <f>VLOOKUP($F42,Sheet2!$A$6:$V$141,9,FALSE)</f>
        <v>#REF!</v>
      </c>
      <c r="N42" s="78" t="e">
        <f>VLOOKUP($F42,Sheet2!$A$6:$V$141,10,FALSE)</f>
        <v>#REF!</v>
      </c>
      <c r="O42" s="78" t="e">
        <f>VLOOKUP($F42,Sheet2!$A$6:$V$141,11,FALSE)</f>
        <v>#REF!</v>
      </c>
      <c r="P42" s="78" t="e">
        <f>VLOOKUP($F42,Sheet2!$A$6:$V$141,12,FALSE)</f>
        <v>#REF!</v>
      </c>
      <c r="Q42" s="78" t="e">
        <f>VLOOKUP($F42,Sheet2!$A$6:$V$141,13,FALSE)</f>
        <v>#REF!</v>
      </c>
      <c r="R42" s="78" t="e">
        <f>VLOOKUP($F42,Sheet2!$A$6:$V$141,14,FALSE)</f>
        <v>#REF!</v>
      </c>
      <c r="S42" s="78" t="e">
        <f>VLOOKUP($F42,Sheet2!$A$6:$V$141,15,FALSE)</f>
        <v>#REF!</v>
      </c>
      <c r="T42" s="78" t="e">
        <f>VLOOKUP($F42,Sheet2!$A$6:$V$141,16,FALSE)</f>
        <v>#REF!</v>
      </c>
      <c r="U42" s="78" t="e">
        <f>VLOOKUP($F42,Sheet2!$A$6:$V$141,17,FALSE)</f>
        <v>#REF!</v>
      </c>
      <c r="V42" s="78" t="e">
        <f>VLOOKUP($F42,Sheet2!$A$6:$V$141,18,FALSE)</f>
        <v>#REF!</v>
      </c>
      <c r="W42" s="78" t="e">
        <f>VLOOKUP($F42,Sheet2!$A$6:$V$141,19,FALSE)</f>
        <v>#REF!</v>
      </c>
      <c r="X42" s="78" t="e">
        <f>VLOOKUP($F42,Sheet2!$A$6:$V$141,20,FALSE)</f>
        <v>#REF!</v>
      </c>
      <c r="Y42" s="78" t="e">
        <f>VLOOKUP($F42,Sheet2!$A$6:$V$141,21,FALSE)</f>
        <v>#REF!</v>
      </c>
      <c r="Z42" s="78" t="e">
        <f>VLOOKUP($F42,Sheet2!$A$6:$V$141,22,FALSE)</f>
        <v>#REF!</v>
      </c>
      <c r="AA42" s="78" t="e">
        <f t="shared" si="3"/>
        <v>#REF!</v>
      </c>
      <c r="AB42" s="78"/>
      <c r="AC42" s="78"/>
      <c r="AD42" s="78"/>
      <c r="AE42" s="78"/>
      <c r="AF42" s="78"/>
      <c r="AG42" s="78"/>
      <c r="AH42" s="78"/>
      <c r="AI42" s="78"/>
      <c r="AJ42" s="78"/>
      <c r="AK42" s="78"/>
      <c r="AL42" s="78"/>
    </row>
    <row r="43" ht="15" customHeight="1">
      <c r="A43" s="0" t="s">
        <v>216</v>
      </c>
      <c r="C43" s="0" t="s">
        <v>215</v>
      </c>
      <c r="D43" s="76" t="s">
        <v>229</v>
      </c>
      <c r="E43" s="76"/>
      <c r="F43" s="73" t="s">
        <v>113</v>
      </c>
      <c r="G43" s="78" t="e">
        <f>VLOOKUP($F43,Sheet2!$A$6:$V$141,3,FALSE)</f>
        <v>#REF!</v>
      </c>
      <c r="H43" s="78" t="e">
        <f>VLOOKUP($F43,Sheet2!$A$6:$V$141,4,FALSE)</f>
        <v>#REF!</v>
      </c>
      <c r="I43" s="78" t="e">
        <f>VLOOKUP($F43,Sheet2!$A$6:$V$141,5,FALSE)</f>
        <v>#REF!</v>
      </c>
      <c r="J43" s="78" t="e">
        <f>VLOOKUP($F43,Sheet2!$A$6:$V$141,6,FALSE)</f>
        <v>#REF!</v>
      </c>
      <c r="K43" s="78" t="e">
        <f>VLOOKUP($F43,Sheet2!$A$6:$V$141,7,FALSE)</f>
        <v>#REF!</v>
      </c>
      <c r="L43" s="78" t="e">
        <f>VLOOKUP($F43,Sheet2!$A$6:$V$141,8,FALSE)</f>
        <v>#REF!</v>
      </c>
      <c r="M43" s="78" t="e">
        <f>VLOOKUP($F43,Sheet2!$A$6:$V$141,9,FALSE)</f>
        <v>#REF!</v>
      </c>
      <c r="N43" s="78" t="e">
        <f>VLOOKUP($F43,Sheet2!$A$6:$V$141,10,FALSE)</f>
        <v>#REF!</v>
      </c>
      <c r="O43" s="78" t="e">
        <f>VLOOKUP($F43,Sheet2!$A$6:$V$141,11,FALSE)</f>
        <v>#REF!</v>
      </c>
      <c r="P43" s="78" t="e">
        <f>VLOOKUP($F43,Sheet2!$A$6:$V$141,12,FALSE)</f>
        <v>#REF!</v>
      </c>
      <c r="Q43" s="78" t="e">
        <f>VLOOKUP($F43,Sheet2!$A$6:$V$141,13,FALSE)</f>
        <v>#REF!</v>
      </c>
      <c r="R43" s="78" t="e">
        <f>VLOOKUP($F43,Sheet2!$A$6:$V$141,14,FALSE)</f>
        <v>#REF!</v>
      </c>
      <c r="S43" s="78" t="e">
        <f>VLOOKUP($F43,Sheet2!$A$6:$V$141,15,FALSE)</f>
        <v>#REF!</v>
      </c>
      <c r="T43" s="78" t="e">
        <f>VLOOKUP($F43,Sheet2!$A$6:$V$141,16,FALSE)</f>
        <v>#REF!</v>
      </c>
      <c r="U43" s="78" t="e">
        <f>VLOOKUP($F43,Sheet2!$A$6:$V$141,17,FALSE)</f>
        <v>#REF!</v>
      </c>
      <c r="V43" s="78" t="e">
        <f>VLOOKUP($F43,Sheet2!$A$6:$V$141,18,FALSE)</f>
        <v>#REF!</v>
      </c>
      <c r="W43" s="78" t="e">
        <f>VLOOKUP($F43,Sheet2!$A$6:$V$141,19,FALSE)</f>
        <v>#REF!</v>
      </c>
      <c r="X43" s="78" t="e">
        <f>VLOOKUP($F43,Sheet2!$A$6:$V$141,20,FALSE)</f>
        <v>#REF!</v>
      </c>
      <c r="Y43" s="78" t="e">
        <f>VLOOKUP($F43,Sheet2!$A$6:$V$141,21,FALSE)</f>
        <v>#REF!</v>
      </c>
      <c r="Z43" s="78" t="e">
        <f>VLOOKUP($F43,Sheet2!$A$6:$V$141,22,FALSE)</f>
        <v>#REF!</v>
      </c>
      <c r="AA43" s="78" t="e">
        <f t="shared" si="3"/>
        <v>#REF!</v>
      </c>
      <c r="AB43" s="78"/>
      <c r="AC43" s="78"/>
      <c r="AD43" s="78"/>
      <c r="AE43" s="78"/>
      <c r="AF43" s="78"/>
      <c r="AG43" s="78"/>
      <c r="AH43" s="78"/>
      <c r="AI43" s="78"/>
      <c r="AJ43" s="78"/>
      <c r="AK43" s="78"/>
      <c r="AL43" s="78"/>
    </row>
    <row r="44" ht="15" customHeight="1">
      <c r="A44" s="0" t="s">
        <v>216</v>
      </c>
      <c r="C44" s="0" t="s">
        <v>215</v>
      </c>
      <c r="D44" s="76" t="s">
        <v>229</v>
      </c>
      <c r="E44" s="76"/>
      <c r="F44" s="73" t="s">
        <v>115</v>
      </c>
      <c r="G44" s="78" t="e">
        <f>VLOOKUP($F44,Sheet2!$A$6:$V$141,3,FALSE)</f>
        <v>#REF!</v>
      </c>
      <c r="H44" s="78" t="e">
        <f>VLOOKUP($F44,Sheet2!$A$6:$V$141,4,FALSE)</f>
        <v>#REF!</v>
      </c>
      <c r="I44" s="78" t="e">
        <f>VLOOKUP($F44,Sheet2!$A$6:$V$141,5,FALSE)</f>
        <v>#REF!</v>
      </c>
      <c r="J44" s="78" t="e">
        <f>VLOOKUP($F44,Sheet2!$A$6:$V$141,6,FALSE)</f>
        <v>#REF!</v>
      </c>
      <c r="K44" s="78" t="e">
        <f>VLOOKUP($F44,Sheet2!$A$6:$V$141,7,FALSE)</f>
        <v>#REF!</v>
      </c>
      <c r="L44" s="78" t="e">
        <f>VLOOKUP($F44,Sheet2!$A$6:$V$141,8,FALSE)</f>
        <v>#REF!</v>
      </c>
      <c r="M44" s="78" t="e">
        <f>VLOOKUP($F44,Sheet2!$A$6:$V$141,9,FALSE)</f>
        <v>#REF!</v>
      </c>
      <c r="N44" s="78" t="e">
        <f>VLOOKUP($F44,Sheet2!$A$6:$V$141,10,FALSE)</f>
        <v>#REF!</v>
      </c>
      <c r="O44" s="78" t="e">
        <f>VLOOKUP($F44,Sheet2!$A$6:$V$141,11,FALSE)</f>
        <v>#REF!</v>
      </c>
      <c r="P44" s="78" t="e">
        <f>VLOOKUP($F44,Sheet2!$A$6:$V$141,12,FALSE)</f>
        <v>#REF!</v>
      </c>
      <c r="Q44" s="78" t="e">
        <f>VLOOKUP($F44,Sheet2!$A$6:$V$141,13,FALSE)</f>
        <v>#REF!</v>
      </c>
      <c r="R44" s="78" t="e">
        <f>VLOOKUP($F44,Sheet2!$A$6:$V$141,14,FALSE)</f>
        <v>#REF!</v>
      </c>
      <c r="S44" s="78" t="e">
        <f>VLOOKUP($F44,Sheet2!$A$6:$V$141,15,FALSE)</f>
        <v>#REF!</v>
      </c>
      <c r="T44" s="78" t="e">
        <f>VLOOKUP($F44,Sheet2!$A$6:$V$141,16,FALSE)</f>
        <v>#REF!</v>
      </c>
      <c r="U44" s="78" t="e">
        <f>VLOOKUP($F44,Sheet2!$A$6:$V$141,17,FALSE)</f>
        <v>#REF!</v>
      </c>
      <c r="V44" s="78" t="e">
        <f>VLOOKUP($F44,Sheet2!$A$6:$V$141,18,FALSE)</f>
        <v>#REF!</v>
      </c>
      <c r="W44" s="78" t="e">
        <f>VLOOKUP($F44,Sheet2!$A$6:$V$141,19,FALSE)</f>
        <v>#REF!</v>
      </c>
      <c r="X44" s="78" t="e">
        <f>VLOOKUP($F44,Sheet2!$A$6:$V$141,20,FALSE)</f>
        <v>#REF!</v>
      </c>
      <c r="Y44" s="78" t="e">
        <f>VLOOKUP($F44,Sheet2!$A$6:$V$141,21,FALSE)</f>
        <v>#REF!</v>
      </c>
      <c r="Z44" s="78" t="e">
        <f>VLOOKUP($F44,Sheet2!$A$6:$V$141,22,FALSE)</f>
        <v>#REF!</v>
      </c>
      <c r="AA44" s="78" t="e">
        <f t="shared" si="3"/>
        <v>#REF!</v>
      </c>
      <c r="AB44" s="78"/>
      <c r="AC44" s="78"/>
      <c r="AD44" s="78"/>
      <c r="AE44" s="78"/>
      <c r="AF44" s="78"/>
      <c r="AG44" s="78"/>
      <c r="AH44" s="78"/>
      <c r="AI44" s="78"/>
      <c r="AJ44" s="78"/>
      <c r="AK44" s="78"/>
      <c r="AL44" s="78"/>
    </row>
    <row r="45" ht="15" customHeight="1">
      <c r="A45" s="0" t="s">
        <v>216</v>
      </c>
      <c r="C45" s="0" t="s">
        <v>215</v>
      </c>
      <c r="D45" s="76" t="s">
        <v>229</v>
      </c>
      <c r="E45" s="76"/>
      <c r="F45" s="73" t="s">
        <v>127</v>
      </c>
      <c r="G45" s="78" t="e">
        <f>VLOOKUP($F45,Sheet2!$A$6:$V$141,3,FALSE)</f>
        <v>#REF!</v>
      </c>
      <c r="H45" s="78" t="e">
        <f>VLOOKUP($F45,Sheet2!$A$6:$V$141,4,FALSE)</f>
        <v>#REF!</v>
      </c>
      <c r="I45" s="78" t="e">
        <f>VLOOKUP($F45,Sheet2!$A$6:$V$141,5,FALSE)</f>
        <v>#REF!</v>
      </c>
      <c r="J45" s="78" t="e">
        <f>VLOOKUP($F45,Sheet2!$A$6:$V$141,6,FALSE)</f>
        <v>#REF!</v>
      </c>
      <c r="K45" s="78" t="e">
        <f>VLOOKUP($F45,Sheet2!$A$6:$V$141,7,FALSE)</f>
        <v>#REF!</v>
      </c>
      <c r="L45" s="78" t="e">
        <f>VLOOKUP($F45,Sheet2!$A$6:$V$141,8,FALSE)</f>
        <v>#REF!</v>
      </c>
      <c r="M45" s="78" t="e">
        <f>VLOOKUP($F45,Sheet2!$A$6:$V$141,9,FALSE)</f>
        <v>#REF!</v>
      </c>
      <c r="N45" s="78" t="e">
        <f>VLOOKUP($F45,Sheet2!$A$6:$V$141,10,FALSE)</f>
        <v>#REF!</v>
      </c>
      <c r="O45" s="78" t="e">
        <f>VLOOKUP($F45,Sheet2!$A$6:$V$141,11,FALSE)</f>
        <v>#REF!</v>
      </c>
      <c r="P45" s="78" t="e">
        <f>VLOOKUP($F45,Sheet2!$A$6:$V$141,12,FALSE)</f>
        <v>#REF!</v>
      </c>
      <c r="Q45" s="78" t="e">
        <f>VLOOKUP($F45,Sheet2!$A$6:$V$141,13,FALSE)</f>
        <v>#REF!</v>
      </c>
      <c r="R45" s="78" t="e">
        <f>VLOOKUP($F45,Sheet2!$A$6:$V$141,14,FALSE)</f>
        <v>#REF!</v>
      </c>
      <c r="S45" s="78" t="e">
        <f>VLOOKUP($F45,Sheet2!$A$6:$V$141,15,FALSE)</f>
        <v>#REF!</v>
      </c>
      <c r="T45" s="78" t="e">
        <f>VLOOKUP($F45,Sheet2!$A$6:$V$141,16,FALSE)</f>
        <v>#REF!</v>
      </c>
      <c r="U45" s="78" t="e">
        <f>VLOOKUP($F45,Sheet2!$A$6:$V$141,17,FALSE)</f>
        <v>#REF!</v>
      </c>
      <c r="V45" s="78" t="e">
        <f>VLOOKUP($F45,Sheet2!$A$6:$V$141,18,FALSE)</f>
        <v>#REF!</v>
      </c>
      <c r="W45" s="78" t="e">
        <f>VLOOKUP($F45,Sheet2!$A$6:$V$141,19,FALSE)</f>
        <v>#REF!</v>
      </c>
      <c r="X45" s="78" t="e">
        <f>VLOOKUP($F45,Sheet2!$A$6:$V$141,20,FALSE)</f>
        <v>#REF!</v>
      </c>
      <c r="Y45" s="78" t="e">
        <f>VLOOKUP($F45,Sheet2!$A$6:$V$141,21,FALSE)</f>
        <v>#REF!</v>
      </c>
      <c r="Z45" s="78" t="e">
        <f>VLOOKUP($F45,Sheet2!$A$6:$V$141,22,FALSE)</f>
        <v>#REF!</v>
      </c>
      <c r="AA45" s="78" t="e">
        <f t="shared" si="3"/>
        <v>#REF!</v>
      </c>
      <c r="AB45" s="78"/>
      <c r="AC45" s="78"/>
      <c r="AD45" s="78"/>
      <c r="AE45" s="78"/>
      <c r="AF45" s="78"/>
      <c r="AG45" s="78"/>
      <c r="AH45" s="78"/>
      <c r="AI45" s="78"/>
      <c r="AJ45" s="78"/>
      <c r="AK45" s="78"/>
      <c r="AL45" s="78"/>
    </row>
    <row r="46" hidden="1" ht="15" customHeight="1">
      <c r="E46" s="75">
        <v>310201100004000</v>
      </c>
      <c r="F46" s="76" t="s">
        <v>230</v>
      </c>
      <c r="H46" s="78"/>
      <c r="I46" s="78"/>
      <c r="J46" s="78"/>
      <c r="K46" s="78"/>
      <c r="L46" s="78"/>
      <c r="M46" s="78"/>
      <c r="N46" s="78"/>
      <c r="O46" s="78"/>
      <c r="P46" s="78"/>
      <c r="Q46" s="78"/>
      <c r="R46" s="78"/>
      <c r="S46" s="78"/>
      <c r="T46" s="78"/>
      <c r="U46" s="78"/>
      <c r="V46" s="78"/>
      <c r="W46" s="78"/>
      <c r="X46" s="78"/>
      <c r="Y46" s="78"/>
      <c r="Z46" s="78"/>
      <c r="AA46" s="78">
        <f t="shared" si="3"/>
        <v>0</v>
      </c>
      <c r="AB46" s="78"/>
      <c r="AC46" s="78"/>
      <c r="AD46" s="78"/>
      <c r="AE46" s="78"/>
      <c r="AF46" s="78"/>
      <c r="AG46" s="78"/>
      <c r="AH46" s="78"/>
      <c r="AI46" s="78"/>
      <c r="AJ46" s="78"/>
      <c r="AK46" s="78"/>
      <c r="AL46" s="78"/>
    </row>
    <row r="47" ht="15" customHeight="1">
      <c r="A47" s="0" t="s">
        <v>216</v>
      </c>
      <c r="C47" s="0" t="s">
        <v>215</v>
      </c>
      <c r="D47" s="76" t="s">
        <v>230</v>
      </c>
      <c r="E47" s="76"/>
      <c r="F47" s="73" t="s">
        <v>129</v>
      </c>
      <c r="G47" s="78" t="e">
        <f>VLOOKUP($F47,Sheet2!$A$6:$V$141,3,FALSE)</f>
        <v>#REF!</v>
      </c>
      <c r="H47" s="78" t="e">
        <f>VLOOKUP($F47,Sheet2!$A$6:$V$141,4,FALSE)</f>
        <v>#REF!</v>
      </c>
      <c r="I47" s="78" t="e">
        <f>VLOOKUP($F47,Sheet2!$A$6:$V$141,5,FALSE)</f>
        <v>#REF!</v>
      </c>
      <c r="J47" s="78" t="e">
        <f>VLOOKUP($F47,Sheet2!$A$6:$V$141,6,FALSE)</f>
        <v>#REF!</v>
      </c>
      <c r="K47" s="78" t="e">
        <f>VLOOKUP($F47,Sheet2!$A$6:$V$141,7,FALSE)</f>
        <v>#REF!</v>
      </c>
      <c r="L47" s="78" t="e">
        <f>VLOOKUP($F47,Sheet2!$A$6:$V$141,8,FALSE)</f>
        <v>#REF!</v>
      </c>
      <c r="M47" s="78" t="e">
        <f>VLOOKUP($F47,Sheet2!$A$6:$V$141,9,FALSE)</f>
        <v>#REF!</v>
      </c>
      <c r="N47" s="78" t="e">
        <f>VLOOKUP($F47,Sheet2!$A$6:$V$141,10,FALSE)</f>
        <v>#REF!</v>
      </c>
      <c r="O47" s="78" t="e">
        <f>VLOOKUP($F47,Sheet2!$A$6:$V$141,11,FALSE)</f>
        <v>#REF!</v>
      </c>
      <c r="P47" s="78" t="e">
        <f>VLOOKUP($F47,Sheet2!$A$6:$V$141,12,FALSE)</f>
        <v>#REF!</v>
      </c>
      <c r="Q47" s="78" t="e">
        <f>VLOOKUP($F47,Sheet2!$A$6:$V$141,13,FALSE)</f>
        <v>#REF!</v>
      </c>
      <c r="R47" s="78" t="e">
        <f>VLOOKUP($F47,Sheet2!$A$6:$V$141,14,FALSE)</f>
        <v>#REF!</v>
      </c>
      <c r="S47" s="78" t="e">
        <f>VLOOKUP($F47,Sheet2!$A$6:$V$141,15,FALSE)</f>
        <v>#REF!</v>
      </c>
      <c r="T47" s="78" t="e">
        <f>VLOOKUP($F47,Sheet2!$A$6:$V$141,16,FALSE)</f>
        <v>#REF!</v>
      </c>
      <c r="U47" s="78" t="e">
        <f>VLOOKUP($F47,Sheet2!$A$6:$V$141,17,FALSE)</f>
        <v>#REF!</v>
      </c>
      <c r="V47" s="78" t="e">
        <f>VLOOKUP($F47,Sheet2!$A$6:$V$141,18,FALSE)</f>
        <v>#REF!</v>
      </c>
      <c r="W47" s="78" t="e">
        <f>VLOOKUP($F47,Sheet2!$A$6:$V$141,19,FALSE)</f>
        <v>#REF!</v>
      </c>
      <c r="X47" s="78" t="e">
        <f>VLOOKUP($F47,Sheet2!$A$6:$V$141,20,FALSE)</f>
        <v>#REF!</v>
      </c>
      <c r="Y47" s="78" t="e">
        <f>VLOOKUP($F47,Sheet2!$A$6:$V$141,21,FALSE)</f>
        <v>#REF!</v>
      </c>
      <c r="Z47" s="78" t="e">
        <f>VLOOKUP($F47,Sheet2!$A$6:$V$141,22,FALSE)</f>
        <v>#REF!</v>
      </c>
      <c r="AA47" s="78" t="e">
        <f t="shared" si="3"/>
        <v>#REF!</v>
      </c>
      <c r="AB47" s="78"/>
      <c r="AC47" s="78"/>
      <c r="AD47" s="78"/>
      <c r="AE47" s="78"/>
      <c r="AF47" s="78"/>
      <c r="AG47" s="78"/>
      <c r="AH47" s="78"/>
      <c r="AI47" s="78"/>
      <c r="AJ47" s="78"/>
      <c r="AK47" s="78"/>
      <c r="AL47" s="78"/>
    </row>
    <row r="48" hidden="1" ht="15" customHeight="1">
      <c r="E48" s="75">
        <v>310202100001000</v>
      </c>
      <c r="F48" s="76" t="s">
        <v>231</v>
      </c>
      <c r="H48" s="78"/>
      <c r="I48" s="78"/>
      <c r="J48" s="78"/>
      <c r="K48" s="78"/>
      <c r="L48" s="78"/>
      <c r="M48" s="78"/>
      <c r="N48" s="78"/>
      <c r="O48" s="78"/>
      <c r="P48" s="78"/>
      <c r="Q48" s="78"/>
      <c r="R48" s="78"/>
      <c r="S48" s="78"/>
      <c r="T48" s="78"/>
      <c r="U48" s="78"/>
      <c r="V48" s="78"/>
      <c r="W48" s="78"/>
      <c r="X48" s="78"/>
      <c r="Y48" s="78"/>
      <c r="Z48" s="78"/>
      <c r="AA48" s="78">
        <f t="shared" si="3"/>
        <v>0</v>
      </c>
      <c r="AB48" s="78"/>
      <c r="AC48" s="78"/>
      <c r="AD48" s="78"/>
      <c r="AE48" s="78"/>
      <c r="AF48" s="78"/>
      <c r="AG48" s="78"/>
      <c r="AH48" s="78"/>
      <c r="AI48" s="78"/>
      <c r="AJ48" s="78"/>
      <c r="AK48" s="78"/>
      <c r="AL48" s="78"/>
    </row>
    <row r="49" ht="15" customHeight="1">
      <c r="A49" s="0" t="s">
        <v>216</v>
      </c>
      <c r="C49" s="0" t="s">
        <v>221</v>
      </c>
      <c r="D49" s="76" t="s">
        <v>231</v>
      </c>
      <c r="E49" s="76"/>
      <c r="F49" s="73" t="s">
        <v>81</v>
      </c>
      <c r="G49" s="78" t="e">
        <f>VLOOKUP($F49,Sheet2!$A$6:$V$141,3,FALSE)</f>
        <v>#REF!</v>
      </c>
      <c r="H49" s="78" t="e">
        <f>VLOOKUP($F49,Sheet2!$A$6:$V$141,4,FALSE)</f>
        <v>#REF!</v>
      </c>
      <c r="I49" s="78" t="e">
        <f>VLOOKUP($F49,Sheet2!$A$6:$V$141,5,FALSE)</f>
        <v>#REF!</v>
      </c>
      <c r="J49" s="78" t="e">
        <f>VLOOKUP($F49,Sheet2!$A$6:$V$141,6,FALSE)</f>
        <v>#REF!</v>
      </c>
      <c r="K49" s="78" t="e">
        <f>VLOOKUP($F49,Sheet2!$A$6:$V$141,7,FALSE)</f>
        <v>#REF!</v>
      </c>
      <c r="L49" s="78" t="e">
        <f>VLOOKUP($F49,Sheet2!$A$6:$V$141,8,FALSE)</f>
        <v>#REF!</v>
      </c>
      <c r="M49" s="78" t="e">
        <f>VLOOKUP($F49,Sheet2!$A$6:$V$141,9,FALSE)</f>
        <v>#REF!</v>
      </c>
      <c r="N49" s="78" t="e">
        <f>VLOOKUP($F49,Sheet2!$A$6:$V$141,10,FALSE)</f>
        <v>#REF!</v>
      </c>
      <c r="O49" s="78" t="e">
        <f>VLOOKUP($F49,Sheet2!$A$6:$V$141,11,FALSE)</f>
        <v>#REF!</v>
      </c>
      <c r="P49" s="78" t="e">
        <f>VLOOKUP($F49,Sheet2!$A$6:$V$141,12,FALSE)</f>
        <v>#REF!</v>
      </c>
      <c r="Q49" s="78" t="e">
        <f>VLOOKUP($F49,Sheet2!$A$6:$V$141,13,FALSE)</f>
        <v>#REF!</v>
      </c>
      <c r="R49" s="78" t="e">
        <f>VLOOKUP($F49,Sheet2!$A$6:$V$141,14,FALSE)</f>
        <v>#REF!</v>
      </c>
      <c r="S49" s="78" t="e">
        <f>VLOOKUP($F49,Sheet2!$A$6:$V$141,15,FALSE)</f>
        <v>#REF!</v>
      </c>
      <c r="T49" s="78" t="e">
        <f>VLOOKUP($F49,Sheet2!$A$6:$V$141,16,FALSE)</f>
        <v>#REF!</v>
      </c>
      <c r="U49" s="78" t="e">
        <f>VLOOKUP($F49,Sheet2!$A$6:$V$141,17,FALSE)</f>
        <v>#REF!</v>
      </c>
      <c r="V49" s="78" t="e">
        <f>VLOOKUP($F49,Sheet2!$A$6:$V$141,18,FALSE)</f>
        <v>#REF!</v>
      </c>
      <c r="W49" s="78" t="e">
        <f>VLOOKUP($F49,Sheet2!$A$6:$V$141,19,FALSE)</f>
        <v>#REF!</v>
      </c>
      <c r="X49" s="78" t="e">
        <f>VLOOKUP($F49,Sheet2!$A$6:$V$141,20,FALSE)</f>
        <v>#REF!</v>
      </c>
      <c r="Y49" s="78" t="e">
        <f>VLOOKUP($F49,Sheet2!$A$6:$V$141,21,FALSE)</f>
        <v>#REF!</v>
      </c>
      <c r="Z49" s="78" t="e">
        <f>VLOOKUP($F49,Sheet2!$A$6:$V$141,22,FALSE)</f>
        <v>#REF!</v>
      </c>
      <c r="AA49" s="78" t="e">
        <f t="shared" si="3"/>
        <v>#REF!</v>
      </c>
      <c r="AB49" s="78"/>
      <c r="AC49" s="78"/>
      <c r="AD49" s="78"/>
      <c r="AE49" s="78"/>
      <c r="AF49" s="78"/>
      <c r="AG49" s="78"/>
      <c r="AH49" s="78"/>
      <c r="AI49" s="78"/>
      <c r="AJ49" s="78"/>
      <c r="AK49" s="78"/>
      <c r="AL49" s="78"/>
    </row>
    <row r="50" hidden="1" ht="15" customHeight="1">
      <c r="A50" s="0" t="s">
        <v>214</v>
      </c>
      <c r="C50" s="0" t="s">
        <v>215</v>
      </c>
      <c r="D50" s="76" t="s">
        <v>231</v>
      </c>
      <c r="E50" s="76"/>
      <c r="F50" s="73" t="s">
        <v>62</v>
      </c>
      <c r="G50" s="78" t="e">
        <f>VLOOKUP($F50,Sheet2!$A$6:$V$141,3,FALSE)</f>
        <v>#REF!</v>
      </c>
      <c r="H50" s="78" t="e">
        <f>VLOOKUP($F50,Sheet2!$A$6:$V$141,4,FALSE)</f>
        <v>#REF!</v>
      </c>
      <c r="I50" s="78" t="e">
        <f>VLOOKUP($F50,Sheet2!$A$6:$V$141,5,FALSE)</f>
        <v>#REF!</v>
      </c>
      <c r="J50" s="78" t="e">
        <f>VLOOKUP($F50,Sheet2!$A$6:$V$141,6,FALSE)</f>
        <v>#REF!</v>
      </c>
      <c r="K50" s="78" t="e">
        <f>VLOOKUP($F50,Sheet2!$A$6:$V$141,7,FALSE)</f>
        <v>#REF!</v>
      </c>
      <c r="L50" s="78" t="e">
        <f>VLOOKUP($F50,Sheet2!$A$6:$V$141,8,FALSE)</f>
        <v>#REF!</v>
      </c>
      <c r="M50" s="78" t="e">
        <f>VLOOKUP($F50,Sheet2!$A$6:$V$141,9,FALSE)</f>
        <v>#REF!</v>
      </c>
      <c r="N50" s="78" t="e">
        <f>VLOOKUP($F50,Sheet2!$A$6:$V$141,10,FALSE)</f>
        <v>#REF!</v>
      </c>
      <c r="O50" s="78" t="e">
        <f>VLOOKUP($F50,Sheet2!$A$6:$V$141,11,FALSE)</f>
        <v>#REF!</v>
      </c>
      <c r="P50" s="78" t="e">
        <f>VLOOKUP($F50,Sheet2!$A$6:$V$141,12,FALSE)</f>
        <v>#REF!</v>
      </c>
      <c r="Q50" s="78" t="e">
        <f>VLOOKUP($F50,Sheet2!$A$6:$V$141,13,FALSE)</f>
        <v>#REF!</v>
      </c>
      <c r="R50" s="78" t="e">
        <f>VLOOKUP($F50,Sheet2!$A$6:$V$141,14,FALSE)</f>
        <v>#REF!</v>
      </c>
      <c r="S50" s="78" t="e">
        <f>VLOOKUP($F50,Sheet2!$A$6:$V$141,15,FALSE)</f>
        <v>#REF!</v>
      </c>
      <c r="T50" s="78" t="e">
        <f>VLOOKUP($F50,Sheet2!$A$6:$V$141,16,FALSE)</f>
        <v>#REF!</v>
      </c>
      <c r="U50" s="78" t="e">
        <f>VLOOKUP($F50,Sheet2!$A$6:$V$141,17,FALSE)</f>
        <v>#REF!</v>
      </c>
      <c r="V50" s="78" t="e">
        <f>VLOOKUP($F50,Sheet2!$A$6:$V$141,18,FALSE)</f>
        <v>#REF!</v>
      </c>
      <c r="W50" s="78" t="e">
        <f>VLOOKUP($F50,Sheet2!$A$6:$V$141,19,FALSE)</f>
        <v>#REF!</v>
      </c>
      <c r="X50" s="78" t="e">
        <f>VLOOKUP($F50,Sheet2!$A$6:$V$141,20,FALSE)</f>
        <v>#REF!</v>
      </c>
      <c r="Y50" s="78" t="e">
        <f>VLOOKUP($F50,Sheet2!$A$6:$V$141,21,FALSE)</f>
        <v>#REF!</v>
      </c>
      <c r="Z50" s="78" t="e">
        <f>VLOOKUP($F50,Sheet2!$A$6:$V$141,22,FALSE)</f>
        <v>#REF!</v>
      </c>
      <c r="AA50" s="78" t="e">
        <f t="shared" si="3"/>
        <v>#REF!</v>
      </c>
      <c r="AB50" s="78"/>
      <c r="AC50" s="78"/>
      <c r="AD50" s="78"/>
      <c r="AE50" s="78"/>
      <c r="AF50" s="78"/>
      <c r="AG50" s="78"/>
      <c r="AH50" s="78"/>
      <c r="AI50" s="78"/>
      <c r="AJ50" s="78"/>
      <c r="AK50" s="78"/>
      <c r="AL50" s="78"/>
    </row>
    <row r="51" hidden="1" ht="15" customHeight="1">
      <c r="A51" s="0" t="s">
        <v>214</v>
      </c>
      <c r="C51" s="0" t="s">
        <v>215</v>
      </c>
      <c r="D51" s="76" t="s">
        <v>231</v>
      </c>
      <c r="E51" s="76"/>
      <c r="F51" s="73" t="s">
        <v>63</v>
      </c>
      <c r="G51" s="78">
        <f>VLOOKUP($F51,Sheet2!$A$6:$V$141,3,FALSE)</f>
        <v>0</v>
      </c>
      <c r="H51" s="78">
        <f>VLOOKUP($F51,Sheet2!$A$6:$V$141,4,FALSE)</f>
        <v>0</v>
      </c>
      <c r="I51" s="78">
        <f>VLOOKUP($F51,Sheet2!$A$6:$V$141,5,FALSE)</f>
        <v>0</v>
      </c>
      <c r="J51" s="78">
        <f>VLOOKUP($F51,Sheet2!$A$6:$V$141,6,FALSE)</f>
        <v>0</v>
      </c>
      <c r="K51" s="78">
        <f>VLOOKUP($F51,Sheet2!$A$6:$V$141,7,FALSE)</f>
        <v>0</v>
      </c>
      <c r="L51" s="78">
        <f>VLOOKUP($F51,Sheet2!$A$6:$V$141,7,FALSE)</f>
        <v>0</v>
      </c>
      <c r="M51" s="78">
        <f>VLOOKUP($F51,Sheet2!$A$6:$V$141,7,FALSE)</f>
        <v>0</v>
      </c>
      <c r="N51" s="78">
        <f>VLOOKUP($F51,Sheet2!$A$6:$V$141,10,FALSE)</f>
        <v>0</v>
      </c>
      <c r="O51" s="78">
        <f>VLOOKUP($F51,Sheet2!$A$6:$V$141,11,FALSE)</f>
        <v>0</v>
      </c>
      <c r="P51" s="78">
        <f>VLOOKUP($F51,Sheet2!$A$6:$V$141,12,FALSE)</f>
        <v>0</v>
      </c>
      <c r="Q51" s="78">
        <f>VLOOKUP($F51,Sheet2!$A$6:$V$141,13,FALSE)</f>
        <v>0</v>
      </c>
      <c r="R51" s="78">
        <f>VLOOKUP($F51,Sheet2!$A$6:$V$141,14,FALSE)</f>
        <v>0</v>
      </c>
      <c r="S51" s="78">
        <f>VLOOKUP($F51,Sheet2!$A$6:$V$141,15,FALSE)</f>
        <v>0</v>
      </c>
      <c r="T51" s="78">
        <f>VLOOKUP($F51,Sheet2!$A$6:$V$141,16,FALSE)</f>
        <v>0</v>
      </c>
      <c r="U51" s="78">
        <f>VLOOKUP($F51,Sheet2!$A$6:$V$141,17,FALSE)</f>
        <v>0</v>
      </c>
      <c r="V51" s="78">
        <f>VLOOKUP($F51,Sheet2!$A$6:$V$141,18,FALSE)</f>
        <v>0</v>
      </c>
      <c r="W51" s="78">
        <f>VLOOKUP($F51,Sheet2!$A$6:$V$141,19,FALSE)</f>
        <v>0</v>
      </c>
      <c r="X51" s="78">
        <f>VLOOKUP($F51,Sheet2!$A$6:$V$141,20,FALSE)</f>
        <v>0</v>
      </c>
      <c r="Y51" s="78">
        <f>VLOOKUP($F51,Sheet2!$A$6:$V$141,21,FALSE)</f>
        <v>0</v>
      </c>
      <c r="Z51" s="78" t="e">
        <f>VLOOKUP($F51,Sheet2!$A$6:$V$141,22,FALSE)</f>
        <v>#REF!</v>
      </c>
      <c r="AA51" s="78">
        <f t="shared" si="3"/>
        <v>0</v>
      </c>
      <c r="AB51" s="78"/>
      <c r="AC51" s="78"/>
      <c r="AD51" s="78"/>
      <c r="AE51" s="78"/>
      <c r="AF51" s="78"/>
      <c r="AG51" s="78"/>
      <c r="AH51" s="78"/>
      <c r="AI51" s="78"/>
      <c r="AJ51" s="78"/>
      <c r="AK51" s="78"/>
      <c r="AL51" s="78"/>
    </row>
    <row r="52" hidden="1" ht="15" customHeight="1">
      <c r="A52" s="0" t="s">
        <v>214</v>
      </c>
      <c r="C52" s="0" t="s">
        <v>215</v>
      </c>
      <c r="D52" s="76" t="s">
        <v>231</v>
      </c>
      <c r="E52" s="76"/>
      <c r="F52" s="73" t="s">
        <v>64</v>
      </c>
      <c r="G52" s="78" t="e">
        <f>VLOOKUP($F52,Sheet2!$A$6:$V$141,3,FALSE)</f>
        <v>#REF!</v>
      </c>
      <c r="H52" s="78">
        <f>VLOOKUP($F52,Sheet2!$A$6:$V$141,4,FALSE)</f>
        <v>0</v>
      </c>
      <c r="I52" s="78" t="e">
        <f>VLOOKUP($F52,Sheet2!$A$6:$V$141,5,FALSE)</f>
        <v>#REF!</v>
      </c>
      <c r="J52" s="78" t="e">
        <f>VLOOKUP($F52,Sheet2!$A$6:$V$141,6,FALSE)</f>
        <v>#REF!</v>
      </c>
      <c r="K52" s="78" t="e">
        <f>VLOOKUP($F52,Sheet2!$A$6:$V$141,7,FALSE)</f>
        <v>#REF!</v>
      </c>
      <c r="L52" s="78" t="e">
        <f>VLOOKUP($F52,Sheet2!$A$6:$V$141,8,FALSE)</f>
        <v>#REF!</v>
      </c>
      <c r="M52" s="78" t="e">
        <f>VLOOKUP($F52,Sheet2!$A$6:$V$141,9,FALSE)</f>
        <v>#REF!</v>
      </c>
      <c r="N52" s="78" t="e">
        <f>VLOOKUP($F52,Sheet2!$A$6:$V$141,10,FALSE)</f>
        <v>#REF!</v>
      </c>
      <c r="O52" s="78" t="e">
        <f>VLOOKUP($F52,Sheet2!$A$6:$V$141,11,FALSE)</f>
        <v>#REF!</v>
      </c>
      <c r="P52" s="78" t="e">
        <f>VLOOKUP($F52,Sheet2!$A$6:$V$141,12,FALSE)</f>
        <v>#REF!</v>
      </c>
      <c r="Q52" s="78" t="e">
        <f>VLOOKUP($F52,Sheet2!$A$6:$V$141,13,FALSE)</f>
        <v>#REF!</v>
      </c>
      <c r="R52" s="78" t="e">
        <f>VLOOKUP($F52,Sheet2!$A$6:$V$141,14,FALSE)</f>
        <v>#REF!</v>
      </c>
      <c r="S52" s="78" t="e">
        <f>VLOOKUP($F52,Sheet2!$A$6:$V$141,15,FALSE)</f>
        <v>#REF!</v>
      </c>
      <c r="T52" s="78" t="e">
        <f>VLOOKUP($F52,Sheet2!$A$6:$V$141,16,FALSE)</f>
        <v>#REF!</v>
      </c>
      <c r="U52" s="78" t="e">
        <f>VLOOKUP($F52,Sheet2!$A$6:$V$141,17,FALSE)</f>
        <v>#REF!</v>
      </c>
      <c r="V52" s="78" t="e">
        <f>VLOOKUP($F52,Sheet2!$A$6:$V$141,18,FALSE)</f>
        <v>#REF!</v>
      </c>
      <c r="W52" s="78" t="e">
        <f>VLOOKUP($F52,Sheet2!$A$6:$V$141,19,FALSE)</f>
        <v>#REF!</v>
      </c>
      <c r="X52" s="78" t="e">
        <f>VLOOKUP($F52,Sheet2!$A$6:$V$141,20,FALSE)</f>
        <v>#REF!</v>
      </c>
      <c r="Y52" s="78" t="e">
        <f>VLOOKUP($F52,Sheet2!$A$6:$V$141,21,FALSE)</f>
        <v>#REF!</v>
      </c>
      <c r="Z52" s="78" t="e">
        <f>VLOOKUP($F52,Sheet2!$A$6:$V$141,22,FALSE)</f>
        <v>#REF!</v>
      </c>
      <c r="AA52" s="78" t="e">
        <f t="shared" si="3"/>
        <v>#REF!</v>
      </c>
      <c r="AB52" s="78"/>
      <c r="AC52" s="78"/>
      <c r="AD52" s="78"/>
      <c r="AE52" s="78"/>
      <c r="AF52" s="78"/>
      <c r="AG52" s="78"/>
      <c r="AH52" s="78"/>
      <c r="AI52" s="78"/>
      <c r="AJ52" s="78"/>
      <c r="AK52" s="78"/>
      <c r="AL52" s="78"/>
    </row>
    <row r="53" hidden="1" ht="15" customHeight="1">
      <c r="A53" s="0" t="s">
        <v>214</v>
      </c>
      <c r="C53" s="0" t="s">
        <v>215</v>
      </c>
      <c r="D53" s="76" t="s">
        <v>231</v>
      </c>
      <c r="E53" s="76"/>
      <c r="F53" s="73" t="s">
        <v>65</v>
      </c>
      <c r="G53" s="78" t="e">
        <f>VLOOKUP($F53,Sheet2!$A$6:$V$141,3,FALSE)</f>
        <v>#REF!</v>
      </c>
      <c r="H53" s="78">
        <f>VLOOKUP($F53,Sheet2!$A$6:$V$141,4,FALSE)</f>
        <v>0</v>
      </c>
      <c r="I53" s="78" t="e">
        <f>VLOOKUP($F53,Sheet2!$A$6:$V$141,5,FALSE)</f>
        <v>#REF!</v>
      </c>
      <c r="J53" s="78" t="e">
        <f>VLOOKUP($F53,Sheet2!$A$6:$V$141,6,FALSE)</f>
        <v>#REF!</v>
      </c>
      <c r="K53" s="78" t="e">
        <f>VLOOKUP($F53,Sheet2!$A$6:$V$141,7,FALSE)</f>
        <v>#REF!</v>
      </c>
      <c r="L53" s="78" t="e">
        <f>VLOOKUP($F53,Sheet2!$A$6:$V$141,8,FALSE)</f>
        <v>#REF!</v>
      </c>
      <c r="M53" s="78" t="e">
        <f>VLOOKUP($F53,Sheet2!$A$6:$V$141,9,FALSE)</f>
        <v>#REF!</v>
      </c>
      <c r="N53" s="78" t="e">
        <f>VLOOKUP($F53,Sheet2!$A$6:$V$141,10,FALSE)</f>
        <v>#REF!</v>
      </c>
      <c r="O53" s="78" t="e">
        <f>VLOOKUP($F53,Sheet2!$A$6:$V$141,11,FALSE)</f>
        <v>#REF!</v>
      </c>
      <c r="P53" s="78" t="e">
        <f>VLOOKUP($F53,Sheet2!$A$6:$V$141,12,FALSE)</f>
        <v>#REF!</v>
      </c>
      <c r="Q53" s="78" t="e">
        <f>VLOOKUP($F53,Sheet2!$A$6:$V$141,13,FALSE)</f>
        <v>#REF!</v>
      </c>
      <c r="R53" s="78" t="e">
        <f>VLOOKUP($F53,Sheet2!$A$6:$V$141,14,FALSE)</f>
        <v>#REF!</v>
      </c>
      <c r="S53" s="78" t="e">
        <f>VLOOKUP($F53,Sheet2!$A$6:$V$141,15,FALSE)</f>
        <v>#REF!</v>
      </c>
      <c r="T53" s="78" t="e">
        <f>VLOOKUP($F53,Sheet2!$A$6:$V$141,16,FALSE)</f>
        <v>#REF!</v>
      </c>
      <c r="U53" s="78" t="e">
        <f>VLOOKUP($F53,Sheet2!$A$6:$V$141,17,FALSE)</f>
        <v>#REF!</v>
      </c>
      <c r="V53" s="78" t="e">
        <f>VLOOKUP($F53,Sheet2!$A$6:$V$141,18,FALSE)</f>
        <v>#REF!</v>
      </c>
      <c r="W53" s="78" t="e">
        <f>VLOOKUP($F53,Sheet2!$A$6:$V$141,19,FALSE)</f>
        <v>#REF!</v>
      </c>
      <c r="X53" s="78" t="e">
        <f>VLOOKUP($F53,Sheet2!$A$6:$V$141,20,FALSE)</f>
        <v>#REF!</v>
      </c>
      <c r="Y53" s="78" t="e">
        <f>VLOOKUP($F53,Sheet2!$A$6:$V$141,21,FALSE)</f>
        <v>#REF!</v>
      </c>
      <c r="Z53" s="78" t="e">
        <f>VLOOKUP($F53,Sheet2!$A$6:$V$141,22,FALSE)</f>
        <v>#REF!</v>
      </c>
      <c r="AA53" s="78" t="e">
        <f ref="AA53:AA79" t="shared" si="4">+X53+Y53-J53</f>
        <v>#REF!</v>
      </c>
      <c r="AB53" s="78"/>
      <c r="AC53" s="78"/>
      <c r="AD53" s="78"/>
      <c r="AE53" s="78"/>
      <c r="AF53" s="78"/>
      <c r="AG53" s="78"/>
      <c r="AH53" s="78"/>
      <c r="AI53" s="78"/>
      <c r="AJ53" s="78"/>
      <c r="AK53" s="78"/>
      <c r="AL53" s="78"/>
    </row>
    <row r="54" hidden="1" ht="15" customHeight="1">
      <c r="A54" s="0" t="s">
        <v>214</v>
      </c>
      <c r="C54" s="0" t="s">
        <v>215</v>
      </c>
      <c r="D54" s="76" t="s">
        <v>231</v>
      </c>
      <c r="E54" s="76"/>
      <c r="F54" s="73" t="s">
        <v>66</v>
      </c>
      <c r="G54" s="78" t="e">
        <f>VLOOKUP($F54,Sheet2!$A$6:$V$141,3,FALSE)</f>
        <v>#REF!</v>
      </c>
      <c r="H54" s="78">
        <f>VLOOKUP($F54,Sheet2!$A$6:$V$141,4,FALSE)</f>
        <v>0</v>
      </c>
      <c r="I54" s="78" t="e">
        <f>VLOOKUP($F54,Sheet2!$A$6:$V$141,5,FALSE)</f>
        <v>#REF!</v>
      </c>
      <c r="J54" s="78" t="e">
        <f>VLOOKUP($F54,Sheet2!$A$6:$V$141,6,FALSE)</f>
        <v>#REF!</v>
      </c>
      <c r="K54" s="78" t="e">
        <f>VLOOKUP($F54,Sheet2!$A$6:$V$141,7,FALSE)</f>
        <v>#REF!</v>
      </c>
      <c r="L54" s="78" t="e">
        <f>VLOOKUP($F54,Sheet2!$A$6:$V$141,8,FALSE)</f>
        <v>#REF!</v>
      </c>
      <c r="M54" s="78" t="e">
        <f>VLOOKUP($F54,Sheet2!$A$6:$V$141,9,FALSE)</f>
        <v>#REF!</v>
      </c>
      <c r="N54" s="78" t="e">
        <f>VLOOKUP($F54,Sheet2!$A$6:$V$141,10,FALSE)</f>
        <v>#REF!</v>
      </c>
      <c r="O54" s="78" t="e">
        <f>VLOOKUP($F54,Sheet2!$A$6:$V$141,11,FALSE)</f>
        <v>#REF!</v>
      </c>
      <c r="P54" s="78" t="e">
        <f>VLOOKUP($F54,Sheet2!$A$6:$V$141,12,FALSE)</f>
        <v>#REF!</v>
      </c>
      <c r="Q54" s="78" t="e">
        <f>VLOOKUP($F54,Sheet2!$A$6:$V$141,13,FALSE)</f>
        <v>#REF!</v>
      </c>
      <c r="R54" s="78" t="e">
        <f>VLOOKUP($F54,Sheet2!$A$6:$V$141,14,FALSE)</f>
        <v>#REF!</v>
      </c>
      <c r="S54" s="78" t="e">
        <f>VLOOKUP($F54,Sheet2!$A$6:$V$141,15,FALSE)</f>
        <v>#REF!</v>
      </c>
      <c r="T54" s="78" t="e">
        <f>VLOOKUP($F54,Sheet2!$A$6:$V$141,16,FALSE)</f>
        <v>#REF!</v>
      </c>
      <c r="U54" s="78" t="e">
        <f>VLOOKUP($F54,Sheet2!$A$6:$V$141,17,FALSE)</f>
        <v>#REF!</v>
      </c>
      <c r="V54" s="78" t="e">
        <f>VLOOKUP($F54,Sheet2!$A$6:$V$141,18,FALSE)</f>
        <v>#REF!</v>
      </c>
      <c r="W54" s="78" t="e">
        <f>VLOOKUP($F54,Sheet2!$A$6:$V$141,19,FALSE)</f>
        <v>#REF!</v>
      </c>
      <c r="X54" s="78" t="e">
        <f>VLOOKUP($F54,Sheet2!$A$6:$V$141,20,FALSE)</f>
        <v>#REF!</v>
      </c>
      <c r="Y54" s="78" t="e">
        <f>VLOOKUP($F54,Sheet2!$A$6:$V$141,21,FALSE)</f>
        <v>#REF!</v>
      </c>
      <c r="Z54" s="78" t="e">
        <f>VLOOKUP($F54,Sheet2!$A$6:$V$141,22,FALSE)</f>
        <v>#REF!</v>
      </c>
      <c r="AA54" s="78" t="e">
        <f t="shared" si="4"/>
        <v>#REF!</v>
      </c>
      <c r="AB54" s="78"/>
      <c r="AC54" s="78"/>
      <c r="AD54" s="78"/>
      <c r="AE54" s="78"/>
      <c r="AF54" s="78"/>
      <c r="AG54" s="78"/>
      <c r="AH54" s="78"/>
      <c r="AI54" s="78"/>
      <c r="AJ54" s="78"/>
      <c r="AK54" s="78"/>
      <c r="AL54" s="78"/>
    </row>
    <row r="55" ht="15" customHeight="1">
      <c r="A55" s="0" t="s">
        <v>216</v>
      </c>
      <c r="C55" s="0" t="s">
        <v>215</v>
      </c>
      <c r="D55" s="76" t="s">
        <v>231</v>
      </c>
      <c r="E55" s="76"/>
      <c r="F55" s="73" t="s">
        <v>88</v>
      </c>
      <c r="G55" s="78" t="e">
        <f>VLOOKUP($F55,Sheet2!$A$6:$V$141,3,FALSE)</f>
        <v>#REF!</v>
      </c>
      <c r="H55" s="78" t="e">
        <f>VLOOKUP($F55,Sheet2!$A$6:$V$141,4,FALSE)</f>
        <v>#REF!</v>
      </c>
      <c r="I55" s="78" t="e">
        <f>VLOOKUP($F55,Sheet2!$A$6:$V$141,5,FALSE)</f>
        <v>#REF!</v>
      </c>
      <c r="J55" s="78" t="e">
        <f>VLOOKUP($F55,Sheet2!$A$6:$V$141,6,FALSE)</f>
        <v>#REF!</v>
      </c>
      <c r="K55" s="78" t="e">
        <f>VLOOKUP($F55,Sheet2!$A$6:$V$141,7,FALSE)</f>
        <v>#REF!</v>
      </c>
      <c r="L55" s="78" t="e">
        <f>VLOOKUP($F55,Sheet2!$A$6:$V$141,8,FALSE)</f>
        <v>#REF!</v>
      </c>
      <c r="M55" s="78" t="e">
        <f>VLOOKUP($F55,Sheet2!$A$6:$V$141,9,FALSE)</f>
        <v>#REF!</v>
      </c>
      <c r="N55" s="78" t="e">
        <f>VLOOKUP($F55,Sheet2!$A$6:$V$141,10,FALSE)</f>
        <v>#REF!</v>
      </c>
      <c r="O55" s="78" t="e">
        <f>VLOOKUP($F55,Sheet2!$A$6:$V$141,11,FALSE)</f>
        <v>#REF!</v>
      </c>
      <c r="P55" s="78" t="e">
        <f>VLOOKUP($F55,Sheet2!$A$6:$V$141,12,FALSE)</f>
        <v>#REF!</v>
      </c>
      <c r="Q55" s="78" t="e">
        <f>VLOOKUP($F55,Sheet2!$A$6:$V$141,13,FALSE)</f>
        <v>#REF!</v>
      </c>
      <c r="R55" s="78" t="e">
        <f>VLOOKUP($F55,Sheet2!$A$6:$V$141,14,FALSE)</f>
        <v>#REF!</v>
      </c>
      <c r="S55" s="78" t="e">
        <f>VLOOKUP($F55,Sheet2!$A$6:$V$141,15,FALSE)</f>
        <v>#REF!</v>
      </c>
      <c r="T55" s="78" t="e">
        <f>VLOOKUP($F55,Sheet2!$A$6:$V$141,16,FALSE)</f>
        <v>#REF!</v>
      </c>
      <c r="U55" s="78" t="e">
        <f>VLOOKUP($F55,Sheet2!$A$6:$V$141,17,FALSE)</f>
        <v>#REF!</v>
      </c>
      <c r="V55" s="78" t="e">
        <f>VLOOKUP($F55,Sheet2!$A$6:$V$141,18,FALSE)</f>
        <v>#REF!</v>
      </c>
      <c r="W55" s="78" t="e">
        <f>VLOOKUP($F55,Sheet2!$A$6:$V$141,19,FALSE)</f>
        <v>#REF!</v>
      </c>
      <c r="X55" s="78" t="e">
        <f>VLOOKUP($F55,Sheet2!$A$6:$V$141,20,FALSE)</f>
        <v>#REF!</v>
      </c>
      <c r="Y55" s="78" t="e">
        <f>VLOOKUP($F55,Sheet2!$A$6:$V$141,21,FALSE)</f>
        <v>#REF!</v>
      </c>
      <c r="Z55" s="78" t="e">
        <f>VLOOKUP($F55,Sheet2!$A$6:$V$141,22,FALSE)</f>
        <v>#REF!</v>
      </c>
      <c r="AA55" s="78" t="e">
        <f ref="AA55:AA60" t="shared" si="5">+X55+Y55-J55</f>
        <v>#REF!</v>
      </c>
      <c r="AB55" s="78"/>
      <c r="AC55" s="78"/>
      <c r="AD55" s="78"/>
      <c r="AE55" s="78"/>
      <c r="AF55" s="78"/>
      <c r="AG55" s="78"/>
      <c r="AH55" s="78"/>
      <c r="AI55" s="78"/>
      <c r="AJ55" s="78"/>
      <c r="AK55" s="78"/>
      <c r="AL55" s="78"/>
    </row>
    <row r="56" ht="15" customHeight="1">
      <c r="A56" s="0" t="s">
        <v>216</v>
      </c>
      <c r="C56" s="0" t="s">
        <v>215</v>
      </c>
      <c r="D56" s="76" t="s">
        <v>231</v>
      </c>
      <c r="E56" s="76"/>
      <c r="F56" s="73" t="s">
        <v>123</v>
      </c>
      <c r="G56" s="78" t="e">
        <f>VLOOKUP($F56,Sheet2!$A$6:$V$141,3,FALSE)</f>
        <v>#REF!</v>
      </c>
      <c r="H56" s="78" t="e">
        <f>VLOOKUP($F56,Sheet2!$A$6:$V$141,4,FALSE)</f>
        <v>#REF!</v>
      </c>
      <c r="I56" s="78" t="e">
        <f>VLOOKUP($F56,Sheet2!$A$6:$V$141,5,FALSE)</f>
        <v>#REF!</v>
      </c>
      <c r="J56" s="78" t="e">
        <f>VLOOKUP($F56,Sheet2!$A$6:$V$141,6,FALSE)</f>
        <v>#REF!</v>
      </c>
      <c r="K56" s="78" t="e">
        <f>VLOOKUP($F56,Sheet2!$A$6:$V$141,7,FALSE)</f>
        <v>#REF!</v>
      </c>
      <c r="L56" s="78" t="e">
        <f>VLOOKUP($F56,Sheet2!$A$6:$V$141,8,FALSE)</f>
        <v>#REF!</v>
      </c>
      <c r="M56" s="78" t="e">
        <f>VLOOKUP($F56,Sheet2!$A$6:$V$141,9,FALSE)</f>
        <v>#REF!</v>
      </c>
      <c r="N56" s="78" t="e">
        <f>VLOOKUP($F56,Sheet2!$A$6:$V$141,10,FALSE)</f>
        <v>#REF!</v>
      </c>
      <c r="O56" s="78" t="e">
        <f>VLOOKUP($F56,Sheet2!$A$6:$V$141,11,FALSE)</f>
        <v>#REF!</v>
      </c>
      <c r="P56" s="78" t="e">
        <f>VLOOKUP($F56,Sheet2!$A$6:$V$141,12,FALSE)</f>
        <v>#REF!</v>
      </c>
      <c r="Q56" s="78" t="e">
        <f>VLOOKUP($F56,Sheet2!$A$6:$V$141,13,FALSE)</f>
        <v>#REF!</v>
      </c>
      <c r="R56" s="78" t="e">
        <f>VLOOKUP($F56,Sheet2!$A$6:$V$141,14,FALSE)</f>
        <v>#REF!</v>
      </c>
      <c r="S56" s="78" t="e">
        <f>VLOOKUP($F56,Sheet2!$A$6:$V$141,15,FALSE)</f>
        <v>#REF!</v>
      </c>
      <c r="T56" s="78" t="e">
        <f>VLOOKUP($F56,Sheet2!$A$6:$V$141,16,FALSE)</f>
        <v>#REF!</v>
      </c>
      <c r="U56" s="78" t="e">
        <f>VLOOKUP($F56,Sheet2!$A$6:$V$141,17,FALSE)</f>
        <v>#REF!</v>
      </c>
      <c r="V56" s="78" t="e">
        <f>VLOOKUP($F56,Sheet2!$A$6:$V$141,18,FALSE)</f>
        <v>#REF!</v>
      </c>
      <c r="W56" s="78" t="e">
        <f>VLOOKUP($F56,Sheet2!$A$6:$V$141,19,FALSE)</f>
        <v>#REF!</v>
      </c>
      <c r="X56" s="78" t="e">
        <f>VLOOKUP($F56,Sheet2!$A$6:$V$141,20,FALSE)</f>
        <v>#REF!</v>
      </c>
      <c r="Y56" s="78" t="e">
        <f>VLOOKUP($F56,Sheet2!$A$6:$V$141,21,FALSE)</f>
        <v>#REF!</v>
      </c>
      <c r="Z56" s="78" t="e">
        <f>VLOOKUP($F56,Sheet2!$A$6:$V$141,22,FALSE)</f>
        <v>#REF!</v>
      </c>
      <c r="AA56" s="78" t="e">
        <f t="shared" si="5"/>
        <v>#REF!</v>
      </c>
      <c r="AB56" s="78"/>
      <c r="AC56" s="78"/>
      <c r="AD56" s="78"/>
      <c r="AE56" s="78"/>
      <c r="AF56" s="78"/>
      <c r="AG56" s="78"/>
      <c r="AH56" s="78"/>
      <c r="AI56" s="78"/>
      <c r="AJ56" s="78"/>
      <c r="AK56" s="78"/>
      <c r="AL56" s="78"/>
    </row>
    <row r="57" ht="15" customHeight="1">
      <c r="A57" s="0" t="s">
        <v>216</v>
      </c>
      <c r="C57" s="0" t="s">
        <v>215</v>
      </c>
      <c r="D57" s="76" t="s">
        <v>231</v>
      </c>
      <c r="E57" s="76"/>
      <c r="F57" s="73" t="s">
        <v>131</v>
      </c>
      <c r="G57" s="78" t="e">
        <f>VLOOKUP($F57,Sheet2!$A$6:$V$141,3,FALSE)</f>
        <v>#REF!</v>
      </c>
      <c r="H57" s="78" t="e">
        <f>VLOOKUP($F57,Sheet2!$A$6:$V$141,4,FALSE)</f>
        <v>#REF!</v>
      </c>
      <c r="I57" s="78" t="e">
        <f>VLOOKUP($F57,Sheet2!$A$6:$V$141,5,FALSE)</f>
        <v>#REF!</v>
      </c>
      <c r="J57" s="78" t="e">
        <f>VLOOKUP($F57,Sheet2!$A$6:$V$141,6,FALSE)</f>
        <v>#REF!</v>
      </c>
      <c r="K57" s="78" t="e">
        <f>VLOOKUP($F57,Sheet2!$A$6:$V$141,7,FALSE)</f>
        <v>#REF!</v>
      </c>
      <c r="L57" s="78" t="e">
        <f>VLOOKUP($F57,Sheet2!$A$6:$V$141,8,FALSE)</f>
        <v>#REF!</v>
      </c>
      <c r="M57" s="78" t="e">
        <f>VLOOKUP($F57,Sheet2!$A$6:$V$141,9,FALSE)</f>
        <v>#REF!</v>
      </c>
      <c r="N57" s="78" t="e">
        <f>VLOOKUP($F57,Sheet2!$A$6:$V$141,10,FALSE)</f>
        <v>#REF!</v>
      </c>
      <c r="O57" s="78" t="e">
        <f>VLOOKUP($F57,Sheet2!$A$6:$V$141,11,FALSE)</f>
        <v>#REF!</v>
      </c>
      <c r="P57" s="78" t="e">
        <f>VLOOKUP($F57,Sheet2!$A$6:$V$141,12,FALSE)</f>
        <v>#REF!</v>
      </c>
      <c r="Q57" s="78" t="e">
        <f>VLOOKUP($F57,Sheet2!$A$6:$V$141,13,FALSE)</f>
        <v>#REF!</v>
      </c>
      <c r="R57" s="78" t="e">
        <f>VLOOKUP($F57,Sheet2!$A$6:$V$141,14,FALSE)</f>
        <v>#REF!</v>
      </c>
      <c r="S57" s="78" t="e">
        <f>VLOOKUP($F57,Sheet2!$A$6:$V$141,15,FALSE)</f>
        <v>#REF!</v>
      </c>
      <c r="T57" s="78" t="e">
        <f>VLOOKUP($F57,Sheet2!$A$6:$V$141,16,FALSE)</f>
        <v>#REF!</v>
      </c>
      <c r="U57" s="78" t="e">
        <f>VLOOKUP($F57,Sheet2!$A$6:$V$141,17,FALSE)</f>
        <v>#REF!</v>
      </c>
      <c r="V57" s="78" t="e">
        <f>VLOOKUP($F57,Sheet2!$A$6:$V$141,18,FALSE)</f>
        <v>#REF!</v>
      </c>
      <c r="W57" s="78" t="e">
        <f>VLOOKUP($F57,Sheet2!$A$6:$V$141,19,FALSE)</f>
        <v>#REF!</v>
      </c>
      <c r="X57" s="78" t="e">
        <f>VLOOKUP($F57,Sheet2!$A$6:$V$141,20,FALSE)</f>
        <v>#REF!</v>
      </c>
      <c r="Y57" s="78" t="e">
        <f>VLOOKUP($F57,Sheet2!$A$6:$V$141,21,FALSE)</f>
        <v>#REF!</v>
      </c>
      <c r="Z57" s="78" t="e">
        <f>VLOOKUP($F57,Sheet2!$A$6:$V$141,22,FALSE)</f>
        <v>#REF!</v>
      </c>
      <c r="AA57" s="78" t="e">
        <f t="shared" si="5"/>
        <v>#REF!</v>
      </c>
      <c r="AB57" s="78"/>
      <c r="AC57" s="78"/>
      <c r="AD57" s="78"/>
      <c r="AE57" s="78"/>
      <c r="AF57" s="78"/>
      <c r="AG57" s="78"/>
      <c r="AH57" s="78"/>
      <c r="AI57" s="78"/>
      <c r="AJ57" s="78"/>
      <c r="AK57" s="78"/>
      <c r="AL57" s="78"/>
    </row>
    <row r="58" ht="15" customHeight="1">
      <c r="A58" s="0" t="s">
        <v>216</v>
      </c>
      <c r="C58" s="0" t="s">
        <v>215</v>
      </c>
      <c r="D58" s="76" t="s">
        <v>231</v>
      </c>
      <c r="E58" s="76"/>
      <c r="F58" s="73" t="s">
        <v>133</v>
      </c>
      <c r="G58" s="78" t="e">
        <f>VLOOKUP($F58,Sheet2!$A$6:$V$141,3,FALSE)</f>
        <v>#REF!</v>
      </c>
      <c r="H58" s="78" t="e">
        <f>VLOOKUP($F58,Sheet2!$A$6:$V$141,4,FALSE)</f>
        <v>#REF!</v>
      </c>
      <c r="I58" s="78" t="e">
        <f>VLOOKUP($F58,Sheet2!$A$6:$V$141,5,FALSE)</f>
        <v>#REF!</v>
      </c>
      <c r="J58" s="78" t="e">
        <f>VLOOKUP($F58,Sheet2!$A$6:$V$141,6,FALSE)</f>
        <v>#REF!</v>
      </c>
      <c r="K58" s="78" t="e">
        <f>VLOOKUP($F58,Sheet2!$A$6:$V$141,7,FALSE)</f>
        <v>#REF!</v>
      </c>
      <c r="L58" s="78" t="e">
        <f>VLOOKUP($F58,Sheet2!$A$6:$V$141,8,FALSE)</f>
        <v>#REF!</v>
      </c>
      <c r="M58" s="78" t="e">
        <f>VLOOKUP($F58,Sheet2!$A$6:$V$141,9,FALSE)</f>
        <v>#REF!</v>
      </c>
      <c r="N58" s="78" t="e">
        <f>VLOOKUP($F58,Sheet2!$A$6:$V$141,10,FALSE)</f>
        <v>#REF!</v>
      </c>
      <c r="O58" s="78" t="e">
        <f>VLOOKUP($F58,Sheet2!$A$6:$V$141,11,FALSE)</f>
        <v>#REF!</v>
      </c>
      <c r="P58" s="78" t="e">
        <f>VLOOKUP($F58,Sheet2!$A$6:$V$141,12,FALSE)</f>
        <v>#REF!</v>
      </c>
      <c r="Q58" s="78" t="e">
        <f>VLOOKUP($F58,Sheet2!$A$6:$V$141,13,FALSE)</f>
        <v>#REF!</v>
      </c>
      <c r="R58" s="78" t="e">
        <f>VLOOKUP($F58,Sheet2!$A$6:$V$141,14,FALSE)</f>
        <v>#REF!</v>
      </c>
      <c r="S58" s="78" t="e">
        <f>VLOOKUP($F58,Sheet2!$A$6:$V$141,15,FALSE)</f>
        <v>#REF!</v>
      </c>
      <c r="T58" s="78" t="e">
        <f>VLOOKUP($F58,Sheet2!$A$6:$V$141,16,FALSE)</f>
        <v>#REF!</v>
      </c>
      <c r="U58" s="78" t="e">
        <f>VLOOKUP($F58,Sheet2!$A$6:$V$141,17,FALSE)</f>
        <v>#REF!</v>
      </c>
      <c r="V58" s="78" t="e">
        <f>VLOOKUP($F58,Sheet2!$A$6:$V$141,18,FALSE)</f>
        <v>#REF!</v>
      </c>
      <c r="W58" s="78" t="e">
        <f>VLOOKUP($F58,Sheet2!$A$6:$V$141,19,FALSE)</f>
        <v>#REF!</v>
      </c>
      <c r="X58" s="78" t="e">
        <f>VLOOKUP($F58,Sheet2!$A$6:$V$141,20,FALSE)</f>
        <v>#REF!</v>
      </c>
      <c r="Y58" s="78" t="e">
        <f>VLOOKUP($F58,Sheet2!$A$6:$V$141,21,FALSE)</f>
        <v>#REF!</v>
      </c>
      <c r="Z58" s="78" t="e">
        <f>VLOOKUP($F58,Sheet2!$A$6:$V$141,22,FALSE)</f>
        <v>#REF!</v>
      </c>
      <c r="AA58" s="78" t="e">
        <f t="shared" si="5"/>
        <v>#REF!</v>
      </c>
      <c r="AB58" s="78"/>
      <c r="AC58" s="78"/>
      <c r="AD58" s="78"/>
      <c r="AE58" s="78"/>
      <c r="AF58" s="78"/>
      <c r="AG58" s="78"/>
      <c r="AH58" s="78"/>
      <c r="AI58" s="78"/>
      <c r="AJ58" s="78"/>
      <c r="AK58" s="78"/>
      <c r="AL58" s="78"/>
    </row>
    <row r="59" ht="15" customHeight="1">
      <c r="A59" s="0" t="s">
        <v>216</v>
      </c>
      <c r="C59" s="0" t="s">
        <v>215</v>
      </c>
      <c r="D59" s="76" t="s">
        <v>231</v>
      </c>
      <c r="E59" s="76"/>
      <c r="F59" s="73" t="s">
        <v>139</v>
      </c>
      <c r="G59" s="78" t="e">
        <f>VLOOKUP($F59,Sheet2!$A$6:$V$141,3,FALSE)</f>
        <v>#REF!</v>
      </c>
      <c r="H59" s="78" t="e">
        <f>VLOOKUP($F59,Sheet2!$A$6:$V$141,4,FALSE)</f>
        <v>#REF!</v>
      </c>
      <c r="I59" s="78" t="e">
        <f>VLOOKUP($F59,Sheet2!$A$6:$V$141,5,FALSE)</f>
        <v>#REF!</v>
      </c>
      <c r="J59" s="78" t="e">
        <f>VLOOKUP($F59,Sheet2!$A$6:$V$141,6,FALSE)</f>
        <v>#REF!</v>
      </c>
      <c r="K59" s="78" t="e">
        <f>VLOOKUP($F59,Sheet2!$A$6:$V$141,7,FALSE)</f>
        <v>#REF!</v>
      </c>
      <c r="L59" s="78" t="e">
        <f>VLOOKUP($F59,Sheet2!$A$6:$V$141,8,FALSE)</f>
        <v>#REF!</v>
      </c>
      <c r="M59" s="78" t="e">
        <f>VLOOKUP($F59,Sheet2!$A$6:$V$141,9,FALSE)</f>
        <v>#REF!</v>
      </c>
      <c r="N59" s="78" t="e">
        <f>VLOOKUP($F59,Sheet2!$A$6:$V$141,10,FALSE)</f>
        <v>#REF!</v>
      </c>
      <c r="O59" s="78" t="e">
        <f>VLOOKUP($F59,Sheet2!$A$6:$V$141,11,FALSE)</f>
        <v>#REF!</v>
      </c>
      <c r="P59" s="78" t="e">
        <f>VLOOKUP($F59,Sheet2!$A$6:$V$141,12,FALSE)</f>
        <v>#REF!</v>
      </c>
      <c r="Q59" s="78" t="e">
        <f>VLOOKUP($F59,Sheet2!$A$6:$V$141,13,FALSE)</f>
        <v>#REF!</v>
      </c>
      <c r="R59" s="78" t="e">
        <f>VLOOKUP($F59,Sheet2!$A$6:$V$141,14,FALSE)</f>
        <v>#REF!</v>
      </c>
      <c r="S59" s="78" t="e">
        <f>VLOOKUP($F59,Sheet2!$A$6:$V$141,15,FALSE)</f>
        <v>#REF!</v>
      </c>
      <c r="T59" s="78" t="e">
        <f>VLOOKUP($F59,Sheet2!$A$6:$V$141,16,FALSE)</f>
        <v>#REF!</v>
      </c>
      <c r="U59" s="78" t="e">
        <f>VLOOKUP($F59,Sheet2!$A$6:$V$141,17,FALSE)</f>
        <v>#REF!</v>
      </c>
      <c r="V59" s="78" t="e">
        <f>VLOOKUP($F59,Sheet2!$A$6:$V$141,18,FALSE)</f>
        <v>#REF!</v>
      </c>
      <c r="W59" s="78" t="e">
        <f>VLOOKUP($F59,Sheet2!$A$6:$V$141,19,FALSE)</f>
        <v>#REF!</v>
      </c>
      <c r="X59" s="78" t="e">
        <f>VLOOKUP($F59,Sheet2!$A$6:$V$141,20,FALSE)</f>
        <v>#REF!</v>
      </c>
      <c r="Y59" s="78" t="e">
        <f>VLOOKUP($F59,Sheet2!$A$6:$V$141,21,FALSE)</f>
        <v>#REF!</v>
      </c>
      <c r="Z59" s="78" t="e">
        <f>VLOOKUP($F59,Sheet2!$A$6:$V$141,22,FALSE)</f>
        <v>#REF!</v>
      </c>
      <c r="AA59" s="78" t="e">
        <f t="shared" si="5"/>
        <v>#REF!</v>
      </c>
      <c r="AB59" s="78"/>
      <c r="AC59" s="78"/>
      <c r="AD59" s="78"/>
      <c r="AE59" s="78"/>
      <c r="AF59" s="78"/>
      <c r="AG59" s="78"/>
      <c r="AH59" s="78"/>
      <c r="AI59" s="78"/>
      <c r="AJ59" s="78"/>
      <c r="AK59" s="78"/>
      <c r="AL59" s="78"/>
    </row>
    <row r="60" ht="15" customHeight="1">
      <c r="A60" s="0" t="s">
        <v>216</v>
      </c>
      <c r="C60" s="0" t="s">
        <v>215</v>
      </c>
      <c r="D60" s="76" t="s">
        <v>231</v>
      </c>
      <c r="E60" s="76"/>
      <c r="F60" s="73" t="s">
        <v>153</v>
      </c>
      <c r="G60" s="78" t="e">
        <f>VLOOKUP($F60,Sheet2!$A$6:$V$141,3,FALSE)</f>
        <v>#REF!</v>
      </c>
      <c r="H60" s="78" t="e">
        <f>VLOOKUP($F60,Sheet2!$A$6:$V$141,4,FALSE)</f>
        <v>#REF!</v>
      </c>
      <c r="I60" s="78" t="e">
        <f>VLOOKUP($F60,Sheet2!$A$6:$V$141,5,FALSE)</f>
        <v>#REF!</v>
      </c>
      <c r="J60" s="78" t="e">
        <f>VLOOKUP($F60,Sheet2!$A$6:$V$141,6,FALSE)</f>
        <v>#REF!</v>
      </c>
      <c r="K60" s="78" t="e">
        <f>VLOOKUP($F60,Sheet2!$A$6:$V$141,7,FALSE)</f>
        <v>#REF!</v>
      </c>
      <c r="L60" s="78" t="e">
        <f>VLOOKUP($F60,Sheet2!$A$6:$V$141,8,FALSE)</f>
        <v>#REF!</v>
      </c>
      <c r="M60" s="78" t="e">
        <f>VLOOKUP($F60,Sheet2!$A$6:$V$141,9,FALSE)</f>
        <v>#REF!</v>
      </c>
      <c r="N60" s="78" t="e">
        <f>VLOOKUP($F60,Sheet2!$A$6:$V$141,10,FALSE)</f>
        <v>#REF!</v>
      </c>
      <c r="O60" s="78" t="e">
        <f>VLOOKUP($F60,Sheet2!$A$6:$V$141,11,FALSE)</f>
        <v>#REF!</v>
      </c>
      <c r="P60" s="78" t="e">
        <f>VLOOKUP($F60,Sheet2!$A$6:$V$141,12,FALSE)</f>
        <v>#REF!</v>
      </c>
      <c r="Q60" s="78" t="e">
        <f>VLOOKUP($F60,Sheet2!$A$6:$V$141,13,FALSE)</f>
        <v>#REF!</v>
      </c>
      <c r="R60" s="78" t="e">
        <f>VLOOKUP($F60,Sheet2!$A$6:$V$141,14,FALSE)</f>
        <v>#REF!</v>
      </c>
      <c r="S60" s="78" t="e">
        <f>VLOOKUP($F60,Sheet2!$A$6:$V$141,15,FALSE)</f>
        <v>#REF!</v>
      </c>
      <c r="T60" s="78" t="e">
        <f>VLOOKUP($F60,Sheet2!$A$6:$V$141,16,FALSE)</f>
        <v>#REF!</v>
      </c>
      <c r="U60" s="78" t="e">
        <f>VLOOKUP($F60,Sheet2!$A$6:$V$141,17,FALSE)</f>
        <v>#REF!</v>
      </c>
      <c r="V60" s="78" t="e">
        <f>VLOOKUP($F60,Sheet2!$A$6:$V$141,18,FALSE)</f>
        <v>#REF!</v>
      </c>
      <c r="W60" s="78" t="e">
        <f>VLOOKUP($F60,Sheet2!$A$6:$V$141,19,FALSE)</f>
        <v>#REF!</v>
      </c>
      <c r="X60" s="78" t="e">
        <f>VLOOKUP($F60,Sheet2!$A$6:$V$141,20,FALSE)</f>
        <v>#REF!</v>
      </c>
      <c r="Y60" s="78" t="e">
        <f>VLOOKUP($F60,Sheet2!$A$6:$V$141,21,FALSE)</f>
        <v>#REF!</v>
      </c>
      <c r="Z60" s="78" t="e">
        <f>VLOOKUP($F60,Sheet2!$A$6:$V$141,22,FALSE)</f>
        <v>#REF!</v>
      </c>
      <c r="AA60" s="78" t="e">
        <f t="shared" si="5"/>
        <v>#REF!</v>
      </c>
      <c r="AB60" s="78"/>
      <c r="AC60" s="78"/>
      <c r="AD60" s="78"/>
      <c r="AE60" s="78"/>
      <c r="AF60" s="78"/>
      <c r="AG60" s="78"/>
      <c r="AH60" s="78"/>
      <c r="AI60" s="78"/>
      <c r="AJ60" s="78"/>
      <c r="AK60" s="78"/>
      <c r="AL60" s="78"/>
    </row>
    <row r="61" hidden="1" ht="15" customHeight="1">
      <c r="E61" s="75">
        <v>310202100002000</v>
      </c>
      <c r="F61" s="76" t="s">
        <v>232</v>
      </c>
      <c r="H61" s="78"/>
      <c r="I61" s="78"/>
      <c r="J61" s="78"/>
      <c r="K61" s="78"/>
      <c r="L61" s="78"/>
      <c r="M61" s="78"/>
      <c r="N61" s="78"/>
      <c r="O61" s="78"/>
      <c r="P61" s="78"/>
      <c r="Q61" s="78"/>
      <c r="R61" s="78"/>
      <c r="S61" s="78"/>
      <c r="T61" s="78"/>
      <c r="U61" s="78"/>
      <c r="V61" s="78"/>
      <c r="W61" s="78"/>
      <c r="X61" s="78"/>
      <c r="Y61" s="78"/>
      <c r="Z61" s="78"/>
      <c r="AA61" s="78">
        <f t="shared" si="4"/>
        <v>0</v>
      </c>
      <c r="AB61" s="78"/>
      <c r="AC61" s="78"/>
      <c r="AD61" s="78"/>
      <c r="AE61" s="78"/>
      <c r="AF61" s="78"/>
      <c r="AG61" s="78"/>
      <c r="AH61" s="78"/>
      <c r="AI61" s="78"/>
      <c r="AJ61" s="78"/>
      <c r="AK61" s="78"/>
      <c r="AL61" s="78"/>
    </row>
    <row r="62" ht="15" customHeight="1">
      <c r="A62" s="0" t="s">
        <v>216</v>
      </c>
      <c r="C62" s="0" t="s">
        <v>221</v>
      </c>
      <c r="D62" s="76" t="s">
        <v>232</v>
      </c>
      <c r="E62" s="76"/>
      <c r="F62" s="73" t="s">
        <v>80</v>
      </c>
      <c r="G62" s="78" t="e">
        <f>VLOOKUP($F62,Sheet2!$A$6:$V$141,3,FALSE)</f>
        <v>#REF!</v>
      </c>
      <c r="H62" s="78" t="e">
        <f>VLOOKUP($F62,Sheet2!$A$6:$V$141,4,FALSE)</f>
        <v>#REF!</v>
      </c>
      <c r="I62" s="78" t="e">
        <f>VLOOKUP($F62,Sheet2!$A$6:$V$141,5,FALSE)</f>
        <v>#REF!</v>
      </c>
      <c r="J62" s="78" t="e">
        <f>VLOOKUP($F62,Sheet2!$A$6:$V$141,6,FALSE)</f>
        <v>#REF!</v>
      </c>
      <c r="K62" s="78" t="e">
        <f>VLOOKUP($F62,Sheet2!$A$6:$V$141,7,FALSE)</f>
        <v>#REF!</v>
      </c>
      <c r="L62" s="78" t="e">
        <f>VLOOKUP($F62,Sheet2!$A$6:$V$141,8,FALSE)</f>
        <v>#REF!</v>
      </c>
      <c r="M62" s="78" t="e">
        <f>VLOOKUP($F62,Sheet2!$A$6:$V$141,9,FALSE)</f>
        <v>#REF!</v>
      </c>
      <c r="N62" s="78" t="e">
        <f>VLOOKUP($F62,Sheet2!$A$6:$V$141,10,FALSE)</f>
        <v>#REF!</v>
      </c>
      <c r="O62" s="78" t="e">
        <f>VLOOKUP($F62,Sheet2!$A$6:$V$141,11,FALSE)</f>
        <v>#REF!</v>
      </c>
      <c r="P62" s="78" t="e">
        <f>VLOOKUP($F62,Sheet2!$A$6:$V$141,12,FALSE)</f>
        <v>#REF!</v>
      </c>
      <c r="Q62" s="78" t="e">
        <f>VLOOKUP($F62,Sheet2!$A$6:$V$141,13,FALSE)</f>
        <v>#REF!</v>
      </c>
      <c r="R62" s="78" t="e">
        <f>VLOOKUP($F62,Sheet2!$A$6:$V$141,14,FALSE)</f>
        <v>#REF!</v>
      </c>
      <c r="S62" s="78" t="e">
        <f>VLOOKUP($F62,Sheet2!$A$6:$V$141,15,FALSE)</f>
        <v>#REF!</v>
      </c>
      <c r="T62" s="78" t="e">
        <f>VLOOKUP($F62,Sheet2!$A$6:$V$141,16,FALSE)</f>
        <v>#REF!</v>
      </c>
      <c r="U62" s="78" t="e">
        <f>VLOOKUP($F62,Sheet2!$A$6:$V$141,17,FALSE)</f>
        <v>#REF!</v>
      </c>
      <c r="V62" s="78" t="e">
        <f>VLOOKUP($F62,Sheet2!$A$6:$V$141,18,FALSE)</f>
        <v>#REF!</v>
      </c>
      <c r="W62" s="78" t="e">
        <f>VLOOKUP($F62,Sheet2!$A$6:$V$141,19,FALSE)</f>
        <v>#REF!</v>
      </c>
      <c r="X62" s="78" t="e">
        <f>VLOOKUP($F62,Sheet2!$A$6:$V$141,20,FALSE)</f>
        <v>#REF!</v>
      </c>
      <c r="Y62" s="78" t="e">
        <f>VLOOKUP($F62,Sheet2!$A$6:$V$141,21,FALSE)</f>
        <v>#REF!</v>
      </c>
      <c r="Z62" s="78" t="e">
        <f>VLOOKUP($F62,Sheet2!$A$6:$V$141,22,FALSE)</f>
        <v>#REF!</v>
      </c>
      <c r="AA62" s="78" t="e">
        <f t="shared" si="4"/>
        <v>#REF!</v>
      </c>
      <c r="AB62" s="78"/>
      <c r="AC62" s="78"/>
      <c r="AD62" s="78"/>
      <c r="AE62" s="78"/>
      <c r="AF62" s="78"/>
      <c r="AG62" s="78"/>
      <c r="AH62" s="78"/>
      <c r="AI62" s="78"/>
      <c r="AJ62" s="78"/>
      <c r="AK62" s="78"/>
      <c r="AL62" s="78"/>
    </row>
    <row r="63" hidden="1" ht="15" customHeight="1">
      <c r="E63" s="75">
        <v>310203100001000</v>
      </c>
      <c r="F63" s="76" t="s">
        <v>233</v>
      </c>
      <c r="H63" s="78"/>
      <c r="I63" s="78"/>
      <c r="J63" s="78"/>
      <c r="K63" s="78"/>
      <c r="L63" s="78"/>
      <c r="M63" s="78"/>
      <c r="N63" s="78"/>
      <c r="O63" s="78"/>
      <c r="P63" s="78"/>
      <c r="Q63" s="78"/>
      <c r="R63" s="78"/>
      <c r="S63" s="78"/>
      <c r="T63" s="78"/>
      <c r="U63" s="78"/>
      <c r="V63" s="78"/>
      <c r="W63" s="78"/>
      <c r="X63" s="78"/>
      <c r="Y63" s="78"/>
      <c r="Z63" s="78"/>
      <c r="AA63" s="78">
        <f t="shared" si="4"/>
        <v>0</v>
      </c>
      <c r="AB63" s="78"/>
      <c r="AC63" s="78"/>
      <c r="AD63" s="78"/>
      <c r="AE63" s="78"/>
      <c r="AF63" s="78"/>
      <c r="AG63" s="78"/>
      <c r="AH63" s="78"/>
      <c r="AI63" s="78"/>
      <c r="AJ63" s="78"/>
      <c r="AK63" s="78"/>
      <c r="AL63" s="78"/>
    </row>
    <row r="64" ht="15" customHeight="1">
      <c r="A64" s="0" t="s">
        <v>216</v>
      </c>
      <c r="C64" s="0" t="s">
        <v>221</v>
      </c>
      <c r="D64" s="76" t="s">
        <v>233</v>
      </c>
      <c r="E64" s="76"/>
      <c r="F64" s="73" t="s">
        <v>82</v>
      </c>
      <c r="G64" s="78" t="e">
        <f>VLOOKUP($F64,Sheet2!$A$6:$V$141,3,FALSE)</f>
        <v>#REF!</v>
      </c>
      <c r="H64" s="78" t="e">
        <f>VLOOKUP($F64,Sheet2!$A$6:$V$141,4,FALSE)</f>
        <v>#REF!</v>
      </c>
      <c r="I64" s="78" t="e">
        <f>VLOOKUP($F64,Sheet2!$A$6:$V$141,5,FALSE)</f>
        <v>#REF!</v>
      </c>
      <c r="J64" s="78" t="e">
        <f>VLOOKUP($F64,Sheet2!$A$6:$V$141,6,FALSE)</f>
        <v>#REF!</v>
      </c>
      <c r="K64" s="78" t="e">
        <f>VLOOKUP($F64,Sheet2!$A$6:$V$141,7,FALSE)</f>
        <v>#REF!</v>
      </c>
      <c r="L64" s="78" t="e">
        <f>VLOOKUP($F64,Sheet2!$A$6:$V$141,8,FALSE)</f>
        <v>#REF!</v>
      </c>
      <c r="M64" s="78" t="e">
        <f>VLOOKUP($F64,Sheet2!$A$6:$V$141,9,FALSE)</f>
        <v>#REF!</v>
      </c>
      <c r="N64" s="78" t="e">
        <f>VLOOKUP($F64,Sheet2!$A$6:$V$141,10,FALSE)</f>
        <v>#REF!</v>
      </c>
      <c r="O64" s="78" t="e">
        <f>VLOOKUP($F64,Sheet2!$A$6:$V$141,11,FALSE)</f>
        <v>#REF!</v>
      </c>
      <c r="P64" s="78" t="e">
        <f>VLOOKUP($F64,Sheet2!$A$6:$V$141,12,FALSE)</f>
        <v>#REF!</v>
      </c>
      <c r="Q64" s="78" t="e">
        <f>VLOOKUP($F64,Sheet2!$A$6:$V$141,13,FALSE)</f>
        <v>#REF!</v>
      </c>
      <c r="R64" s="78" t="e">
        <f>VLOOKUP($F64,Sheet2!$A$6:$V$141,14,FALSE)</f>
        <v>#REF!</v>
      </c>
      <c r="S64" s="78" t="e">
        <f>VLOOKUP($F64,Sheet2!$A$6:$V$141,15,FALSE)</f>
        <v>#REF!</v>
      </c>
      <c r="T64" s="78" t="e">
        <f>VLOOKUP($F64,Sheet2!$A$6:$V$141,16,FALSE)</f>
        <v>#REF!</v>
      </c>
      <c r="U64" s="78" t="e">
        <f>VLOOKUP($F64,Sheet2!$A$6:$V$141,17,FALSE)</f>
        <v>#REF!</v>
      </c>
      <c r="V64" s="78" t="e">
        <f>VLOOKUP($F64,Sheet2!$A$6:$V$141,18,FALSE)</f>
        <v>#REF!</v>
      </c>
      <c r="W64" s="78" t="e">
        <f>VLOOKUP($F64,Sheet2!$A$6:$V$141,19,FALSE)</f>
        <v>#REF!</v>
      </c>
      <c r="X64" s="78" t="e">
        <f>VLOOKUP($F64,Sheet2!$A$6:$V$141,20,FALSE)</f>
        <v>#REF!</v>
      </c>
      <c r="Y64" s="78" t="e">
        <f>VLOOKUP($F64,Sheet2!$A$6:$V$141,21,FALSE)</f>
        <v>#REF!</v>
      </c>
      <c r="Z64" s="78" t="e">
        <f>VLOOKUP($F64,Sheet2!$A$6:$V$141,22,FALSE)</f>
        <v>#REF!</v>
      </c>
      <c r="AA64" s="78" t="e">
        <f t="shared" si="4"/>
        <v>#REF!</v>
      </c>
      <c r="AB64" s="78"/>
      <c r="AC64" s="78"/>
      <c r="AD64" s="78"/>
      <c r="AE64" s="78"/>
      <c r="AF64" s="78"/>
      <c r="AG64" s="78"/>
      <c r="AH64" s="78"/>
      <c r="AI64" s="78"/>
      <c r="AJ64" s="78"/>
      <c r="AK64" s="78"/>
      <c r="AL64" s="78"/>
    </row>
    <row r="65" hidden="1" ht="15" customHeight="1">
      <c r="E65" s="75">
        <v>310301100001000</v>
      </c>
      <c r="F65" s="76" t="s">
        <v>234</v>
      </c>
      <c r="H65" s="78"/>
      <c r="I65" s="78"/>
      <c r="J65" s="78"/>
      <c r="K65" s="78"/>
      <c r="L65" s="78"/>
      <c r="M65" s="78"/>
      <c r="N65" s="78"/>
      <c r="O65" s="78"/>
      <c r="P65" s="78"/>
      <c r="Q65" s="78"/>
      <c r="R65" s="78"/>
      <c r="S65" s="78"/>
      <c r="T65" s="78"/>
      <c r="U65" s="78"/>
      <c r="V65" s="78"/>
      <c r="W65" s="78"/>
      <c r="X65" s="78"/>
      <c r="Y65" s="78"/>
      <c r="Z65" s="78"/>
      <c r="AA65" s="78">
        <f t="shared" si="4"/>
        <v>0</v>
      </c>
      <c r="AB65" s="78"/>
      <c r="AC65" s="78"/>
      <c r="AD65" s="78"/>
      <c r="AE65" s="78"/>
      <c r="AF65" s="78"/>
      <c r="AG65" s="78"/>
      <c r="AH65" s="78"/>
      <c r="AI65" s="78"/>
      <c r="AJ65" s="78"/>
      <c r="AK65" s="78"/>
      <c r="AL65" s="78"/>
    </row>
    <row r="66" hidden="1" ht="15" customHeight="1">
      <c r="A66" s="0" t="s">
        <v>214</v>
      </c>
      <c r="B66" s="0" t="s">
        <v>221</v>
      </c>
      <c r="C66" s="0" t="s">
        <v>221</v>
      </c>
      <c r="D66" s="76" t="s">
        <v>234</v>
      </c>
      <c r="E66" s="76"/>
      <c r="F66" s="73" t="s">
        <v>35</v>
      </c>
      <c r="G66" s="78" t="e">
        <f>VLOOKUP($F66,Sheet2!$A$6:$V$141,3,FALSE)</f>
        <v>#REF!</v>
      </c>
      <c r="H66" s="78" t="e">
        <f>VLOOKUP($F66,Sheet2!$A$6:$V$141,4,FALSE)</f>
        <v>#REF!</v>
      </c>
      <c r="I66" s="78" t="e">
        <f>VLOOKUP($F66,Sheet2!$A$6:$V$141,5,FALSE)</f>
        <v>#REF!</v>
      </c>
      <c r="J66" s="78" t="e">
        <f>VLOOKUP($F66,Sheet2!$A$6:$V$141,6,FALSE)</f>
        <v>#REF!</v>
      </c>
      <c r="K66" s="78" t="e">
        <f>VLOOKUP($F66,Sheet2!$A$6:$V$141,7,FALSE)</f>
        <v>#REF!</v>
      </c>
      <c r="L66" s="78" t="e">
        <f>VLOOKUP($F66,Sheet2!$A$6:$V$141,8,FALSE)</f>
        <v>#REF!</v>
      </c>
      <c r="M66" s="78" t="e">
        <f>VLOOKUP($F66,Sheet2!$A$6:$V$141,9,FALSE)</f>
        <v>#REF!</v>
      </c>
      <c r="N66" s="78" t="e">
        <f>VLOOKUP($F66,Sheet2!$A$6:$V$141,10,FALSE)</f>
        <v>#REF!</v>
      </c>
      <c r="O66" s="78" t="e">
        <f>VLOOKUP($F66,Sheet2!$A$6:$V$141,11,FALSE)</f>
        <v>#REF!</v>
      </c>
      <c r="P66" s="78" t="e">
        <f>VLOOKUP($F66,Sheet2!$A$6:$V$141,12,FALSE)</f>
        <v>#REF!</v>
      </c>
      <c r="Q66" s="78" t="e">
        <f>VLOOKUP($F66,Sheet2!$A$6:$V$141,13,FALSE)</f>
        <v>#REF!</v>
      </c>
      <c r="R66" s="78" t="e">
        <f>VLOOKUP($F66,Sheet2!$A$6:$V$141,14,FALSE)</f>
        <v>#REF!</v>
      </c>
      <c r="S66" s="78" t="e">
        <f>VLOOKUP($F66,Sheet2!$A$6:$V$141,15,FALSE)</f>
        <v>#REF!</v>
      </c>
      <c r="T66" s="78" t="e">
        <f>VLOOKUP($F66,Sheet2!$A$6:$V$141,16,FALSE)</f>
        <v>#REF!</v>
      </c>
      <c r="U66" s="78" t="e">
        <f>VLOOKUP($F66,Sheet2!$A$6:$V$141,17,FALSE)</f>
        <v>#REF!</v>
      </c>
      <c r="V66" s="78" t="e">
        <f>VLOOKUP($F66,Sheet2!$A$6:$V$141,18,FALSE)</f>
        <v>#REF!</v>
      </c>
      <c r="W66" s="78" t="e">
        <f>VLOOKUP($F66,Sheet2!$A$6:$V$141,19,FALSE)</f>
        <v>#REF!</v>
      </c>
      <c r="X66" s="78" t="e">
        <f>VLOOKUP($F66,Sheet2!$A$6:$V$141,20,FALSE)</f>
        <v>#REF!</v>
      </c>
      <c r="Y66" s="78" t="e">
        <f>VLOOKUP($F66,Sheet2!$A$6:$V$141,21,FALSE)</f>
        <v>#REF!</v>
      </c>
      <c r="Z66" s="78" t="e">
        <f>VLOOKUP($F66,Sheet2!$A$6:$V$141,22,FALSE)</f>
        <v>#REF!</v>
      </c>
      <c r="AA66" s="78" t="e">
        <f t="shared" si="4"/>
        <v>#REF!</v>
      </c>
      <c r="AB66" s="78"/>
      <c r="AC66" s="78"/>
      <c r="AD66" s="78"/>
      <c r="AE66" s="78"/>
      <c r="AF66" s="78"/>
      <c r="AG66" s="78"/>
      <c r="AH66" s="78"/>
      <c r="AI66" s="78"/>
      <c r="AJ66" s="78"/>
      <c r="AK66" s="78"/>
      <c r="AL66" s="78"/>
    </row>
    <row r="67" ht="15" customHeight="1">
      <c r="A67" s="0" t="s">
        <v>216</v>
      </c>
      <c r="C67" s="0" t="s">
        <v>221</v>
      </c>
      <c r="D67" s="76" t="s">
        <v>234</v>
      </c>
      <c r="E67" s="76"/>
      <c r="F67" s="73" t="s">
        <v>72</v>
      </c>
      <c r="G67" s="78" t="e">
        <f>VLOOKUP($F67,Sheet2!$A$6:$V$141,3,FALSE)</f>
        <v>#REF!</v>
      </c>
      <c r="H67" s="78" t="e">
        <f>VLOOKUP($F67,Sheet2!$A$6:$V$141,4,FALSE)</f>
        <v>#REF!</v>
      </c>
      <c r="I67" s="78" t="e">
        <f>VLOOKUP($F67,Sheet2!$A$6:$V$141,5,FALSE)</f>
        <v>#REF!</v>
      </c>
      <c r="J67" s="78" t="e">
        <f>VLOOKUP($F67,Sheet2!$A$6:$V$141,6,FALSE)</f>
        <v>#REF!</v>
      </c>
      <c r="K67" s="78" t="e">
        <f>VLOOKUP($F67,Sheet2!$A$6:$V$141,7,FALSE)</f>
        <v>#REF!</v>
      </c>
      <c r="L67" s="78" t="e">
        <f>VLOOKUP($F67,Sheet2!$A$6:$V$141,8,FALSE)</f>
        <v>#REF!</v>
      </c>
      <c r="M67" s="78" t="e">
        <f>VLOOKUP($F67,Sheet2!$A$6:$V$141,9,FALSE)</f>
        <v>#REF!</v>
      </c>
      <c r="N67" s="78" t="e">
        <f>VLOOKUP($F67,Sheet2!$A$6:$V$141,10,FALSE)</f>
        <v>#REF!</v>
      </c>
      <c r="O67" s="78" t="e">
        <f>VLOOKUP($F67,Sheet2!$A$6:$V$141,11,FALSE)</f>
        <v>#REF!</v>
      </c>
      <c r="P67" s="78" t="e">
        <f>VLOOKUP($F67,Sheet2!$A$6:$V$141,12,FALSE)</f>
        <v>#REF!</v>
      </c>
      <c r="Q67" s="78" t="e">
        <f>VLOOKUP($F67,Sheet2!$A$6:$V$141,13,FALSE)</f>
        <v>#REF!</v>
      </c>
      <c r="R67" s="78" t="e">
        <f>VLOOKUP($F67,Sheet2!$A$6:$V$141,14,FALSE)</f>
        <v>#REF!</v>
      </c>
      <c r="S67" s="78" t="e">
        <f>VLOOKUP($F67,Sheet2!$A$6:$V$141,15,FALSE)</f>
        <v>#REF!</v>
      </c>
      <c r="T67" s="78" t="e">
        <f>VLOOKUP($F67,Sheet2!$A$6:$V$141,16,FALSE)</f>
        <v>#REF!</v>
      </c>
      <c r="U67" s="78" t="e">
        <f>VLOOKUP($F67,Sheet2!$A$6:$V$141,17,FALSE)</f>
        <v>#REF!</v>
      </c>
      <c r="V67" s="78" t="e">
        <f>VLOOKUP($F67,Sheet2!$A$6:$V$141,18,FALSE)</f>
        <v>#REF!</v>
      </c>
      <c r="W67" s="78" t="e">
        <f>VLOOKUP($F67,Sheet2!$A$6:$V$141,19,FALSE)</f>
        <v>#REF!</v>
      </c>
      <c r="X67" s="78" t="e">
        <f>VLOOKUP($F67,Sheet2!$A$6:$V$141,20,FALSE)</f>
        <v>#REF!</v>
      </c>
      <c r="Y67" s="78" t="e">
        <f>VLOOKUP($F67,Sheet2!$A$6:$V$141,21,FALSE)</f>
        <v>#REF!</v>
      </c>
      <c r="Z67" s="78" t="e">
        <f>VLOOKUP($F67,Sheet2!$A$6:$V$141,22,FALSE)</f>
        <v>#REF!</v>
      </c>
      <c r="AA67" s="78" t="e">
        <f t="shared" si="4"/>
        <v>#REF!</v>
      </c>
      <c r="AB67" s="78"/>
      <c r="AC67" s="78"/>
      <c r="AD67" s="78"/>
      <c r="AE67" s="78"/>
      <c r="AF67" s="78"/>
      <c r="AG67" s="78"/>
      <c r="AH67" s="78"/>
      <c r="AI67" s="78"/>
      <c r="AJ67" s="78"/>
      <c r="AK67" s="78"/>
      <c r="AL67" s="78"/>
    </row>
    <row r="68" ht="15" customHeight="1">
      <c r="A68" s="0" t="s">
        <v>216</v>
      </c>
      <c r="C68" s="0" t="s">
        <v>215</v>
      </c>
      <c r="D68" s="76" t="s">
        <v>234</v>
      </c>
      <c r="E68" s="76"/>
      <c r="F68" s="73" t="s">
        <v>86</v>
      </c>
      <c r="G68" s="78" t="e">
        <f>VLOOKUP($F68,Sheet2!$A$6:$V$141,3,FALSE)</f>
        <v>#REF!</v>
      </c>
      <c r="H68" s="78" t="e">
        <f>VLOOKUP($F68,Sheet2!$A$6:$V$141,4,FALSE)</f>
        <v>#REF!</v>
      </c>
      <c r="I68" s="78" t="e">
        <f>VLOOKUP($F68,Sheet2!$A$6:$V$141,5,FALSE)</f>
        <v>#REF!</v>
      </c>
      <c r="J68" s="78" t="e">
        <f>VLOOKUP($F68,Sheet2!$A$6:$V$141,6,FALSE)</f>
        <v>#REF!</v>
      </c>
      <c r="K68" s="78" t="e">
        <f>VLOOKUP($F68,Sheet2!$A$6:$V$141,7,FALSE)</f>
        <v>#REF!</v>
      </c>
      <c r="L68" s="78" t="e">
        <f>VLOOKUP($F68,Sheet2!$A$6:$V$141,8,FALSE)</f>
        <v>#REF!</v>
      </c>
      <c r="M68" s="78" t="e">
        <f>VLOOKUP($F68,Sheet2!$A$6:$V$141,9,FALSE)</f>
        <v>#REF!</v>
      </c>
      <c r="N68" s="78" t="e">
        <f>VLOOKUP($F68,Sheet2!$A$6:$V$141,10,FALSE)</f>
        <v>#REF!</v>
      </c>
      <c r="O68" s="78" t="e">
        <f>VLOOKUP($F68,Sheet2!$A$6:$V$141,11,FALSE)</f>
        <v>#REF!</v>
      </c>
      <c r="P68" s="78" t="e">
        <f>VLOOKUP($F68,Sheet2!$A$6:$V$141,12,FALSE)</f>
        <v>#REF!</v>
      </c>
      <c r="Q68" s="78" t="e">
        <f>VLOOKUP($F68,Sheet2!$A$6:$V$141,13,FALSE)</f>
        <v>#REF!</v>
      </c>
      <c r="R68" s="78" t="e">
        <f>VLOOKUP($F68,Sheet2!$A$6:$V$141,14,FALSE)</f>
        <v>#REF!</v>
      </c>
      <c r="S68" s="78" t="e">
        <f>VLOOKUP($F68,Sheet2!$A$6:$V$141,15,FALSE)</f>
        <v>#REF!</v>
      </c>
      <c r="T68" s="78" t="e">
        <f>VLOOKUP($F68,Sheet2!$A$6:$V$141,16,FALSE)</f>
        <v>#REF!</v>
      </c>
      <c r="U68" s="78" t="e">
        <f>VLOOKUP($F68,Sheet2!$A$6:$V$141,17,FALSE)</f>
        <v>#REF!</v>
      </c>
      <c r="V68" s="78" t="e">
        <f>VLOOKUP($F68,Sheet2!$A$6:$V$141,18,FALSE)</f>
        <v>#REF!</v>
      </c>
      <c r="W68" s="78" t="e">
        <f>VLOOKUP($F68,Sheet2!$A$6:$V$141,19,FALSE)</f>
        <v>#REF!</v>
      </c>
      <c r="X68" s="78" t="e">
        <f>VLOOKUP($F68,Sheet2!$A$6:$V$141,20,FALSE)</f>
        <v>#REF!</v>
      </c>
      <c r="Y68" s="78" t="e">
        <f>VLOOKUP($F68,Sheet2!$A$6:$V$141,21,FALSE)</f>
        <v>#REF!</v>
      </c>
      <c r="Z68" s="78" t="e">
        <f>VLOOKUP($F68,Sheet2!$A$6:$V$141,22,FALSE)</f>
        <v>#REF!</v>
      </c>
      <c r="AA68" s="78" t="e">
        <f t="shared" si="4"/>
        <v>#REF!</v>
      </c>
      <c r="AB68" s="78"/>
      <c r="AC68" s="78"/>
      <c r="AD68" s="78"/>
      <c r="AE68" s="78"/>
      <c r="AF68" s="78"/>
      <c r="AG68" s="78"/>
      <c r="AH68" s="78"/>
      <c r="AI68" s="78"/>
      <c r="AJ68" s="78"/>
      <c r="AK68" s="78"/>
      <c r="AL68" s="78"/>
    </row>
    <row r="69" ht="15" customHeight="1">
      <c r="A69" s="0" t="s">
        <v>216</v>
      </c>
      <c r="C69" s="0" t="s">
        <v>215</v>
      </c>
      <c r="D69" s="76" t="s">
        <v>234</v>
      </c>
      <c r="E69" s="76"/>
      <c r="F69" s="73" t="s">
        <v>135</v>
      </c>
      <c r="G69" s="78" t="e">
        <f>VLOOKUP($F69,Sheet2!$A$6:$V$141,3,FALSE)</f>
        <v>#REF!</v>
      </c>
      <c r="H69" s="78" t="e">
        <f>VLOOKUP($F69,Sheet2!$A$6:$V$141,4,FALSE)</f>
        <v>#REF!</v>
      </c>
      <c r="I69" s="78" t="e">
        <f>VLOOKUP($F69,Sheet2!$A$6:$V$141,5,FALSE)</f>
        <v>#REF!</v>
      </c>
      <c r="J69" s="78" t="e">
        <f>VLOOKUP($F69,Sheet2!$A$6:$V$141,6,FALSE)</f>
        <v>#REF!</v>
      </c>
      <c r="K69" s="78" t="e">
        <f>VLOOKUP($F69,Sheet2!$A$6:$V$141,7,FALSE)</f>
        <v>#REF!</v>
      </c>
      <c r="L69" s="78" t="e">
        <f>VLOOKUP($F69,Sheet2!$A$6:$V$141,8,FALSE)</f>
        <v>#REF!</v>
      </c>
      <c r="M69" s="78" t="e">
        <f>VLOOKUP($F69,Sheet2!$A$6:$V$141,9,FALSE)</f>
        <v>#REF!</v>
      </c>
      <c r="N69" s="78" t="e">
        <f>VLOOKUP($F69,Sheet2!$A$6:$V$141,10,FALSE)</f>
        <v>#REF!</v>
      </c>
      <c r="O69" s="78" t="e">
        <f>VLOOKUP($F69,Sheet2!$A$6:$V$141,11,FALSE)</f>
        <v>#REF!</v>
      </c>
      <c r="P69" s="78" t="e">
        <f>VLOOKUP($F69,Sheet2!$A$6:$V$141,12,FALSE)</f>
        <v>#REF!</v>
      </c>
      <c r="Q69" s="78" t="e">
        <f>VLOOKUP($F69,Sheet2!$A$6:$V$141,13,FALSE)</f>
        <v>#REF!</v>
      </c>
      <c r="R69" s="78" t="e">
        <f>VLOOKUP($F69,Sheet2!$A$6:$V$141,14,FALSE)</f>
        <v>#REF!</v>
      </c>
      <c r="S69" s="78" t="e">
        <f>VLOOKUP($F69,Sheet2!$A$6:$V$141,15,FALSE)</f>
        <v>#REF!</v>
      </c>
      <c r="T69" s="78" t="e">
        <f>VLOOKUP($F69,Sheet2!$A$6:$V$141,16,FALSE)</f>
        <v>#REF!</v>
      </c>
      <c r="U69" s="78" t="e">
        <f>VLOOKUP($F69,Sheet2!$A$6:$V$141,17,FALSE)</f>
        <v>#REF!</v>
      </c>
      <c r="V69" s="78" t="e">
        <f>VLOOKUP($F69,Sheet2!$A$6:$V$141,18,FALSE)</f>
        <v>#REF!</v>
      </c>
      <c r="W69" s="78" t="e">
        <f>VLOOKUP($F69,Sheet2!$A$6:$V$141,19,FALSE)</f>
        <v>#REF!</v>
      </c>
      <c r="X69" s="78" t="e">
        <f>VLOOKUP($F69,Sheet2!$A$6:$V$141,20,FALSE)</f>
        <v>#REF!</v>
      </c>
      <c r="Y69" s="78" t="e">
        <f>VLOOKUP($F69,Sheet2!$A$6:$V$141,21,FALSE)</f>
        <v>#REF!</v>
      </c>
      <c r="Z69" s="78" t="e">
        <f>VLOOKUP($F69,Sheet2!$A$6:$V$141,22,FALSE)</f>
        <v>#REF!</v>
      </c>
      <c r="AA69" s="78" t="e">
        <f t="shared" si="4"/>
        <v>#REF!</v>
      </c>
      <c r="AB69" s="78"/>
      <c r="AC69" s="78"/>
      <c r="AD69" s="78"/>
      <c r="AE69" s="78"/>
      <c r="AF69" s="78"/>
      <c r="AG69" s="78"/>
      <c r="AH69" s="78"/>
      <c r="AI69" s="78"/>
      <c r="AJ69" s="78"/>
      <c r="AK69" s="78"/>
      <c r="AL69" s="78"/>
    </row>
    <row r="70" ht="15" customHeight="1">
      <c r="A70" s="0" t="s">
        <v>216</v>
      </c>
      <c r="C70" s="0" t="s">
        <v>215</v>
      </c>
      <c r="D70" s="76" t="s">
        <v>234</v>
      </c>
      <c r="E70" s="76"/>
      <c r="F70" s="73" t="s">
        <v>137</v>
      </c>
      <c r="G70" s="78" t="e">
        <f>VLOOKUP($F70,Sheet2!$A$6:$V$141,3,FALSE)</f>
        <v>#REF!</v>
      </c>
      <c r="H70" s="78" t="e">
        <f>VLOOKUP($F70,Sheet2!$A$6:$V$141,4,FALSE)</f>
        <v>#REF!</v>
      </c>
      <c r="I70" s="78" t="e">
        <f>VLOOKUP($F70,Sheet2!$A$6:$V$141,5,FALSE)</f>
        <v>#REF!</v>
      </c>
      <c r="J70" s="78" t="e">
        <f>VLOOKUP($F70,Sheet2!$A$6:$V$141,6,FALSE)</f>
        <v>#REF!</v>
      </c>
      <c r="K70" s="78" t="e">
        <f>VLOOKUP($F70,Sheet2!$A$6:$V$141,7,FALSE)</f>
        <v>#REF!</v>
      </c>
      <c r="L70" s="78" t="e">
        <f>VLOOKUP($F70,Sheet2!$A$6:$V$141,8,FALSE)</f>
        <v>#REF!</v>
      </c>
      <c r="M70" s="78" t="e">
        <f>VLOOKUP($F70,Sheet2!$A$6:$V$141,9,FALSE)</f>
        <v>#REF!</v>
      </c>
      <c r="N70" s="78" t="e">
        <f>VLOOKUP($F70,Sheet2!$A$6:$V$141,10,FALSE)</f>
        <v>#REF!</v>
      </c>
      <c r="O70" s="78" t="e">
        <f>VLOOKUP($F70,Sheet2!$A$6:$V$141,11,FALSE)</f>
        <v>#REF!</v>
      </c>
      <c r="P70" s="78" t="e">
        <f>VLOOKUP($F70,Sheet2!$A$6:$V$141,12,FALSE)</f>
        <v>#REF!</v>
      </c>
      <c r="Q70" s="78" t="e">
        <f>VLOOKUP($F70,Sheet2!$A$6:$V$141,13,FALSE)</f>
        <v>#REF!</v>
      </c>
      <c r="R70" s="78" t="e">
        <f>VLOOKUP($F70,Sheet2!$A$6:$V$141,14,FALSE)</f>
        <v>#REF!</v>
      </c>
      <c r="S70" s="78" t="e">
        <f>VLOOKUP($F70,Sheet2!$A$6:$V$141,15,FALSE)</f>
        <v>#REF!</v>
      </c>
      <c r="T70" s="78" t="e">
        <f>VLOOKUP($F70,Sheet2!$A$6:$V$141,16,FALSE)</f>
        <v>#REF!</v>
      </c>
      <c r="U70" s="78" t="e">
        <f>VLOOKUP($F70,Sheet2!$A$6:$V$141,17,FALSE)</f>
        <v>#REF!</v>
      </c>
      <c r="V70" s="78" t="e">
        <f>VLOOKUP($F70,Sheet2!$A$6:$V$141,18,FALSE)</f>
        <v>#REF!</v>
      </c>
      <c r="W70" s="78" t="e">
        <f>VLOOKUP($F70,Sheet2!$A$6:$V$141,19,FALSE)</f>
        <v>#REF!</v>
      </c>
      <c r="X70" s="78" t="e">
        <f>VLOOKUP($F70,Sheet2!$A$6:$V$141,20,FALSE)</f>
        <v>#REF!</v>
      </c>
      <c r="Y70" s="78" t="e">
        <f>VLOOKUP($F70,Sheet2!$A$6:$V$141,21,FALSE)</f>
        <v>#REF!</v>
      </c>
      <c r="Z70" s="78" t="e">
        <f>VLOOKUP($F70,Sheet2!$A$6:$V$141,22,FALSE)</f>
        <v>#REF!</v>
      </c>
      <c r="AA70" s="78" t="e">
        <f t="shared" si="4"/>
        <v>#REF!</v>
      </c>
      <c r="AB70" s="78"/>
      <c r="AC70" s="78"/>
      <c r="AD70" s="78"/>
      <c r="AE70" s="78"/>
      <c r="AF70" s="78"/>
      <c r="AG70" s="78"/>
      <c r="AH70" s="78"/>
      <c r="AI70" s="78"/>
      <c r="AJ70" s="78"/>
      <c r="AK70" s="78"/>
      <c r="AL70" s="78"/>
    </row>
    <row r="71" ht="15" customHeight="1">
      <c r="A71" s="0" t="s">
        <v>216</v>
      </c>
      <c r="C71" s="0" t="s">
        <v>215</v>
      </c>
      <c r="D71" s="76" t="s">
        <v>234</v>
      </c>
      <c r="E71" s="76"/>
      <c r="F71" s="73" t="s">
        <v>141</v>
      </c>
      <c r="G71" s="78" t="e">
        <f>VLOOKUP($F71,Sheet2!$A$6:$V$141,3,FALSE)</f>
        <v>#REF!</v>
      </c>
      <c r="H71" s="78" t="e">
        <f>VLOOKUP($F71,Sheet2!$A$6:$V$141,4,FALSE)</f>
        <v>#REF!</v>
      </c>
      <c r="I71" s="78" t="e">
        <f>VLOOKUP($F71,Sheet2!$A$6:$V$141,5,FALSE)</f>
        <v>#REF!</v>
      </c>
      <c r="J71" s="78" t="e">
        <f>VLOOKUP($F71,Sheet2!$A$6:$V$141,6,FALSE)</f>
        <v>#REF!</v>
      </c>
      <c r="K71" s="78" t="e">
        <f>VLOOKUP($F71,Sheet2!$A$6:$V$141,7,FALSE)</f>
        <v>#REF!</v>
      </c>
      <c r="L71" s="78" t="e">
        <f>VLOOKUP($F71,Sheet2!$A$6:$V$141,8,FALSE)</f>
        <v>#REF!</v>
      </c>
      <c r="M71" s="78" t="e">
        <f>VLOOKUP($F71,Sheet2!$A$6:$V$141,9,FALSE)</f>
        <v>#REF!</v>
      </c>
      <c r="N71" s="78" t="e">
        <f>VLOOKUP($F71,Sheet2!$A$6:$V$141,10,FALSE)</f>
        <v>#REF!</v>
      </c>
      <c r="O71" s="78" t="e">
        <f>VLOOKUP($F71,Sheet2!$A$6:$V$141,11,FALSE)</f>
        <v>#REF!</v>
      </c>
      <c r="P71" s="78" t="e">
        <f>VLOOKUP($F71,Sheet2!$A$6:$V$141,12,FALSE)</f>
        <v>#REF!</v>
      </c>
      <c r="Q71" s="78" t="e">
        <f>VLOOKUP($F71,Sheet2!$A$6:$V$141,13,FALSE)</f>
        <v>#REF!</v>
      </c>
      <c r="R71" s="78" t="e">
        <f>VLOOKUP($F71,Sheet2!$A$6:$V$141,14,FALSE)</f>
        <v>#REF!</v>
      </c>
      <c r="S71" s="78" t="e">
        <f>VLOOKUP($F71,Sheet2!$A$6:$V$141,15,FALSE)</f>
        <v>#REF!</v>
      </c>
      <c r="T71" s="78" t="e">
        <f>VLOOKUP($F71,Sheet2!$A$6:$V$141,16,FALSE)</f>
        <v>#REF!</v>
      </c>
      <c r="U71" s="78" t="e">
        <f>VLOOKUP($F71,Sheet2!$A$6:$V$141,17,FALSE)</f>
        <v>#REF!</v>
      </c>
      <c r="V71" s="78" t="e">
        <f>VLOOKUP($F71,Sheet2!$A$6:$V$141,18,FALSE)</f>
        <v>#REF!</v>
      </c>
      <c r="W71" s="78" t="e">
        <f>VLOOKUP($F71,Sheet2!$A$6:$V$141,19,FALSE)</f>
        <v>#REF!</v>
      </c>
      <c r="X71" s="78" t="e">
        <f>VLOOKUP($F71,Sheet2!$A$6:$V$141,20,FALSE)</f>
        <v>#REF!</v>
      </c>
      <c r="Y71" s="78" t="e">
        <f>VLOOKUP($F71,Sheet2!$A$6:$V$141,21,FALSE)</f>
        <v>#REF!</v>
      </c>
      <c r="Z71" s="78" t="e">
        <f>VLOOKUP($F71,Sheet2!$A$6:$V$141,22,FALSE)</f>
        <v>#REF!</v>
      </c>
      <c r="AA71" s="78" t="e">
        <f t="shared" si="4"/>
        <v>#REF!</v>
      </c>
      <c r="AB71" s="78"/>
      <c r="AC71" s="78"/>
      <c r="AD71" s="78"/>
      <c r="AE71" s="78"/>
      <c r="AF71" s="78"/>
      <c r="AG71" s="78"/>
      <c r="AH71" s="78"/>
      <c r="AI71" s="78"/>
      <c r="AJ71" s="78"/>
      <c r="AK71" s="78"/>
      <c r="AL71" s="78"/>
    </row>
    <row r="72" ht="15" customHeight="1">
      <c r="A72" s="0" t="s">
        <v>216</v>
      </c>
      <c r="C72" s="0" t="s">
        <v>215</v>
      </c>
      <c r="D72" s="76" t="s">
        <v>234</v>
      </c>
      <c r="E72" s="76"/>
      <c r="F72" s="73" t="s">
        <v>145</v>
      </c>
      <c r="G72" s="78" t="e">
        <f>VLOOKUP($F72,Sheet2!$A$6:$V$141,3,FALSE)</f>
        <v>#REF!</v>
      </c>
      <c r="H72" s="78" t="e">
        <f>VLOOKUP($F72,Sheet2!$A$6:$V$141,4,FALSE)</f>
        <v>#REF!</v>
      </c>
      <c r="I72" s="78" t="e">
        <f>VLOOKUP($F72,Sheet2!$A$6:$V$141,5,FALSE)</f>
        <v>#REF!</v>
      </c>
      <c r="J72" s="78" t="e">
        <f>VLOOKUP($F72,Sheet2!$A$6:$V$141,6,FALSE)</f>
        <v>#REF!</v>
      </c>
      <c r="K72" s="78" t="e">
        <f>VLOOKUP($F72,Sheet2!$A$6:$V$141,7,FALSE)</f>
        <v>#REF!</v>
      </c>
      <c r="L72" s="78" t="e">
        <f>VLOOKUP($F72,Sheet2!$A$6:$V$141,8,FALSE)</f>
        <v>#REF!</v>
      </c>
      <c r="M72" s="78" t="e">
        <f>VLOOKUP($F72,Sheet2!$A$6:$V$141,9,FALSE)</f>
        <v>#REF!</v>
      </c>
      <c r="N72" s="78" t="e">
        <f>VLOOKUP($F72,Sheet2!$A$6:$V$141,10,FALSE)</f>
        <v>#REF!</v>
      </c>
      <c r="O72" s="78" t="e">
        <f>VLOOKUP($F72,Sheet2!$A$6:$V$141,11,FALSE)</f>
        <v>#REF!</v>
      </c>
      <c r="P72" s="78" t="e">
        <f>VLOOKUP($F72,Sheet2!$A$6:$V$141,12,FALSE)</f>
        <v>#REF!</v>
      </c>
      <c r="Q72" s="78" t="e">
        <f>VLOOKUP($F72,Sheet2!$A$6:$V$141,13,FALSE)</f>
        <v>#REF!</v>
      </c>
      <c r="R72" s="78" t="e">
        <f>VLOOKUP($F72,Sheet2!$A$6:$V$141,14,FALSE)</f>
        <v>#REF!</v>
      </c>
      <c r="S72" s="78" t="e">
        <f>VLOOKUP($F72,Sheet2!$A$6:$V$141,15,FALSE)</f>
        <v>#REF!</v>
      </c>
      <c r="T72" s="78" t="e">
        <f>VLOOKUP($F72,Sheet2!$A$6:$V$141,16,FALSE)</f>
        <v>#REF!</v>
      </c>
      <c r="U72" s="78" t="e">
        <f>VLOOKUP($F72,Sheet2!$A$6:$V$141,17,FALSE)</f>
        <v>#REF!</v>
      </c>
      <c r="V72" s="78" t="e">
        <f>VLOOKUP($F72,Sheet2!$A$6:$V$141,18,FALSE)</f>
        <v>#REF!</v>
      </c>
      <c r="W72" s="78" t="e">
        <f>VLOOKUP($F72,Sheet2!$A$6:$V$141,19,FALSE)</f>
        <v>#REF!</v>
      </c>
      <c r="X72" s="78" t="e">
        <f>VLOOKUP($F72,Sheet2!$A$6:$V$141,20,FALSE)</f>
        <v>#REF!</v>
      </c>
      <c r="Y72" s="78" t="e">
        <f>VLOOKUP($F72,Sheet2!$A$6:$V$141,21,FALSE)</f>
        <v>#REF!</v>
      </c>
      <c r="Z72" s="78" t="e">
        <f>VLOOKUP($F72,Sheet2!$A$6:$V$141,22,FALSE)</f>
        <v>#REF!</v>
      </c>
      <c r="AA72" s="78" t="e">
        <f t="shared" si="4"/>
        <v>#REF!</v>
      </c>
      <c r="AB72" s="78"/>
      <c r="AC72" s="78"/>
      <c r="AD72" s="78"/>
      <c r="AE72" s="78"/>
      <c r="AF72" s="78"/>
      <c r="AG72" s="78"/>
      <c r="AH72" s="78"/>
      <c r="AI72" s="78"/>
      <c r="AJ72" s="78"/>
      <c r="AK72" s="78"/>
      <c r="AL72" s="78"/>
    </row>
    <row r="73" ht="15" customHeight="1">
      <c r="A73" s="0" t="s">
        <v>216</v>
      </c>
      <c r="C73" s="0" t="s">
        <v>215</v>
      </c>
      <c r="D73" s="76" t="s">
        <v>234</v>
      </c>
      <c r="E73" s="76"/>
      <c r="F73" s="73" t="s">
        <v>147</v>
      </c>
      <c r="G73" s="78" t="e">
        <f>VLOOKUP($F73,Sheet2!$A$6:$V$141,3,FALSE)</f>
        <v>#REF!</v>
      </c>
      <c r="H73" s="78" t="e">
        <f>VLOOKUP($F73,Sheet2!$A$6:$V$141,4,FALSE)</f>
        <v>#REF!</v>
      </c>
      <c r="I73" s="78" t="e">
        <f>VLOOKUP($F73,Sheet2!$A$6:$V$141,5,FALSE)</f>
        <v>#REF!</v>
      </c>
      <c r="J73" s="78" t="e">
        <f>VLOOKUP($F73,Sheet2!$A$6:$V$141,6,FALSE)</f>
        <v>#REF!</v>
      </c>
      <c r="K73" s="78" t="e">
        <f>VLOOKUP($F73,Sheet2!$A$6:$V$141,7,FALSE)</f>
        <v>#REF!</v>
      </c>
      <c r="L73" s="78" t="e">
        <f>VLOOKUP($F73,Sheet2!$A$6:$V$141,8,FALSE)</f>
        <v>#REF!</v>
      </c>
      <c r="M73" s="78" t="e">
        <f>VLOOKUP($F73,Sheet2!$A$6:$V$141,9,FALSE)</f>
        <v>#REF!</v>
      </c>
      <c r="N73" s="78" t="e">
        <f>VLOOKUP($F73,Sheet2!$A$6:$V$141,10,FALSE)</f>
        <v>#REF!</v>
      </c>
      <c r="O73" s="78" t="e">
        <f>VLOOKUP($F73,Sheet2!$A$6:$V$141,11,FALSE)</f>
        <v>#REF!</v>
      </c>
      <c r="P73" s="78" t="e">
        <f>VLOOKUP($F73,Sheet2!$A$6:$V$141,12,FALSE)</f>
        <v>#REF!</v>
      </c>
      <c r="Q73" s="78" t="e">
        <f>VLOOKUP($F73,Sheet2!$A$6:$V$141,13,FALSE)</f>
        <v>#REF!</v>
      </c>
      <c r="R73" s="78" t="e">
        <f>VLOOKUP($F73,Sheet2!$A$6:$V$141,14,FALSE)</f>
        <v>#REF!</v>
      </c>
      <c r="S73" s="78" t="e">
        <f>VLOOKUP($F73,Sheet2!$A$6:$V$141,15,FALSE)</f>
        <v>#REF!</v>
      </c>
      <c r="T73" s="78" t="e">
        <f>VLOOKUP($F73,Sheet2!$A$6:$V$141,16,FALSE)</f>
        <v>#REF!</v>
      </c>
      <c r="U73" s="78" t="e">
        <f>VLOOKUP($F73,Sheet2!$A$6:$V$141,17,FALSE)</f>
        <v>#REF!</v>
      </c>
      <c r="V73" s="78" t="e">
        <f>VLOOKUP($F73,Sheet2!$A$6:$V$141,18,FALSE)</f>
        <v>#REF!</v>
      </c>
      <c r="W73" s="78" t="e">
        <f>VLOOKUP($F73,Sheet2!$A$6:$V$141,19,FALSE)</f>
        <v>#REF!</v>
      </c>
      <c r="X73" s="78" t="e">
        <f>VLOOKUP($F73,Sheet2!$A$6:$V$141,20,FALSE)</f>
        <v>#REF!</v>
      </c>
      <c r="Y73" s="78" t="e">
        <f>VLOOKUP($F73,Sheet2!$A$6:$V$141,21,FALSE)</f>
        <v>#REF!</v>
      </c>
      <c r="Z73" s="78" t="e">
        <f>VLOOKUP($F73,Sheet2!$A$6:$V$141,22,FALSE)</f>
        <v>#REF!</v>
      </c>
      <c r="AA73" s="78" t="e">
        <f t="shared" si="4"/>
        <v>#REF!</v>
      </c>
      <c r="AB73" s="78"/>
      <c r="AC73" s="78"/>
      <c r="AD73" s="78"/>
      <c r="AE73" s="78"/>
      <c r="AF73" s="78"/>
      <c r="AG73" s="78"/>
      <c r="AH73" s="78"/>
      <c r="AI73" s="78"/>
      <c r="AJ73" s="78"/>
      <c r="AK73" s="78"/>
      <c r="AL73" s="78"/>
    </row>
    <row r="74" ht="15" customHeight="1">
      <c r="A74" s="0" t="s">
        <v>216</v>
      </c>
      <c r="C74" s="0" t="s">
        <v>215</v>
      </c>
      <c r="D74" s="76" t="s">
        <v>234</v>
      </c>
      <c r="E74" s="76"/>
      <c r="F74" s="73" t="s">
        <v>151</v>
      </c>
      <c r="G74" s="78" t="e">
        <f>VLOOKUP($F74,Sheet2!$A$6:$V$141,3,FALSE)</f>
        <v>#REF!</v>
      </c>
      <c r="H74" s="78" t="e">
        <f>VLOOKUP($F74,Sheet2!$A$6:$V$141,4,FALSE)</f>
        <v>#REF!</v>
      </c>
      <c r="I74" s="78" t="e">
        <f>VLOOKUP($F74,Sheet2!$A$6:$V$141,5,FALSE)</f>
        <v>#REF!</v>
      </c>
      <c r="J74" s="78" t="e">
        <f>VLOOKUP($F74,Sheet2!$A$6:$V$141,6,FALSE)</f>
        <v>#REF!</v>
      </c>
      <c r="K74" s="78" t="e">
        <f>VLOOKUP($F74,Sheet2!$A$6:$V$141,7,FALSE)</f>
        <v>#REF!</v>
      </c>
      <c r="L74" s="78" t="e">
        <f>VLOOKUP($F74,Sheet2!$A$6:$V$141,8,FALSE)</f>
        <v>#REF!</v>
      </c>
      <c r="M74" s="78" t="e">
        <f>VLOOKUP($F74,Sheet2!$A$6:$V$141,9,FALSE)</f>
        <v>#REF!</v>
      </c>
      <c r="N74" s="78" t="e">
        <f>VLOOKUP($F74,Sheet2!$A$6:$V$141,10,FALSE)</f>
        <v>#REF!</v>
      </c>
      <c r="O74" s="78" t="e">
        <f>VLOOKUP($F74,Sheet2!$A$6:$V$141,11,FALSE)</f>
        <v>#REF!</v>
      </c>
      <c r="P74" s="78" t="e">
        <f>VLOOKUP($F74,Sheet2!$A$6:$V$141,12,FALSE)</f>
        <v>#REF!</v>
      </c>
      <c r="Q74" s="78" t="e">
        <f>VLOOKUP($F74,Sheet2!$A$6:$V$141,13,FALSE)</f>
        <v>#REF!</v>
      </c>
      <c r="R74" s="78" t="e">
        <f>VLOOKUP($F74,Sheet2!$A$6:$V$141,14,FALSE)</f>
        <v>#REF!</v>
      </c>
      <c r="S74" s="78" t="e">
        <f>VLOOKUP($F74,Sheet2!$A$6:$V$141,15,FALSE)</f>
        <v>#REF!</v>
      </c>
      <c r="T74" s="78" t="e">
        <f>VLOOKUP($F74,Sheet2!$A$6:$V$141,16,FALSE)</f>
        <v>#REF!</v>
      </c>
      <c r="U74" s="78" t="e">
        <f>VLOOKUP($F74,Sheet2!$A$6:$V$141,17,FALSE)</f>
        <v>#REF!</v>
      </c>
      <c r="V74" s="78" t="e">
        <f>VLOOKUP($F74,Sheet2!$A$6:$V$141,18,FALSE)</f>
        <v>#REF!</v>
      </c>
      <c r="W74" s="78" t="e">
        <f>VLOOKUP($F74,Sheet2!$A$6:$V$141,19,FALSE)</f>
        <v>#REF!</v>
      </c>
      <c r="X74" s="78" t="e">
        <f>VLOOKUP($F74,Sheet2!$A$6:$V$141,20,FALSE)</f>
        <v>#REF!</v>
      </c>
      <c r="Y74" s="78" t="e">
        <f>VLOOKUP($F74,Sheet2!$A$6:$V$141,21,FALSE)</f>
        <v>#REF!</v>
      </c>
      <c r="Z74" s="78" t="e">
        <f>VLOOKUP($F74,Sheet2!$A$6:$V$141,22,FALSE)</f>
        <v>#REF!</v>
      </c>
      <c r="AA74" s="78" t="e">
        <f t="shared" si="4"/>
        <v>#REF!</v>
      </c>
      <c r="AB74" s="78"/>
      <c r="AC74" s="78"/>
      <c r="AD74" s="78"/>
      <c r="AE74" s="78"/>
      <c r="AF74" s="78"/>
      <c r="AG74" s="78"/>
      <c r="AH74" s="78"/>
      <c r="AI74" s="78"/>
      <c r="AJ74" s="78"/>
      <c r="AK74" s="78"/>
      <c r="AL74" s="78"/>
    </row>
    <row r="75" ht="15" customHeight="1">
      <c r="A75" s="0" t="s">
        <v>216</v>
      </c>
      <c r="C75" s="0" t="s">
        <v>215</v>
      </c>
      <c r="D75" s="76" t="s">
        <v>234</v>
      </c>
      <c r="E75" s="76"/>
      <c r="F75" s="73" t="s">
        <v>155</v>
      </c>
      <c r="G75" s="78" t="e">
        <f>VLOOKUP($F75,Sheet2!$A$6:$V$141,3,FALSE)</f>
        <v>#REF!</v>
      </c>
      <c r="H75" s="78" t="e">
        <f>VLOOKUP($F75,Sheet2!$A$6:$V$141,4,FALSE)</f>
        <v>#REF!</v>
      </c>
      <c r="I75" s="78" t="e">
        <f>VLOOKUP($F75,Sheet2!$A$6:$V$141,5,FALSE)</f>
        <v>#REF!</v>
      </c>
      <c r="J75" s="78" t="e">
        <f>VLOOKUP($F75,Sheet2!$A$6:$V$141,6,FALSE)</f>
        <v>#REF!</v>
      </c>
      <c r="K75" s="78" t="e">
        <f>VLOOKUP($F75,Sheet2!$A$6:$V$141,7,FALSE)</f>
        <v>#REF!</v>
      </c>
      <c r="L75" s="78" t="e">
        <f>VLOOKUP($F75,Sheet2!$A$6:$V$141,8,FALSE)</f>
        <v>#REF!</v>
      </c>
      <c r="M75" s="78" t="e">
        <f>VLOOKUP($F75,Sheet2!$A$6:$V$141,9,FALSE)</f>
        <v>#REF!</v>
      </c>
      <c r="N75" s="78" t="e">
        <f>VLOOKUP($F75,Sheet2!$A$6:$V$141,10,FALSE)</f>
        <v>#REF!</v>
      </c>
      <c r="O75" s="78" t="e">
        <f>VLOOKUP($F75,Sheet2!$A$6:$V$141,11,FALSE)</f>
        <v>#REF!</v>
      </c>
      <c r="P75" s="78" t="e">
        <f>VLOOKUP($F75,Sheet2!$A$6:$V$141,12,FALSE)</f>
        <v>#REF!</v>
      </c>
      <c r="Q75" s="78" t="e">
        <f>VLOOKUP($F75,Sheet2!$A$6:$V$141,13,FALSE)</f>
        <v>#REF!</v>
      </c>
      <c r="R75" s="78" t="e">
        <f>VLOOKUP($F75,Sheet2!$A$6:$V$141,14,FALSE)</f>
        <v>#REF!</v>
      </c>
      <c r="S75" s="78" t="e">
        <f>VLOOKUP($F75,Sheet2!$A$6:$V$141,15,FALSE)</f>
        <v>#REF!</v>
      </c>
      <c r="T75" s="78" t="e">
        <f>VLOOKUP($F75,Sheet2!$A$6:$V$141,16,FALSE)</f>
        <v>#REF!</v>
      </c>
      <c r="U75" s="78" t="e">
        <f>VLOOKUP($F75,Sheet2!$A$6:$V$141,17,FALSE)</f>
        <v>#REF!</v>
      </c>
      <c r="V75" s="78" t="e">
        <f>VLOOKUP($F75,Sheet2!$A$6:$V$141,18,FALSE)</f>
        <v>#REF!</v>
      </c>
      <c r="W75" s="78" t="e">
        <f>VLOOKUP($F75,Sheet2!$A$6:$V$141,19,FALSE)</f>
        <v>#REF!</v>
      </c>
      <c r="X75" s="78" t="e">
        <f>VLOOKUP($F75,Sheet2!$A$6:$V$141,20,FALSE)</f>
        <v>#REF!</v>
      </c>
      <c r="Y75" s="78" t="e">
        <f>VLOOKUP($F75,Sheet2!$A$6:$V$141,21,FALSE)</f>
        <v>#REF!</v>
      </c>
      <c r="Z75" s="78" t="e">
        <f>VLOOKUP($F75,Sheet2!$A$6:$V$141,22,FALSE)</f>
        <v>#REF!</v>
      </c>
      <c r="AA75" s="78" t="e">
        <f t="shared" si="4"/>
        <v>#REF!</v>
      </c>
      <c r="AB75" s="78"/>
      <c r="AC75" s="78"/>
      <c r="AD75" s="78"/>
      <c r="AE75" s="78"/>
      <c r="AF75" s="78"/>
      <c r="AG75" s="78"/>
      <c r="AH75" s="78"/>
      <c r="AI75" s="78"/>
      <c r="AJ75" s="78"/>
      <c r="AK75" s="78"/>
      <c r="AL75" s="78"/>
    </row>
    <row r="76" ht="15" customHeight="1">
      <c r="A76" s="0" t="s">
        <v>216</v>
      </c>
      <c r="C76" s="0" t="s">
        <v>215</v>
      </c>
      <c r="D76" s="76" t="s">
        <v>234</v>
      </c>
      <c r="E76" s="76"/>
      <c r="F76" s="73" t="s">
        <v>160</v>
      </c>
      <c r="G76" s="78" t="e">
        <f>VLOOKUP($F76,Sheet2!$A$6:$V$141,3,FALSE)</f>
        <v>#REF!</v>
      </c>
      <c r="H76" s="78" t="e">
        <f>VLOOKUP($F76,Sheet2!$A$6:$V$141,4,FALSE)</f>
        <v>#REF!</v>
      </c>
      <c r="I76" s="78" t="e">
        <f>VLOOKUP($F76,Sheet2!$A$6:$V$141,5,FALSE)</f>
        <v>#REF!</v>
      </c>
      <c r="J76" s="78" t="e">
        <f>VLOOKUP($F76,Sheet2!$A$6:$V$141,6,FALSE)</f>
        <v>#REF!</v>
      </c>
      <c r="K76" s="78" t="e">
        <f>VLOOKUP($F76,Sheet2!$A$6:$V$141,7,FALSE)</f>
        <v>#REF!</v>
      </c>
      <c r="L76" s="78" t="e">
        <f>VLOOKUP($F76,Sheet2!$A$6:$V$141,8,FALSE)</f>
        <v>#REF!</v>
      </c>
      <c r="M76" s="78" t="e">
        <f>VLOOKUP($F76,Sheet2!$A$6:$V$141,9,FALSE)</f>
        <v>#REF!</v>
      </c>
      <c r="N76" s="78" t="e">
        <f>VLOOKUP($F76,Sheet2!$A$6:$V$141,10,FALSE)</f>
        <v>#REF!</v>
      </c>
      <c r="O76" s="78" t="e">
        <f>VLOOKUP($F76,Sheet2!$A$6:$V$141,11,FALSE)</f>
        <v>#REF!</v>
      </c>
      <c r="P76" s="78" t="e">
        <f>VLOOKUP($F76,Sheet2!$A$6:$V$141,12,FALSE)</f>
        <v>#REF!</v>
      </c>
      <c r="Q76" s="78" t="e">
        <f>VLOOKUP($F76,Sheet2!$A$6:$V$141,13,FALSE)</f>
        <v>#REF!</v>
      </c>
      <c r="R76" s="78" t="e">
        <f>VLOOKUP($F76,Sheet2!$A$6:$V$141,14,FALSE)</f>
        <v>#REF!</v>
      </c>
      <c r="S76" s="78" t="e">
        <f>VLOOKUP($F76,Sheet2!$A$6:$V$141,15,FALSE)</f>
        <v>#REF!</v>
      </c>
      <c r="T76" s="78" t="e">
        <f>VLOOKUP($F76,Sheet2!$A$6:$V$141,16,FALSE)</f>
        <v>#REF!</v>
      </c>
      <c r="U76" s="78" t="e">
        <f>VLOOKUP($F76,Sheet2!$A$6:$V$141,17,FALSE)</f>
        <v>#REF!</v>
      </c>
      <c r="V76" s="78" t="e">
        <f>VLOOKUP($F76,Sheet2!$A$6:$V$141,18,FALSE)</f>
        <v>#REF!</v>
      </c>
      <c r="W76" s="78" t="e">
        <f>VLOOKUP($F76,Sheet2!$A$6:$V$141,19,FALSE)</f>
        <v>#REF!</v>
      </c>
      <c r="X76" s="78" t="e">
        <f>VLOOKUP($F76,Sheet2!$A$6:$V$141,20,FALSE)</f>
        <v>#REF!</v>
      </c>
      <c r="Y76" s="78" t="e">
        <f>VLOOKUP($F76,Sheet2!$A$6:$V$141,21,FALSE)</f>
        <v>#REF!</v>
      </c>
      <c r="Z76" s="78" t="e">
        <f>VLOOKUP($F76,Sheet2!$A$6:$V$141,22,FALSE)</f>
        <v>#REF!</v>
      </c>
      <c r="AA76" s="78" t="e">
        <f t="shared" si="4"/>
        <v>#REF!</v>
      </c>
      <c r="AB76" s="78"/>
      <c r="AC76" s="78"/>
      <c r="AD76" s="78"/>
      <c r="AE76" s="78"/>
      <c r="AF76" s="78"/>
      <c r="AG76" s="78"/>
      <c r="AH76" s="78"/>
      <c r="AI76" s="78"/>
      <c r="AJ76" s="78"/>
      <c r="AK76" s="78"/>
      <c r="AL76" s="78"/>
    </row>
    <row r="77" ht="15" customHeight="1">
      <c r="A77" s="0" t="s">
        <v>216</v>
      </c>
      <c r="C77" s="0" t="s">
        <v>215</v>
      </c>
      <c r="D77" s="76" t="s">
        <v>234</v>
      </c>
      <c r="E77" s="76"/>
      <c r="F77" s="73" t="s">
        <v>163</v>
      </c>
      <c r="G77" s="78" t="e">
        <f>VLOOKUP($F77,Sheet2!$A$6:$V$141,3,FALSE)</f>
        <v>#REF!</v>
      </c>
      <c r="H77" s="78" t="e">
        <f>VLOOKUP($F77,Sheet2!$A$6:$V$141,4,FALSE)</f>
        <v>#REF!</v>
      </c>
      <c r="I77" s="78" t="e">
        <f>VLOOKUP($F77,Sheet2!$A$6:$V$141,5,FALSE)</f>
        <v>#REF!</v>
      </c>
      <c r="J77" s="78" t="e">
        <f>VLOOKUP($F77,Sheet2!$A$6:$V$141,6,FALSE)</f>
        <v>#REF!</v>
      </c>
      <c r="K77" s="78" t="e">
        <f>VLOOKUP($F77,Sheet2!$A$6:$V$141,7,FALSE)</f>
        <v>#REF!</v>
      </c>
      <c r="L77" s="78" t="e">
        <f>VLOOKUP($F77,Sheet2!$A$6:$V$141,8,FALSE)</f>
        <v>#REF!</v>
      </c>
      <c r="M77" s="78" t="e">
        <f>VLOOKUP($F77,Sheet2!$A$6:$V$141,9,FALSE)</f>
        <v>#REF!</v>
      </c>
      <c r="N77" s="78" t="e">
        <f>VLOOKUP($F77,Sheet2!$A$6:$V$141,10,FALSE)</f>
        <v>#REF!</v>
      </c>
      <c r="O77" s="78" t="e">
        <f>VLOOKUP($F77,Sheet2!$A$6:$V$141,11,FALSE)</f>
        <v>#REF!</v>
      </c>
      <c r="P77" s="78" t="e">
        <f>VLOOKUP($F77,Sheet2!$A$6:$V$141,12,FALSE)</f>
        <v>#REF!</v>
      </c>
      <c r="Q77" s="78" t="e">
        <f>VLOOKUP($F77,Sheet2!$A$6:$V$141,13,FALSE)</f>
        <v>#REF!</v>
      </c>
      <c r="R77" s="78" t="e">
        <f>VLOOKUP($F77,Sheet2!$A$6:$V$141,14,FALSE)</f>
        <v>#REF!</v>
      </c>
      <c r="S77" s="78" t="e">
        <f>VLOOKUP($F77,Sheet2!$A$6:$V$141,15,FALSE)</f>
        <v>#REF!</v>
      </c>
      <c r="T77" s="78" t="e">
        <f>VLOOKUP($F77,Sheet2!$A$6:$V$141,16,FALSE)</f>
        <v>#REF!</v>
      </c>
      <c r="U77" s="78" t="e">
        <f>VLOOKUP($F77,Sheet2!$A$6:$V$141,17,FALSE)</f>
        <v>#REF!</v>
      </c>
      <c r="V77" s="78" t="e">
        <f>VLOOKUP($F77,Sheet2!$A$6:$V$141,18,FALSE)</f>
        <v>#REF!</v>
      </c>
      <c r="W77" s="78" t="e">
        <f>VLOOKUP($F77,Sheet2!$A$6:$V$141,19,FALSE)</f>
        <v>#REF!</v>
      </c>
      <c r="X77" s="78" t="e">
        <f>VLOOKUP($F77,Sheet2!$A$6:$V$141,20,FALSE)</f>
        <v>#REF!</v>
      </c>
      <c r="Y77" s="78" t="e">
        <f>VLOOKUP($F77,Sheet2!$A$6:$V$141,21,FALSE)</f>
        <v>#REF!</v>
      </c>
      <c r="Z77" s="78" t="e">
        <f>VLOOKUP($F77,Sheet2!$A$6:$V$141,22,FALSE)</f>
        <v>#REF!</v>
      </c>
      <c r="AA77" s="78" t="e">
        <f t="shared" si="4"/>
        <v>#REF!</v>
      </c>
      <c r="AB77" s="78"/>
      <c r="AC77" s="78"/>
      <c r="AD77" s="78"/>
      <c r="AE77" s="78"/>
      <c r="AF77" s="78"/>
      <c r="AG77" s="78"/>
      <c r="AH77" s="78"/>
      <c r="AI77" s="78"/>
      <c r="AJ77" s="78"/>
      <c r="AK77" s="78"/>
      <c r="AL77" s="78"/>
    </row>
    <row r="78" ht="15" customHeight="1">
      <c r="A78" s="0" t="s">
        <v>216</v>
      </c>
      <c r="C78" s="0" t="s">
        <v>215</v>
      </c>
      <c r="D78" s="76" t="s">
        <v>234</v>
      </c>
      <c r="E78" s="76"/>
      <c r="F78" s="73" t="s">
        <v>166</v>
      </c>
      <c r="G78" s="78" t="e">
        <f>VLOOKUP($F78,Sheet2!$A$6:$V$141,3,FALSE)</f>
        <v>#REF!</v>
      </c>
      <c r="H78" s="78" t="e">
        <f>VLOOKUP($F78,Sheet2!$A$6:$V$141,4,FALSE)</f>
        <v>#REF!</v>
      </c>
      <c r="I78" s="78" t="e">
        <f>VLOOKUP($F78,Sheet2!$A$6:$V$141,5,FALSE)</f>
        <v>#REF!</v>
      </c>
      <c r="J78" s="78" t="e">
        <f>VLOOKUP($F78,Sheet2!$A$6:$V$141,6,FALSE)</f>
        <v>#REF!</v>
      </c>
      <c r="K78" s="78" t="e">
        <f>VLOOKUP($F78,Sheet2!$A$6:$V$141,7,FALSE)</f>
        <v>#REF!</v>
      </c>
      <c r="L78" s="78" t="e">
        <f>VLOOKUP($F78,Sheet2!$A$6:$V$141,8,FALSE)</f>
        <v>#REF!</v>
      </c>
      <c r="M78" s="78" t="e">
        <f>VLOOKUP($F78,Sheet2!$A$6:$V$141,9,FALSE)</f>
        <v>#REF!</v>
      </c>
      <c r="N78" s="78" t="e">
        <f>VLOOKUP($F78,Sheet2!$A$6:$V$141,10,FALSE)</f>
        <v>#REF!</v>
      </c>
      <c r="O78" s="78" t="e">
        <f>VLOOKUP($F78,Sheet2!$A$6:$V$141,11,FALSE)</f>
        <v>#REF!</v>
      </c>
      <c r="P78" s="78" t="e">
        <f>VLOOKUP($F78,Sheet2!$A$6:$V$141,12,FALSE)</f>
        <v>#REF!</v>
      </c>
      <c r="Q78" s="78" t="e">
        <f>VLOOKUP($F78,Sheet2!$A$6:$V$141,13,FALSE)</f>
        <v>#REF!</v>
      </c>
      <c r="R78" s="78" t="e">
        <f>VLOOKUP($F78,Sheet2!$A$6:$V$141,14,FALSE)</f>
        <v>#REF!</v>
      </c>
      <c r="S78" s="78" t="e">
        <f>VLOOKUP($F78,Sheet2!$A$6:$V$141,15,FALSE)</f>
        <v>#REF!</v>
      </c>
      <c r="T78" s="78" t="e">
        <f>VLOOKUP($F78,Sheet2!$A$6:$V$141,16,FALSE)</f>
        <v>#REF!</v>
      </c>
      <c r="U78" s="78" t="e">
        <f>VLOOKUP($F78,Sheet2!$A$6:$V$141,17,FALSE)</f>
        <v>#REF!</v>
      </c>
      <c r="V78" s="78" t="e">
        <f>VLOOKUP($F78,Sheet2!$A$6:$V$141,18,FALSE)</f>
        <v>#REF!</v>
      </c>
      <c r="W78" s="78" t="e">
        <f>VLOOKUP($F78,Sheet2!$A$6:$V$141,19,FALSE)</f>
        <v>#REF!</v>
      </c>
      <c r="X78" s="78" t="e">
        <f>VLOOKUP($F78,Sheet2!$A$6:$V$141,20,FALSE)</f>
        <v>#REF!</v>
      </c>
      <c r="Y78" s="78" t="e">
        <f>VLOOKUP($F78,Sheet2!$A$6:$V$141,21,FALSE)</f>
        <v>#REF!</v>
      </c>
      <c r="Z78" s="78" t="e">
        <f>VLOOKUP($F78,Sheet2!$A$6:$V$141,22,FALSE)</f>
        <v>#REF!</v>
      </c>
      <c r="AA78" s="78" t="e">
        <f t="shared" si="4"/>
        <v>#REF!</v>
      </c>
      <c r="AB78" s="78"/>
      <c r="AC78" s="78"/>
      <c r="AD78" s="78"/>
      <c r="AE78" s="78"/>
      <c r="AF78" s="78"/>
      <c r="AG78" s="78"/>
      <c r="AH78" s="78"/>
      <c r="AI78" s="78"/>
      <c r="AJ78" s="78"/>
      <c r="AK78" s="78"/>
      <c r="AL78" s="78"/>
    </row>
    <row r="79" ht="15" customHeight="1">
      <c r="A79" s="0" t="s">
        <v>216</v>
      </c>
      <c r="C79" s="0" t="s">
        <v>215</v>
      </c>
      <c r="D79" s="76" t="s">
        <v>234</v>
      </c>
      <c r="E79" s="76"/>
      <c r="F79" s="73" t="s">
        <v>168</v>
      </c>
      <c r="G79" s="78" t="e">
        <f>VLOOKUP($F79,Sheet2!$A$6:$V$141,3,FALSE)</f>
        <v>#REF!</v>
      </c>
      <c r="H79" s="78" t="e">
        <f>VLOOKUP($F79,Sheet2!$A$6:$V$141,4,FALSE)</f>
        <v>#REF!</v>
      </c>
      <c r="I79" s="78" t="e">
        <f>VLOOKUP($F79,Sheet2!$A$6:$V$141,5,FALSE)</f>
        <v>#REF!</v>
      </c>
      <c r="J79" s="78" t="e">
        <f>VLOOKUP($F79,Sheet2!$A$6:$V$141,6,FALSE)</f>
        <v>#REF!</v>
      </c>
      <c r="K79" s="78" t="e">
        <f>VLOOKUP($F79,Sheet2!$A$6:$V$141,7,FALSE)</f>
        <v>#REF!</v>
      </c>
      <c r="L79" s="78" t="e">
        <f>VLOOKUP($F79,Sheet2!$A$6:$V$141,8,FALSE)</f>
        <v>#REF!</v>
      </c>
      <c r="M79" s="78" t="e">
        <f>VLOOKUP($F79,Sheet2!$A$6:$V$141,9,FALSE)</f>
        <v>#REF!</v>
      </c>
      <c r="N79" s="78" t="e">
        <f>VLOOKUP($F79,Sheet2!$A$6:$V$141,10,FALSE)</f>
        <v>#REF!</v>
      </c>
      <c r="O79" s="78" t="e">
        <f>VLOOKUP($F79,Sheet2!$A$6:$V$141,11,FALSE)</f>
        <v>#REF!</v>
      </c>
      <c r="P79" s="78" t="e">
        <f>VLOOKUP($F79,Sheet2!$A$6:$V$141,12,FALSE)</f>
        <v>#REF!</v>
      </c>
      <c r="Q79" s="78" t="e">
        <f>VLOOKUP($F79,Sheet2!$A$6:$V$141,13,FALSE)</f>
        <v>#REF!</v>
      </c>
      <c r="R79" s="78" t="e">
        <f>VLOOKUP($F79,Sheet2!$A$6:$V$141,14,FALSE)</f>
        <v>#REF!</v>
      </c>
      <c r="S79" s="78" t="e">
        <f>VLOOKUP($F79,Sheet2!$A$6:$V$141,15,FALSE)</f>
        <v>#REF!</v>
      </c>
      <c r="T79" s="78" t="e">
        <f>VLOOKUP($F79,Sheet2!$A$6:$V$141,16,FALSE)</f>
        <v>#REF!</v>
      </c>
      <c r="U79" s="78" t="e">
        <f>VLOOKUP($F79,Sheet2!$A$6:$V$141,17,FALSE)</f>
        <v>#REF!</v>
      </c>
      <c r="V79" s="78" t="e">
        <f>VLOOKUP($F79,Sheet2!$A$6:$V$141,18,FALSE)</f>
        <v>#REF!</v>
      </c>
      <c r="W79" s="78" t="e">
        <f>VLOOKUP($F79,Sheet2!$A$6:$V$141,19,FALSE)</f>
        <v>#REF!</v>
      </c>
      <c r="X79" s="78" t="e">
        <f>VLOOKUP($F79,Sheet2!$A$6:$V$141,20,FALSE)</f>
        <v>#REF!</v>
      </c>
      <c r="Y79" s="78" t="e">
        <f>VLOOKUP($F79,Sheet2!$A$6:$V$141,21,FALSE)</f>
        <v>#REF!</v>
      </c>
      <c r="Z79" s="78" t="e">
        <f>VLOOKUP($F79,Sheet2!$A$6:$V$141,22,FALSE)</f>
        <v>#REF!</v>
      </c>
      <c r="AA79" s="78" t="e">
        <f t="shared" si="4"/>
        <v>#REF!</v>
      </c>
      <c r="AB79" s="78"/>
      <c r="AC79" s="78"/>
      <c r="AD79" s="78"/>
      <c r="AE79" s="78"/>
      <c r="AF79" s="78"/>
      <c r="AG79" s="78"/>
      <c r="AH79" s="78"/>
      <c r="AI79" s="78"/>
      <c r="AJ79" s="78"/>
      <c r="AK79" s="78"/>
      <c r="AL79" s="78"/>
    </row>
    <row r="80" ht="15" customHeight="1">
      <c r="A80" s="0" t="s">
        <v>216</v>
      </c>
      <c r="C80" s="0" t="s">
        <v>215</v>
      </c>
      <c r="D80" s="76" t="s">
        <v>234</v>
      </c>
      <c r="E80" s="76"/>
      <c r="F80" s="73" t="s">
        <v>177</v>
      </c>
      <c r="G80" s="78" t="e">
        <f>VLOOKUP($F80,Sheet2!$A$6:$V$141,3,FALSE)</f>
        <v>#REF!</v>
      </c>
      <c r="H80" s="78" t="e">
        <f>VLOOKUP($F80,Sheet2!$A$6:$V$141,4,FALSE)</f>
        <v>#REF!</v>
      </c>
      <c r="I80" s="78" t="e">
        <f>VLOOKUP($F80,Sheet2!$A$6:$V$141,5,FALSE)</f>
        <v>#REF!</v>
      </c>
      <c r="J80" s="78" t="e">
        <f>VLOOKUP($F80,Sheet2!$A$6:$V$141,6,FALSE)</f>
        <v>#REF!</v>
      </c>
      <c r="K80" s="78" t="e">
        <f>VLOOKUP($F80,Sheet2!$A$6:$V$141,7,FALSE)</f>
        <v>#REF!</v>
      </c>
      <c r="L80" s="78" t="e">
        <f>VLOOKUP($F80,Sheet2!$A$6:$V$141,8,FALSE)</f>
        <v>#REF!</v>
      </c>
      <c r="M80" s="78" t="e">
        <f>VLOOKUP($F80,Sheet2!$A$6:$V$141,9,FALSE)</f>
        <v>#REF!</v>
      </c>
      <c r="N80" s="78" t="e">
        <f>VLOOKUP($F80,Sheet2!$A$6:$V$141,10,FALSE)</f>
        <v>#REF!</v>
      </c>
      <c r="O80" s="78" t="e">
        <f>VLOOKUP($F80,Sheet2!$A$6:$V$141,11,FALSE)</f>
        <v>#REF!</v>
      </c>
      <c r="P80" s="78" t="e">
        <f>VLOOKUP($F80,Sheet2!$A$6:$V$141,12,FALSE)</f>
        <v>#REF!</v>
      </c>
      <c r="Q80" s="78" t="e">
        <f>VLOOKUP($F80,Sheet2!$A$6:$V$141,13,FALSE)</f>
        <v>#REF!</v>
      </c>
      <c r="R80" s="78" t="e">
        <f>VLOOKUP($F80,Sheet2!$A$6:$V$141,14,FALSE)</f>
        <v>#REF!</v>
      </c>
      <c r="S80" s="78" t="e">
        <f>VLOOKUP($F80,Sheet2!$A$6:$V$141,15,FALSE)</f>
        <v>#REF!</v>
      </c>
      <c r="T80" s="78" t="e">
        <f>VLOOKUP($F80,Sheet2!$A$6:$V$141,16,FALSE)</f>
        <v>#REF!</v>
      </c>
      <c r="U80" s="78" t="e">
        <f>VLOOKUP($F80,Sheet2!$A$6:$V$141,17,FALSE)</f>
        <v>#REF!</v>
      </c>
      <c r="V80" s="78" t="e">
        <f>VLOOKUP($F80,Sheet2!$A$6:$V$141,18,FALSE)</f>
        <v>#REF!</v>
      </c>
      <c r="W80" s="78" t="e">
        <f>VLOOKUP($F80,Sheet2!$A$6:$V$141,19,FALSE)</f>
        <v>#REF!</v>
      </c>
      <c r="X80" s="78" t="e">
        <f>VLOOKUP($F80,Sheet2!$A$6:$V$141,20,FALSE)</f>
        <v>#REF!</v>
      </c>
      <c r="Y80" s="78" t="e">
        <f>VLOOKUP($F80,Sheet2!$A$6:$V$141,21,FALSE)</f>
        <v>#REF!</v>
      </c>
      <c r="Z80" s="78" t="e">
        <f>VLOOKUP($F80,Sheet2!$A$6:$V$141,22,FALSE)</f>
        <v>#REF!</v>
      </c>
      <c r="AA80" s="78" t="e">
        <f>+X80+Y80-J80</f>
        <v>#REF!</v>
      </c>
      <c r="AB80" s="78"/>
      <c r="AC80" s="78"/>
      <c r="AD80" s="78"/>
      <c r="AE80" s="78"/>
      <c r="AF80" s="78"/>
      <c r="AG80" s="78"/>
      <c r="AH80" s="78"/>
      <c r="AI80" s="78"/>
      <c r="AJ80" s="78"/>
      <c r="AK80" s="78"/>
      <c r="AL80" s="78"/>
    </row>
    <row r="81" ht="15" customHeight="1">
      <c r="A81" s="0" t="s">
        <v>216</v>
      </c>
      <c r="C81" s="0" t="s">
        <v>215</v>
      </c>
      <c r="D81" s="76" t="s">
        <v>234</v>
      </c>
      <c r="E81" s="76"/>
      <c r="F81" s="73" t="s">
        <v>179</v>
      </c>
      <c r="G81" s="78" t="e">
        <f>VLOOKUP($F81,Sheet2!$A$6:$V$141,3,FALSE)</f>
        <v>#REF!</v>
      </c>
      <c r="H81" s="78" t="e">
        <f>VLOOKUP($F81,Sheet2!$A$6:$V$141,4,FALSE)</f>
        <v>#REF!</v>
      </c>
      <c r="I81" s="78" t="e">
        <f>VLOOKUP($F81,Sheet2!$A$6:$V$141,5,FALSE)</f>
        <v>#REF!</v>
      </c>
      <c r="J81" s="78" t="e">
        <f>VLOOKUP($F81,Sheet2!$A$6:$V$141,6,FALSE)</f>
        <v>#REF!</v>
      </c>
      <c r="K81" s="78" t="e">
        <f>VLOOKUP($F81,Sheet2!$A$6:$V$141,7,FALSE)</f>
        <v>#REF!</v>
      </c>
      <c r="L81" s="78" t="e">
        <f>VLOOKUP($F81,Sheet2!$A$6:$V$141,8,FALSE)</f>
        <v>#REF!</v>
      </c>
      <c r="M81" s="78" t="e">
        <f>VLOOKUP($F81,Sheet2!$A$6:$V$141,9,FALSE)</f>
        <v>#REF!</v>
      </c>
      <c r="N81" s="78" t="e">
        <f>VLOOKUP($F81,Sheet2!$A$6:$V$141,10,FALSE)</f>
        <v>#REF!</v>
      </c>
      <c r="O81" s="78" t="e">
        <f>VLOOKUP($F81,Sheet2!$A$6:$V$141,11,FALSE)</f>
        <v>#REF!</v>
      </c>
      <c r="P81" s="78" t="e">
        <f>VLOOKUP($F81,Sheet2!$A$6:$V$141,12,FALSE)</f>
        <v>#REF!</v>
      </c>
      <c r="Q81" s="78" t="e">
        <f>VLOOKUP($F81,Sheet2!$A$6:$V$141,13,FALSE)</f>
        <v>#REF!</v>
      </c>
      <c r="R81" s="78" t="e">
        <f>VLOOKUP($F81,Sheet2!$A$6:$V$141,14,FALSE)</f>
        <v>#REF!</v>
      </c>
      <c r="S81" s="78" t="e">
        <f>VLOOKUP($F81,Sheet2!$A$6:$V$141,15,FALSE)</f>
        <v>#REF!</v>
      </c>
      <c r="T81" s="78" t="e">
        <f>VLOOKUP($F81,Sheet2!$A$6:$V$141,16,FALSE)</f>
        <v>#REF!</v>
      </c>
      <c r="U81" s="78" t="e">
        <f>VLOOKUP($F81,Sheet2!$A$6:$V$141,17,FALSE)</f>
        <v>#REF!</v>
      </c>
      <c r="V81" s="78" t="e">
        <f>VLOOKUP($F81,Sheet2!$A$6:$V$141,18,FALSE)</f>
        <v>#REF!</v>
      </c>
      <c r="W81" s="78" t="e">
        <f>VLOOKUP($F81,Sheet2!$A$6:$V$141,19,FALSE)</f>
        <v>#REF!</v>
      </c>
      <c r="X81" s="78" t="e">
        <f>VLOOKUP($F81,Sheet2!$A$6:$V$141,20,FALSE)</f>
        <v>#REF!</v>
      </c>
      <c r="Y81" s="78" t="e">
        <f>VLOOKUP($F81,Sheet2!$A$6:$V$141,21,FALSE)</f>
        <v>#REF!</v>
      </c>
      <c r="Z81" s="78" t="e">
        <f>VLOOKUP($F81,Sheet2!$A$6:$V$141,22,FALSE)</f>
        <v>#REF!</v>
      </c>
      <c r="AA81" s="78" t="e">
        <f>+X81+Y81-J81</f>
        <v>#REF!</v>
      </c>
      <c r="AB81" s="78"/>
      <c r="AC81" s="78"/>
      <c r="AD81" s="78"/>
      <c r="AE81" s="78"/>
      <c r="AF81" s="78"/>
      <c r="AG81" s="78"/>
      <c r="AH81" s="78"/>
      <c r="AI81" s="78"/>
      <c r="AJ81" s="78"/>
      <c r="AK81" s="78"/>
      <c r="AL81" s="78"/>
    </row>
    <row r="82" ht="15" customHeight="1">
      <c r="A82" s="0" t="s">
        <v>216</v>
      </c>
      <c r="C82" s="0" t="s">
        <v>215</v>
      </c>
      <c r="D82" s="76" t="s">
        <v>234</v>
      </c>
      <c r="E82" s="76"/>
      <c r="F82" s="73" t="s">
        <v>181</v>
      </c>
      <c r="G82" s="78" t="e">
        <f>VLOOKUP($F82,Sheet2!$A$6:$V$141,3,FALSE)</f>
        <v>#REF!</v>
      </c>
      <c r="H82" s="78" t="e">
        <f>VLOOKUP($F82,Sheet2!$A$6:$V$141,4,FALSE)</f>
        <v>#REF!</v>
      </c>
      <c r="I82" s="78" t="e">
        <f>VLOOKUP($F82,Sheet2!$A$6:$V$141,5,FALSE)</f>
        <v>#REF!</v>
      </c>
      <c r="J82" s="78" t="e">
        <f>VLOOKUP($F82,Sheet2!$A$6:$V$141,6,FALSE)</f>
        <v>#REF!</v>
      </c>
      <c r="K82" s="78" t="e">
        <f>VLOOKUP($F82,Sheet2!$A$6:$V$141,7,FALSE)</f>
        <v>#REF!</v>
      </c>
      <c r="L82" s="78" t="e">
        <f>VLOOKUP($F82,Sheet2!$A$6:$V$141,8,FALSE)</f>
        <v>#REF!</v>
      </c>
      <c r="M82" s="78" t="e">
        <f>VLOOKUP($F82,Sheet2!$A$6:$V$141,9,FALSE)</f>
        <v>#REF!</v>
      </c>
      <c r="N82" s="78" t="e">
        <f>VLOOKUP($F82,Sheet2!$A$6:$V$141,10,FALSE)</f>
        <v>#REF!</v>
      </c>
      <c r="O82" s="78" t="e">
        <f>VLOOKUP($F82,Sheet2!$A$6:$V$141,11,FALSE)</f>
        <v>#REF!</v>
      </c>
      <c r="P82" s="78" t="e">
        <f>VLOOKUP($F82,Sheet2!$A$6:$V$141,12,FALSE)</f>
        <v>#REF!</v>
      </c>
      <c r="Q82" s="78" t="e">
        <f>VLOOKUP($F82,Sheet2!$A$6:$V$141,13,FALSE)</f>
        <v>#REF!</v>
      </c>
      <c r="R82" s="78" t="e">
        <f>VLOOKUP($F82,Sheet2!$A$6:$V$141,14,FALSE)</f>
        <v>#REF!</v>
      </c>
      <c r="S82" s="78" t="e">
        <f>VLOOKUP($F82,Sheet2!$A$6:$V$141,15,FALSE)</f>
        <v>#REF!</v>
      </c>
      <c r="T82" s="78" t="e">
        <f>VLOOKUP($F82,Sheet2!$A$6:$V$141,16,FALSE)</f>
        <v>#REF!</v>
      </c>
      <c r="U82" s="78" t="e">
        <f>VLOOKUP($F82,Sheet2!$A$6:$V$141,17,FALSE)</f>
        <v>#REF!</v>
      </c>
      <c r="V82" s="78" t="e">
        <f>VLOOKUP($F82,Sheet2!$A$6:$V$141,18,FALSE)</f>
        <v>#REF!</v>
      </c>
      <c r="W82" s="78" t="e">
        <f>VLOOKUP($F82,Sheet2!$A$6:$V$141,19,FALSE)</f>
        <v>#REF!</v>
      </c>
      <c r="X82" s="78" t="e">
        <f>VLOOKUP($F82,Sheet2!$A$6:$V$141,20,FALSE)</f>
        <v>#REF!</v>
      </c>
      <c r="Y82" s="78" t="e">
        <f>VLOOKUP($F82,Sheet2!$A$6:$V$141,21,FALSE)</f>
        <v>#REF!</v>
      </c>
      <c r="Z82" s="78" t="e">
        <f>VLOOKUP($F82,Sheet2!$A$6:$V$141,22,FALSE)</f>
        <v>#REF!</v>
      </c>
      <c r="AA82" s="78" t="e">
        <f>+X82+Y82-J82</f>
        <v>#REF!</v>
      </c>
      <c r="AB82" s="78"/>
      <c r="AC82" s="78"/>
      <c r="AD82" s="78"/>
      <c r="AE82" s="78"/>
      <c r="AF82" s="78"/>
      <c r="AG82" s="78"/>
      <c r="AH82" s="78"/>
      <c r="AI82" s="78"/>
      <c r="AJ82" s="78"/>
      <c r="AK82" s="78"/>
      <c r="AL82" s="78"/>
    </row>
    <row r="83" ht="15" customHeight="1">
      <c r="A83" s="0" t="s">
        <v>216</v>
      </c>
      <c r="C83" s="0" t="s">
        <v>215</v>
      </c>
      <c r="D83" s="76" t="s">
        <v>234</v>
      </c>
      <c r="E83" s="76"/>
      <c r="F83" s="73" t="s">
        <v>187</v>
      </c>
      <c r="G83" s="78" t="e">
        <f>VLOOKUP($F83,Sheet2!$A$6:$V$141,3,FALSE)</f>
        <v>#REF!</v>
      </c>
      <c r="H83" s="78" t="e">
        <f>VLOOKUP($F83,Sheet2!$A$6:$V$141,4,FALSE)</f>
        <v>#REF!</v>
      </c>
      <c r="I83" s="78" t="e">
        <f>VLOOKUP($F83,Sheet2!$A$6:$V$141,5,FALSE)</f>
        <v>#REF!</v>
      </c>
      <c r="J83" s="78" t="e">
        <f>VLOOKUP($F83,Sheet2!$A$6:$V$141,6,FALSE)</f>
        <v>#REF!</v>
      </c>
      <c r="K83" s="78" t="e">
        <f>VLOOKUP($F83,Sheet2!$A$6:$V$141,7,FALSE)</f>
        <v>#REF!</v>
      </c>
      <c r="L83" s="78" t="e">
        <f>VLOOKUP($F83,Sheet2!$A$6:$V$141,8,FALSE)</f>
        <v>#REF!</v>
      </c>
      <c r="M83" s="78" t="e">
        <f>VLOOKUP($F83,Sheet2!$A$6:$V$141,9,FALSE)</f>
        <v>#REF!</v>
      </c>
      <c r="N83" s="78" t="e">
        <f>VLOOKUP($F83,Sheet2!$A$6:$V$141,10,FALSE)</f>
        <v>#REF!</v>
      </c>
      <c r="O83" s="78" t="e">
        <f>VLOOKUP($F83,Sheet2!$A$6:$V$141,11,FALSE)</f>
        <v>#REF!</v>
      </c>
      <c r="P83" s="78" t="e">
        <f>VLOOKUP($F83,Sheet2!$A$6:$V$141,12,FALSE)</f>
        <v>#REF!</v>
      </c>
      <c r="Q83" s="78" t="e">
        <f>VLOOKUP($F83,Sheet2!$A$6:$V$141,13,FALSE)</f>
        <v>#REF!</v>
      </c>
      <c r="R83" s="78" t="e">
        <f>VLOOKUP($F83,Sheet2!$A$6:$V$141,14,FALSE)</f>
        <v>#REF!</v>
      </c>
      <c r="S83" s="78" t="e">
        <f>VLOOKUP($F83,Sheet2!$A$6:$V$141,15,FALSE)</f>
        <v>#REF!</v>
      </c>
      <c r="T83" s="78" t="e">
        <f>VLOOKUP($F83,Sheet2!$A$6:$V$141,16,FALSE)</f>
        <v>#REF!</v>
      </c>
      <c r="U83" s="78" t="e">
        <f>VLOOKUP($F83,Sheet2!$A$6:$V$141,17,FALSE)</f>
        <v>#REF!</v>
      </c>
      <c r="V83" s="78" t="e">
        <f>VLOOKUP($F83,Sheet2!$A$6:$V$141,18,FALSE)</f>
        <v>#REF!</v>
      </c>
      <c r="W83" s="78" t="e">
        <f>VLOOKUP($F83,Sheet2!$A$6:$V$141,19,FALSE)</f>
        <v>#REF!</v>
      </c>
      <c r="X83" s="78" t="e">
        <f>VLOOKUP($F83,Sheet2!$A$6:$V$141,20,FALSE)</f>
        <v>#REF!</v>
      </c>
      <c r="Y83" s="78" t="e">
        <f>VLOOKUP($F83,Sheet2!$A$6:$V$141,21,FALSE)</f>
        <v>#REF!</v>
      </c>
      <c r="Z83" s="78" t="e">
        <f>VLOOKUP($F83,Sheet2!$A$6:$V$141,22,FALSE)</f>
        <v>#REF!</v>
      </c>
      <c r="AA83" s="78" t="e">
        <f>+X83+Y83-J83</f>
        <v>#REF!</v>
      </c>
      <c r="AB83" s="78"/>
      <c r="AC83" s="78"/>
      <c r="AD83" s="78"/>
      <c r="AE83" s="78"/>
      <c r="AF83" s="78"/>
      <c r="AG83" s="78"/>
      <c r="AH83" s="78"/>
      <c r="AI83" s="78"/>
      <c r="AJ83" s="78"/>
      <c r="AK83" s="78"/>
      <c r="AL83" s="78"/>
    </row>
    <row r="84" hidden="1" ht="15" customHeight="1">
      <c r="A84" s="0" t="s">
        <v>214</v>
      </c>
      <c r="B84" s="0" t="s">
        <v>222</v>
      </c>
      <c r="C84" s="0" t="s">
        <v>223</v>
      </c>
      <c r="D84" s="76" t="s">
        <v>234</v>
      </c>
      <c r="E84" s="76"/>
      <c r="F84" s="73" t="s">
        <v>44</v>
      </c>
      <c r="G84" s="78" t="e">
        <f>VLOOKUP($F84,Sheet2!$A$6:$V$141,3,FALSE)</f>
        <v>#REF!</v>
      </c>
      <c r="H84" s="78" t="e">
        <f>VLOOKUP($F84,Sheet2!$A$6:$V$141,4,FALSE)</f>
        <v>#REF!</v>
      </c>
      <c r="I84" s="78" t="e">
        <f>VLOOKUP($F84,Sheet2!$A$6:$V$141,5,FALSE)</f>
        <v>#REF!</v>
      </c>
      <c r="J84" s="78" t="e">
        <f>VLOOKUP($F84,Sheet2!$A$6:$V$141,6,FALSE)</f>
        <v>#REF!</v>
      </c>
      <c r="K84" s="78" t="e">
        <f>VLOOKUP($F84,Sheet2!$A$6:$V$141,7,FALSE)</f>
        <v>#REF!</v>
      </c>
      <c r="L84" s="78" t="e">
        <f>VLOOKUP($F84,Sheet2!$A$6:$V$141,8,FALSE)</f>
        <v>#REF!</v>
      </c>
      <c r="M84" s="78" t="e">
        <f>VLOOKUP($F84,Sheet2!$A$6:$V$141,9,FALSE)</f>
        <v>#REF!</v>
      </c>
      <c r="N84" s="78" t="e">
        <f>VLOOKUP($F84,Sheet2!$A$6:$V$141,10,FALSE)</f>
        <v>#REF!</v>
      </c>
      <c r="O84" s="78" t="e">
        <f>VLOOKUP($F84,Sheet2!$A$6:$V$141,11,FALSE)</f>
        <v>#REF!</v>
      </c>
      <c r="P84" s="78" t="e">
        <f>VLOOKUP($F84,Sheet2!$A$6:$V$141,12,FALSE)</f>
        <v>#REF!</v>
      </c>
      <c r="Q84" s="78" t="e">
        <f>VLOOKUP($F84,Sheet2!$A$6:$V$141,13,FALSE)</f>
        <v>#REF!</v>
      </c>
      <c r="R84" s="78" t="e">
        <f>VLOOKUP($F84,Sheet2!$A$6:$V$141,14,FALSE)</f>
        <v>#REF!</v>
      </c>
      <c r="S84" s="78" t="e">
        <f>VLOOKUP($F84,Sheet2!$A$6:$V$141,15,FALSE)</f>
        <v>#REF!</v>
      </c>
      <c r="T84" s="78" t="e">
        <f>VLOOKUP($F84,Sheet2!$A$6:$V$141,16,FALSE)</f>
        <v>#REF!</v>
      </c>
      <c r="U84" s="78" t="e">
        <f>VLOOKUP($F84,Sheet2!$A$6:$V$141,17,FALSE)</f>
        <v>#REF!</v>
      </c>
      <c r="V84" s="78" t="e">
        <f>VLOOKUP($F84,Sheet2!$A$6:$V$141,18,FALSE)</f>
        <v>#REF!</v>
      </c>
      <c r="W84" s="78" t="e">
        <f>VLOOKUP($F84,Sheet2!$A$6:$V$141,19,FALSE)</f>
        <v>#REF!</v>
      </c>
      <c r="X84" s="78" t="e">
        <f>VLOOKUP($F84,Sheet2!$A$6:$V$141,20,FALSE)</f>
        <v>#REF!</v>
      </c>
      <c r="Y84" s="78" t="e">
        <f>VLOOKUP($F84,Sheet2!$A$6:$V$141,21,FALSE)</f>
        <v>#REF!</v>
      </c>
      <c r="Z84" s="78" t="e">
        <f>VLOOKUP($F84,Sheet2!$A$6:$V$141,22,FALSE)</f>
        <v>#REF!</v>
      </c>
      <c r="AA84" s="78"/>
      <c r="AB84" s="78"/>
      <c r="AC84" s="78"/>
      <c r="AD84" s="78"/>
      <c r="AE84" s="78"/>
      <c r="AF84" s="78"/>
      <c r="AG84" s="78"/>
      <c r="AH84" s="78"/>
      <c r="AI84" s="78"/>
      <c r="AJ84" s="78"/>
      <c r="AK84" s="78"/>
      <c r="AL84" s="78"/>
    </row>
    <row r="85" hidden="1" ht="15" customHeight="1">
      <c r="A85" s="0" t="s">
        <v>214</v>
      </c>
      <c r="B85" s="0" t="s">
        <v>222</v>
      </c>
      <c r="C85" s="0" t="s">
        <v>223</v>
      </c>
      <c r="D85" s="76" t="s">
        <v>234</v>
      </c>
      <c r="E85" s="76"/>
      <c r="F85" s="73" t="s">
        <v>47</v>
      </c>
      <c r="G85" s="78" t="e">
        <f>VLOOKUP($F85,Sheet2!$A$6:$V$141,3,FALSE)</f>
        <v>#REF!</v>
      </c>
      <c r="H85" s="78" t="e">
        <f>VLOOKUP($F85,Sheet2!$A$6:$V$141,4,FALSE)</f>
        <v>#REF!</v>
      </c>
      <c r="I85" s="78" t="e">
        <f>VLOOKUP($F85,Sheet2!$A$6:$V$141,5,FALSE)</f>
        <v>#REF!</v>
      </c>
      <c r="J85" s="78" t="e">
        <f>VLOOKUP($F85,Sheet2!$A$6:$V$141,6,FALSE)</f>
        <v>#REF!</v>
      </c>
      <c r="K85" s="78" t="e">
        <f>VLOOKUP($F85,Sheet2!$A$6:$V$141,7,FALSE)</f>
        <v>#REF!</v>
      </c>
      <c r="L85" s="78" t="e">
        <f>VLOOKUP($F85,Sheet2!$A$6:$V$141,8,FALSE)</f>
        <v>#REF!</v>
      </c>
      <c r="M85" s="78" t="e">
        <f>VLOOKUP($F85,Sheet2!$A$6:$V$141,9,FALSE)</f>
        <v>#REF!</v>
      </c>
      <c r="N85" s="78" t="e">
        <f>VLOOKUP($F85,Sheet2!$A$6:$V$141,10,FALSE)</f>
        <v>#REF!</v>
      </c>
      <c r="O85" s="78" t="e">
        <f>VLOOKUP($F85,Sheet2!$A$6:$V$141,11,FALSE)</f>
        <v>#REF!</v>
      </c>
      <c r="P85" s="78" t="e">
        <f>VLOOKUP($F85,Sheet2!$A$6:$V$141,12,FALSE)</f>
        <v>#REF!</v>
      </c>
      <c r="Q85" s="78" t="e">
        <f>VLOOKUP($F85,Sheet2!$A$6:$V$141,13,FALSE)</f>
        <v>#REF!</v>
      </c>
      <c r="R85" s="78" t="e">
        <f>VLOOKUP($F85,Sheet2!$A$6:$V$141,14,FALSE)</f>
        <v>#REF!</v>
      </c>
      <c r="S85" s="78" t="e">
        <f>VLOOKUP($F85,Sheet2!$A$6:$V$141,15,FALSE)</f>
        <v>#REF!</v>
      </c>
      <c r="T85" s="78" t="e">
        <f>VLOOKUP($F85,Sheet2!$A$6:$V$141,16,FALSE)</f>
        <v>#REF!</v>
      </c>
      <c r="U85" s="78" t="e">
        <f>VLOOKUP($F85,Sheet2!$A$6:$V$141,17,FALSE)</f>
        <v>#REF!</v>
      </c>
      <c r="V85" s="78" t="e">
        <f>VLOOKUP($F85,Sheet2!$A$6:$V$141,18,FALSE)</f>
        <v>#REF!</v>
      </c>
      <c r="W85" s="78" t="e">
        <f>VLOOKUP($F85,Sheet2!$A$6:$V$141,19,FALSE)</f>
        <v>#REF!</v>
      </c>
      <c r="X85" s="78" t="e">
        <f>VLOOKUP($F85,Sheet2!$A$6:$V$141,20,FALSE)</f>
        <v>#REF!</v>
      </c>
      <c r="Y85" s="78" t="e">
        <f>VLOOKUP($F85,Sheet2!$A$6:$V$141,21,FALSE)</f>
        <v>#REF!</v>
      </c>
      <c r="Z85" s="78" t="e">
        <f>VLOOKUP($F85,Sheet2!$A$6:$V$141,22,FALSE)</f>
        <v>#REF!</v>
      </c>
      <c r="AA85" s="78"/>
      <c r="AB85" s="78"/>
      <c r="AC85" s="78"/>
      <c r="AD85" s="78"/>
      <c r="AE85" s="78"/>
      <c r="AF85" s="78"/>
      <c r="AG85" s="78"/>
      <c r="AH85" s="78"/>
      <c r="AI85" s="78"/>
      <c r="AJ85" s="78"/>
      <c r="AK85" s="78"/>
      <c r="AL85" s="78"/>
    </row>
    <row r="86" hidden="1" ht="15" customHeight="1">
      <c r="A86" s="0" t="s">
        <v>214</v>
      </c>
      <c r="B86" s="0" t="s">
        <v>221</v>
      </c>
      <c r="C86" s="0" t="s">
        <v>223</v>
      </c>
      <c r="D86" s="76" t="s">
        <v>234</v>
      </c>
      <c r="E86" s="76"/>
      <c r="F86" s="73" t="s">
        <v>58</v>
      </c>
      <c r="G86" s="78" t="e">
        <f>VLOOKUP($F86,Sheet2!$A$6:$V$141,3,FALSE)</f>
        <v>#REF!</v>
      </c>
      <c r="H86" s="78" t="e">
        <f>VLOOKUP($F86,Sheet2!$A$6:$V$141,4,FALSE)</f>
        <v>#REF!</v>
      </c>
      <c r="I86" s="78" t="e">
        <f>VLOOKUP($F86,Sheet2!$A$6:$V$141,5,FALSE)</f>
        <v>#REF!</v>
      </c>
      <c r="J86" s="78" t="e">
        <f>VLOOKUP($F86,Sheet2!$A$6:$V$141,6,FALSE)</f>
        <v>#REF!</v>
      </c>
      <c r="K86" s="78" t="e">
        <f>VLOOKUP($F86,Sheet2!$A$6:$V$141,7,FALSE)</f>
        <v>#REF!</v>
      </c>
      <c r="L86" s="78" t="e">
        <f>VLOOKUP($F86,Sheet2!$A$6:$V$141,8,FALSE)</f>
        <v>#REF!</v>
      </c>
      <c r="M86" s="78" t="e">
        <f>VLOOKUP($F86,Sheet2!$A$6:$V$141,9,FALSE)</f>
        <v>#REF!</v>
      </c>
      <c r="N86" s="78" t="e">
        <f>VLOOKUP($F86,Sheet2!$A$6:$V$141,10,FALSE)</f>
        <v>#REF!</v>
      </c>
      <c r="O86" s="78" t="e">
        <f>VLOOKUP($F86,Sheet2!$A$6:$V$141,11,FALSE)</f>
        <v>#REF!</v>
      </c>
      <c r="P86" s="78" t="e">
        <f>VLOOKUP($F86,Sheet2!$A$6:$V$141,12,FALSE)</f>
        <v>#REF!</v>
      </c>
      <c r="Q86" s="78" t="e">
        <f>VLOOKUP($F86,Sheet2!$A$6:$V$141,13,FALSE)</f>
        <v>#REF!</v>
      </c>
      <c r="R86" s="78" t="e">
        <f>VLOOKUP($F86,Sheet2!$A$6:$V$141,14,FALSE)</f>
        <v>#REF!</v>
      </c>
      <c r="S86" s="78" t="e">
        <f>VLOOKUP($F86,Sheet2!$A$6:$V$141,15,FALSE)</f>
        <v>#REF!</v>
      </c>
      <c r="T86" s="78" t="e">
        <f>VLOOKUP($F86,Sheet2!$A$6:$V$141,16,FALSE)</f>
        <v>#REF!</v>
      </c>
      <c r="U86" s="78" t="e">
        <f>VLOOKUP($F86,Sheet2!$A$6:$V$141,17,FALSE)</f>
        <v>#REF!</v>
      </c>
      <c r="V86" s="78" t="e">
        <f>VLOOKUP($F86,Sheet2!$A$6:$V$141,18,FALSE)</f>
        <v>#REF!</v>
      </c>
      <c r="W86" s="78" t="e">
        <f>VLOOKUP($F86,Sheet2!$A$6:$V$141,19,FALSE)</f>
        <v>#REF!</v>
      </c>
      <c r="X86" s="78" t="e">
        <f>VLOOKUP($F86,Sheet2!$A$6:$V$141,20,FALSE)</f>
        <v>#REF!</v>
      </c>
      <c r="Y86" s="78" t="e">
        <f>VLOOKUP($F86,Sheet2!$A$6:$V$141,21,FALSE)</f>
        <v>#REF!</v>
      </c>
      <c r="Z86" s="78" t="e">
        <f>VLOOKUP($F86,Sheet2!$A$6:$V$141,22,FALSE)</f>
        <v>#REF!</v>
      </c>
      <c r="AA86" s="78"/>
      <c r="AB86" s="78"/>
      <c r="AC86" s="78"/>
      <c r="AD86" s="78"/>
      <c r="AE86" s="78"/>
      <c r="AF86" s="78"/>
      <c r="AG86" s="78"/>
      <c r="AH86" s="78"/>
      <c r="AI86" s="78"/>
      <c r="AJ86" s="78"/>
      <c r="AK86" s="78"/>
      <c r="AL86" s="78"/>
    </row>
    <row r="87" hidden="1" ht="15" customHeight="1">
      <c r="A87" s="0" t="s">
        <v>214</v>
      </c>
      <c r="B87" s="0" t="s">
        <v>222</v>
      </c>
      <c r="C87" s="0" t="s">
        <v>223</v>
      </c>
      <c r="D87" s="76" t="s">
        <v>234</v>
      </c>
      <c r="E87" s="76"/>
      <c r="F87" s="73" t="s">
        <v>52</v>
      </c>
      <c r="G87" s="78" t="e">
        <f>VLOOKUP($F87,Sheet2!$A$6:$V$141,3,FALSE)</f>
        <v>#REF!</v>
      </c>
      <c r="H87" s="78" t="e">
        <f>VLOOKUP($F87,Sheet2!$A$6:$V$141,4,FALSE)</f>
        <v>#REF!</v>
      </c>
      <c r="I87" s="78" t="e">
        <f>VLOOKUP($F87,Sheet2!$A$6:$V$141,5,FALSE)</f>
        <v>#REF!</v>
      </c>
      <c r="J87" s="78" t="e">
        <f>VLOOKUP($F87,Sheet2!$A$6:$V$141,6,FALSE)</f>
        <v>#REF!</v>
      </c>
      <c r="K87" s="78" t="e">
        <f>VLOOKUP($F87,Sheet2!$A$6:$V$141,7,FALSE)</f>
        <v>#REF!</v>
      </c>
      <c r="L87" s="78" t="e">
        <f>VLOOKUP($F87,Sheet2!$A$6:$V$141,8,FALSE)</f>
        <v>#REF!</v>
      </c>
      <c r="M87" s="78" t="e">
        <f>VLOOKUP($F87,Sheet2!$A$6:$V$141,9,FALSE)</f>
        <v>#REF!</v>
      </c>
      <c r="N87" s="78" t="e">
        <f>VLOOKUP($F87,Sheet2!$A$6:$V$141,10,FALSE)</f>
        <v>#REF!</v>
      </c>
      <c r="O87" s="78" t="e">
        <f>VLOOKUP($F87,Sheet2!$A$6:$V$141,11,FALSE)</f>
        <v>#REF!</v>
      </c>
      <c r="P87" s="78" t="e">
        <f>VLOOKUP($F87,Sheet2!$A$6:$V$141,12,FALSE)</f>
        <v>#REF!</v>
      </c>
      <c r="Q87" s="78" t="e">
        <f>VLOOKUP($F87,Sheet2!$A$6:$V$141,13,FALSE)</f>
        <v>#REF!</v>
      </c>
      <c r="R87" s="78" t="e">
        <f>VLOOKUP($F87,Sheet2!$A$6:$V$141,14,FALSE)</f>
        <v>#REF!</v>
      </c>
      <c r="S87" s="78" t="e">
        <f>VLOOKUP($F87,Sheet2!$A$6:$V$141,15,FALSE)</f>
        <v>#REF!</v>
      </c>
      <c r="T87" s="78" t="e">
        <f>VLOOKUP($F87,Sheet2!$A$6:$V$141,16,FALSE)</f>
        <v>#REF!</v>
      </c>
      <c r="U87" s="78" t="e">
        <f>VLOOKUP($F87,Sheet2!$A$6:$V$141,17,FALSE)</f>
        <v>#REF!</v>
      </c>
      <c r="V87" s="78" t="e">
        <f>VLOOKUP($F87,Sheet2!$A$6:$V$141,18,FALSE)</f>
        <v>#REF!</v>
      </c>
      <c r="W87" s="78" t="e">
        <f>VLOOKUP($F87,Sheet2!$A$6:$V$141,19,FALSE)</f>
        <v>#REF!</v>
      </c>
      <c r="X87" s="78" t="e">
        <f>VLOOKUP($F87,Sheet2!$A$6:$V$141,20,FALSE)</f>
        <v>#REF!</v>
      </c>
      <c r="Y87" s="78" t="e">
        <f>VLOOKUP($F87,Sheet2!$A$6:$V$141,21,FALSE)</f>
        <v>#REF!</v>
      </c>
      <c r="Z87" s="78" t="e">
        <f>VLOOKUP($F87,Sheet2!$A$6:$V$141,22,FALSE)</f>
        <v>#REF!</v>
      </c>
      <c r="AA87" s="78"/>
      <c r="AB87" s="78"/>
      <c r="AC87" s="78"/>
      <c r="AD87" s="78"/>
      <c r="AE87" s="78"/>
      <c r="AF87" s="78"/>
      <c r="AG87" s="78"/>
      <c r="AH87" s="78"/>
      <c r="AI87" s="78"/>
      <c r="AJ87" s="78"/>
      <c r="AK87" s="78"/>
      <c r="AL87" s="78"/>
    </row>
    <row r="88" hidden="1" ht="15" customHeight="1">
      <c r="E88" s="75">
        <v>310302100001000</v>
      </c>
      <c r="F88" s="76" t="s">
        <v>235</v>
      </c>
      <c r="H88" s="78"/>
      <c r="I88" s="78"/>
      <c r="J88" s="78"/>
      <c r="K88" s="78"/>
      <c r="L88" s="78"/>
      <c r="M88" s="78"/>
      <c r="N88" s="78"/>
      <c r="O88" s="78"/>
      <c r="P88" s="78"/>
      <c r="Q88" s="78"/>
      <c r="R88" s="78"/>
      <c r="S88" s="78"/>
      <c r="T88" s="78"/>
      <c r="U88" s="78"/>
      <c r="V88" s="78"/>
      <c r="W88" s="78"/>
      <c r="X88" s="78"/>
      <c r="Y88" s="78"/>
      <c r="Z88" s="78"/>
      <c r="AA88" s="78">
        <f ref="AA88:AA138" t="shared" si="10">+X88+Y88-J88</f>
        <v>0</v>
      </c>
      <c r="AB88" s="78"/>
      <c r="AC88" s="78"/>
      <c r="AD88" s="78"/>
      <c r="AE88" s="78"/>
      <c r="AF88" s="78"/>
      <c r="AG88" s="78"/>
      <c r="AH88" s="78"/>
      <c r="AI88" s="78"/>
      <c r="AJ88" s="78"/>
      <c r="AK88" s="78"/>
      <c r="AL88" s="78"/>
    </row>
    <row r="89" hidden="1" ht="15" customHeight="1">
      <c r="E89" s="75">
        <v>310303100001000</v>
      </c>
      <c r="F89" s="76" t="s">
        <v>236</v>
      </c>
      <c r="H89" s="78"/>
      <c r="I89" s="78"/>
      <c r="J89" s="78"/>
      <c r="K89" s="78"/>
      <c r="L89" s="78"/>
      <c r="M89" s="78"/>
      <c r="N89" s="78"/>
      <c r="O89" s="78"/>
      <c r="P89" s="78"/>
      <c r="Q89" s="78"/>
      <c r="R89" s="78"/>
      <c r="S89" s="78"/>
      <c r="T89" s="78"/>
      <c r="U89" s="78"/>
      <c r="V89" s="78"/>
      <c r="W89" s="78"/>
      <c r="X89" s="78"/>
      <c r="Y89" s="78"/>
      <c r="Z89" s="78"/>
      <c r="AA89" s="78">
        <f t="shared" si="10"/>
        <v>0</v>
      </c>
      <c r="AB89" s="78"/>
      <c r="AC89" s="78"/>
      <c r="AD89" s="78"/>
      <c r="AE89" s="78"/>
      <c r="AF89" s="78"/>
      <c r="AG89" s="78"/>
      <c r="AH89" s="78"/>
      <c r="AI89" s="78"/>
      <c r="AJ89" s="78"/>
      <c r="AK89" s="78"/>
      <c r="AL89" s="78"/>
    </row>
    <row r="90" hidden="1" ht="15" customHeight="1">
      <c r="E90" s="75">
        <v>310304100001000</v>
      </c>
      <c r="F90" s="76" t="s">
        <v>237</v>
      </c>
      <c r="H90" s="78"/>
      <c r="I90" s="78"/>
      <c r="J90" s="78"/>
      <c r="K90" s="78"/>
      <c r="L90" s="78"/>
      <c r="M90" s="78"/>
      <c r="N90" s="78"/>
      <c r="O90" s="78"/>
      <c r="P90" s="78"/>
      <c r="Q90" s="78"/>
      <c r="R90" s="78"/>
      <c r="S90" s="78"/>
      <c r="T90" s="78"/>
      <c r="U90" s="78"/>
      <c r="V90" s="78"/>
      <c r="W90" s="78"/>
      <c r="X90" s="78"/>
      <c r="Y90" s="78"/>
      <c r="Z90" s="78"/>
      <c r="AA90" s="78">
        <f t="shared" si="10"/>
        <v>0</v>
      </c>
      <c r="AB90" s="78"/>
      <c r="AC90" s="78"/>
      <c r="AD90" s="78"/>
      <c r="AE90" s="78"/>
      <c r="AF90" s="78"/>
      <c r="AG90" s="78"/>
      <c r="AH90" s="78"/>
      <c r="AI90" s="78"/>
      <c r="AJ90" s="78"/>
      <c r="AK90" s="78"/>
      <c r="AL90" s="78"/>
    </row>
    <row r="91" ht="15" customHeight="1">
      <c r="A91" s="0" t="s">
        <v>216</v>
      </c>
      <c r="C91" s="0" t="s">
        <v>215</v>
      </c>
      <c r="D91" s="76" t="s">
        <v>237</v>
      </c>
      <c r="E91" s="76"/>
      <c r="F91" s="73" t="s">
        <v>143</v>
      </c>
      <c r="G91" s="78" t="e">
        <f>VLOOKUP($F91,Sheet2!$A$6:$V$141,3,FALSE)</f>
        <v>#REF!</v>
      </c>
      <c r="H91" s="78" t="e">
        <f>VLOOKUP($F91,Sheet2!$A$6:$V$141,4,FALSE)</f>
        <v>#REF!</v>
      </c>
      <c r="I91" s="78" t="e">
        <f>VLOOKUP($F91,Sheet2!$A$6:$V$141,5,FALSE)</f>
        <v>#REF!</v>
      </c>
      <c r="J91" s="78" t="e">
        <f>VLOOKUP($F91,Sheet2!$A$6:$V$141,6,FALSE)</f>
        <v>#REF!</v>
      </c>
      <c r="K91" s="78" t="e">
        <f>VLOOKUP($F91,Sheet2!$A$6:$V$141,7,FALSE)</f>
        <v>#REF!</v>
      </c>
      <c r="L91" s="78" t="e">
        <f>VLOOKUP($F91,Sheet2!$A$6:$V$141,8,FALSE)</f>
        <v>#REF!</v>
      </c>
      <c r="M91" s="78" t="e">
        <f>VLOOKUP($F91,Sheet2!$A$6:$V$141,9,FALSE)</f>
        <v>#REF!</v>
      </c>
      <c r="N91" s="78" t="e">
        <f>VLOOKUP($F91,Sheet2!$A$6:$V$141,10,FALSE)</f>
        <v>#REF!</v>
      </c>
      <c r="O91" s="78" t="e">
        <f>VLOOKUP($F91,Sheet2!$A$6:$V$141,11,FALSE)</f>
        <v>#REF!</v>
      </c>
      <c r="P91" s="78" t="e">
        <f>VLOOKUP($F91,Sheet2!$A$6:$V$141,12,FALSE)</f>
        <v>#REF!</v>
      </c>
      <c r="Q91" s="78" t="e">
        <f>VLOOKUP($F91,Sheet2!$A$6:$V$141,13,FALSE)</f>
        <v>#REF!</v>
      </c>
      <c r="R91" s="78" t="e">
        <f>VLOOKUP($F91,Sheet2!$A$6:$V$141,14,FALSE)</f>
        <v>#REF!</v>
      </c>
      <c r="S91" s="78" t="e">
        <f>VLOOKUP($F91,Sheet2!$A$6:$V$141,15,FALSE)</f>
        <v>#REF!</v>
      </c>
      <c r="T91" s="78" t="e">
        <f>VLOOKUP($F91,Sheet2!$A$6:$V$141,16,FALSE)</f>
        <v>#REF!</v>
      </c>
      <c r="U91" s="78" t="e">
        <f>VLOOKUP($F91,Sheet2!$A$6:$V$141,17,FALSE)</f>
        <v>#REF!</v>
      </c>
      <c r="V91" s="78" t="e">
        <f>VLOOKUP($F91,Sheet2!$A$6:$V$141,18,FALSE)</f>
        <v>#REF!</v>
      </c>
      <c r="W91" s="78" t="e">
        <f>VLOOKUP($F91,Sheet2!$A$6:$V$141,19,FALSE)</f>
        <v>#REF!</v>
      </c>
      <c r="X91" s="78" t="e">
        <f>VLOOKUP($F91,Sheet2!$A$6:$V$141,20,FALSE)</f>
        <v>#REF!</v>
      </c>
      <c r="Y91" s="78" t="e">
        <f>VLOOKUP($F91,Sheet2!$A$6:$V$141,21,FALSE)</f>
        <v>#REF!</v>
      </c>
      <c r="Z91" s="78" t="e">
        <f>VLOOKUP($F91,Sheet2!$A$6:$V$141,22,FALSE)</f>
        <v>#REF!</v>
      </c>
      <c r="AA91" s="78" t="e">
        <f t="shared" si="10"/>
        <v>#REF!</v>
      </c>
      <c r="AB91" s="78"/>
      <c r="AC91" s="78"/>
      <c r="AD91" s="78"/>
      <c r="AE91" s="78"/>
      <c r="AF91" s="78"/>
      <c r="AG91" s="78"/>
      <c r="AH91" s="78"/>
      <c r="AI91" s="78"/>
      <c r="AJ91" s="78"/>
      <c r="AK91" s="78"/>
      <c r="AL91" s="78"/>
    </row>
    <row r="92" hidden="1" ht="15" customHeight="1">
      <c r="E92" s="75">
        <v>310305100001000</v>
      </c>
      <c r="F92" s="76" t="s">
        <v>238</v>
      </c>
      <c r="H92" s="78"/>
      <c r="I92" s="78"/>
      <c r="J92" s="78"/>
      <c r="K92" s="78"/>
      <c r="L92" s="78"/>
      <c r="M92" s="78"/>
      <c r="N92" s="78"/>
      <c r="O92" s="78"/>
      <c r="P92" s="78"/>
      <c r="Q92" s="78"/>
      <c r="R92" s="78"/>
      <c r="S92" s="78"/>
      <c r="T92" s="78"/>
      <c r="U92" s="78"/>
      <c r="V92" s="78"/>
      <c r="W92" s="78"/>
      <c r="X92" s="78"/>
      <c r="Y92" s="78"/>
      <c r="Z92" s="78"/>
      <c r="AA92" s="78">
        <f t="shared" si="10"/>
        <v>0</v>
      </c>
      <c r="AB92" s="78"/>
      <c r="AC92" s="78"/>
      <c r="AD92" s="78"/>
      <c r="AE92" s="78"/>
      <c r="AF92" s="78"/>
      <c r="AG92" s="78"/>
      <c r="AH92" s="78"/>
      <c r="AI92" s="78"/>
      <c r="AJ92" s="78"/>
      <c r="AK92" s="78"/>
      <c r="AL92" s="78"/>
    </row>
    <row r="93" hidden="1" ht="15" customHeight="1">
      <c r="E93" s="75">
        <v>310305100002000</v>
      </c>
      <c r="F93" s="76" t="s">
        <v>239</v>
      </c>
      <c r="H93" s="78"/>
      <c r="I93" s="78"/>
      <c r="J93" s="78"/>
      <c r="K93" s="78"/>
      <c r="L93" s="78"/>
      <c r="M93" s="78"/>
      <c r="N93" s="78"/>
      <c r="O93" s="78"/>
      <c r="P93" s="78"/>
      <c r="Q93" s="78"/>
      <c r="R93" s="78"/>
      <c r="S93" s="78"/>
      <c r="T93" s="78"/>
      <c r="U93" s="78"/>
      <c r="V93" s="78"/>
      <c r="W93" s="78"/>
      <c r="X93" s="78"/>
      <c r="Y93" s="78"/>
      <c r="Z93" s="78"/>
      <c r="AA93" s="78">
        <f t="shared" si="10"/>
        <v>0</v>
      </c>
      <c r="AB93" s="78"/>
      <c r="AC93" s="78"/>
      <c r="AD93" s="78"/>
      <c r="AE93" s="78"/>
      <c r="AF93" s="78"/>
      <c r="AG93" s="78"/>
      <c r="AH93" s="78"/>
      <c r="AI93" s="78"/>
      <c r="AJ93" s="78"/>
      <c r="AK93" s="78"/>
      <c r="AL93" s="78"/>
    </row>
    <row r="94" ht="15" customHeight="1">
      <c r="A94" s="0" t="s">
        <v>216</v>
      </c>
      <c r="C94" s="0" t="s">
        <v>215</v>
      </c>
      <c r="D94" s="76" t="s">
        <v>239</v>
      </c>
      <c r="E94" s="76"/>
      <c r="F94" s="73" t="s">
        <v>173</v>
      </c>
      <c r="G94" s="78" t="e">
        <f>VLOOKUP($F94,Sheet2!$A$6:$V$141,3,FALSE)</f>
        <v>#REF!</v>
      </c>
      <c r="H94" s="78" t="e">
        <f>VLOOKUP($F94,Sheet2!$A$6:$V$141,4,FALSE)</f>
        <v>#REF!</v>
      </c>
      <c r="I94" s="78" t="e">
        <f>VLOOKUP($F94,Sheet2!$A$6:$V$141,5,FALSE)</f>
        <v>#REF!</v>
      </c>
      <c r="J94" s="78" t="e">
        <f>VLOOKUP($F94,Sheet2!$A$6:$V$141,6,FALSE)</f>
        <v>#REF!</v>
      </c>
      <c r="K94" s="78" t="e">
        <f>VLOOKUP($F94,Sheet2!$A$6:$V$141,7,FALSE)</f>
        <v>#REF!</v>
      </c>
      <c r="L94" s="78" t="e">
        <f>VLOOKUP($F94,Sheet2!$A$6:$V$141,8,FALSE)</f>
        <v>#REF!</v>
      </c>
      <c r="M94" s="78" t="e">
        <f>VLOOKUP($F94,Sheet2!$A$6:$V$141,9,FALSE)</f>
        <v>#REF!</v>
      </c>
      <c r="N94" s="78" t="e">
        <f>VLOOKUP($F94,Sheet2!$A$6:$V$141,10,FALSE)</f>
        <v>#REF!</v>
      </c>
      <c r="O94" s="78" t="e">
        <f>VLOOKUP($F94,Sheet2!$A$6:$V$141,11,FALSE)</f>
        <v>#REF!</v>
      </c>
      <c r="P94" s="78" t="e">
        <f>VLOOKUP($F94,Sheet2!$A$6:$V$141,12,FALSE)</f>
        <v>#REF!</v>
      </c>
      <c r="Q94" s="78" t="e">
        <f>VLOOKUP($F94,Sheet2!$A$6:$V$141,13,FALSE)</f>
        <v>#REF!</v>
      </c>
      <c r="R94" s="78" t="e">
        <f>VLOOKUP($F94,Sheet2!$A$6:$V$141,14,FALSE)</f>
        <v>#REF!</v>
      </c>
      <c r="S94" s="78" t="e">
        <f>VLOOKUP($F94,Sheet2!$A$6:$V$141,15,FALSE)</f>
        <v>#REF!</v>
      </c>
      <c r="T94" s="78" t="e">
        <f>VLOOKUP($F94,Sheet2!$A$6:$V$141,16,FALSE)</f>
        <v>#REF!</v>
      </c>
      <c r="U94" s="78" t="e">
        <f>VLOOKUP($F94,Sheet2!$A$6:$V$141,17,FALSE)</f>
        <v>#REF!</v>
      </c>
      <c r="V94" s="78" t="e">
        <f>VLOOKUP($F94,Sheet2!$A$6:$V$141,18,FALSE)</f>
        <v>#REF!</v>
      </c>
      <c r="W94" s="78" t="e">
        <f>VLOOKUP($F94,Sheet2!$A$6:$V$141,19,FALSE)</f>
        <v>#REF!</v>
      </c>
      <c r="X94" s="78" t="e">
        <f>VLOOKUP($F94,Sheet2!$A$6:$V$141,20,FALSE)</f>
        <v>#REF!</v>
      </c>
      <c r="Y94" s="78" t="e">
        <f>VLOOKUP($F94,Sheet2!$A$6:$V$141,21,FALSE)</f>
        <v>#REF!</v>
      </c>
      <c r="Z94" s="78" t="e">
        <f>VLOOKUP($F94,Sheet2!$A$6:$V$141,22,FALSE)</f>
        <v>#REF!</v>
      </c>
      <c r="AA94" s="78" t="e">
        <f t="shared" si="10"/>
        <v>#REF!</v>
      </c>
      <c r="AB94" s="78"/>
      <c r="AC94" s="78"/>
      <c r="AD94" s="78"/>
      <c r="AE94" s="78"/>
      <c r="AF94" s="78"/>
      <c r="AG94" s="78"/>
      <c r="AH94" s="78"/>
      <c r="AI94" s="78"/>
      <c r="AJ94" s="78"/>
      <c r="AK94" s="78"/>
      <c r="AL94" s="78"/>
    </row>
    <row r="95" hidden="1" ht="15" customHeight="1">
      <c r="E95" s="75">
        <v>310306100001000</v>
      </c>
      <c r="F95" s="76" t="s">
        <v>240</v>
      </c>
      <c r="H95" s="78"/>
      <c r="I95" s="78"/>
      <c r="J95" s="78"/>
      <c r="K95" s="78"/>
      <c r="L95" s="78"/>
      <c r="M95" s="78"/>
      <c r="N95" s="78"/>
      <c r="O95" s="78"/>
      <c r="P95" s="78"/>
      <c r="Q95" s="78"/>
      <c r="R95" s="78"/>
      <c r="S95" s="78"/>
      <c r="T95" s="78"/>
      <c r="U95" s="78"/>
      <c r="V95" s="78"/>
      <c r="W95" s="78"/>
      <c r="X95" s="78"/>
      <c r="Y95" s="78"/>
      <c r="Z95" s="78"/>
      <c r="AA95" s="78">
        <f t="shared" si="10"/>
        <v>0</v>
      </c>
      <c r="AB95" s="78"/>
      <c r="AC95" s="78"/>
      <c r="AD95" s="78"/>
      <c r="AE95" s="78"/>
      <c r="AF95" s="78"/>
      <c r="AG95" s="78"/>
      <c r="AH95" s="78"/>
      <c r="AI95" s="78"/>
      <c r="AJ95" s="78"/>
      <c r="AK95" s="78"/>
      <c r="AL95" s="78"/>
    </row>
    <row r="96" ht="15" customHeight="1">
      <c r="A96" s="0" t="s">
        <v>216</v>
      </c>
      <c r="C96" s="0" t="s">
        <v>215</v>
      </c>
      <c r="D96" s="76" t="s">
        <v>240</v>
      </c>
      <c r="E96" s="76"/>
      <c r="F96" s="73" t="s">
        <v>183</v>
      </c>
      <c r="G96" s="78" t="e">
        <f>VLOOKUP($F96,Sheet2!$A$6:$V$141,3,FALSE)</f>
        <v>#REF!</v>
      </c>
      <c r="H96" s="78" t="e">
        <f>VLOOKUP($F96,Sheet2!$A$6:$V$141,4,FALSE)</f>
        <v>#REF!</v>
      </c>
      <c r="I96" s="78" t="e">
        <f>VLOOKUP($F96,Sheet2!$A$6:$V$141,5,FALSE)</f>
        <v>#REF!</v>
      </c>
      <c r="J96" s="78" t="e">
        <f>VLOOKUP($F96,Sheet2!$A$6:$V$141,6,FALSE)</f>
        <v>#REF!</v>
      </c>
      <c r="K96" s="78" t="e">
        <f>VLOOKUP($F96,Sheet2!$A$6:$V$141,7,FALSE)</f>
        <v>#REF!</v>
      </c>
      <c r="L96" s="78" t="e">
        <f>VLOOKUP($F96,Sheet2!$A$6:$V$141,8,FALSE)</f>
        <v>#REF!</v>
      </c>
      <c r="M96" s="78" t="e">
        <f>VLOOKUP($F96,Sheet2!$A$6:$V$141,9,FALSE)</f>
        <v>#REF!</v>
      </c>
      <c r="N96" s="78" t="e">
        <f>VLOOKUP($F96,Sheet2!$A$6:$V$141,10,FALSE)</f>
        <v>#REF!</v>
      </c>
      <c r="O96" s="78" t="e">
        <f>VLOOKUP($F96,Sheet2!$A$6:$V$141,11,FALSE)</f>
        <v>#REF!</v>
      </c>
      <c r="P96" s="78" t="e">
        <f>VLOOKUP($F96,Sheet2!$A$6:$V$141,12,FALSE)</f>
        <v>#REF!</v>
      </c>
      <c r="Q96" s="78" t="e">
        <f>VLOOKUP($F96,Sheet2!$A$6:$V$141,13,FALSE)</f>
        <v>#REF!</v>
      </c>
      <c r="R96" s="78" t="e">
        <f>VLOOKUP($F96,Sheet2!$A$6:$V$141,14,FALSE)</f>
        <v>#REF!</v>
      </c>
      <c r="S96" s="78" t="e">
        <f>VLOOKUP($F96,Sheet2!$A$6:$V$141,15,FALSE)</f>
        <v>#REF!</v>
      </c>
      <c r="T96" s="78" t="e">
        <f>VLOOKUP($F96,Sheet2!$A$6:$V$141,16,FALSE)</f>
        <v>#REF!</v>
      </c>
      <c r="U96" s="78" t="e">
        <f>VLOOKUP($F96,Sheet2!$A$6:$V$141,17,FALSE)</f>
        <v>#REF!</v>
      </c>
      <c r="V96" s="78" t="e">
        <f>VLOOKUP($F96,Sheet2!$A$6:$V$141,18,FALSE)</f>
        <v>#REF!</v>
      </c>
      <c r="W96" s="78" t="e">
        <f>VLOOKUP($F96,Sheet2!$A$6:$V$141,19,FALSE)</f>
        <v>#REF!</v>
      </c>
      <c r="X96" s="78" t="e">
        <f>VLOOKUP($F96,Sheet2!$A$6:$V$141,20,FALSE)</f>
        <v>#REF!</v>
      </c>
      <c r="Y96" s="78" t="e">
        <f>VLOOKUP($F96,Sheet2!$A$6:$V$141,21,FALSE)</f>
        <v>#REF!</v>
      </c>
      <c r="Z96" s="78" t="e">
        <f>VLOOKUP($F96,Sheet2!$A$6:$V$141,22,FALSE)</f>
        <v>#REF!</v>
      </c>
      <c r="AA96" s="78" t="e">
        <f t="shared" si="10"/>
        <v>#REF!</v>
      </c>
      <c r="AB96" s="78"/>
      <c r="AC96" s="78"/>
      <c r="AD96" s="78"/>
      <c r="AE96" s="78"/>
      <c r="AF96" s="78"/>
      <c r="AG96" s="78"/>
      <c r="AH96" s="78"/>
      <c r="AI96" s="78"/>
      <c r="AJ96" s="78"/>
      <c r="AK96" s="78"/>
      <c r="AL96" s="78"/>
    </row>
    <row r="97" ht="15" customHeight="1">
      <c r="A97" s="0" t="s">
        <v>216</v>
      </c>
      <c r="C97" s="0" t="s">
        <v>215</v>
      </c>
      <c r="D97" s="76" t="s">
        <v>240</v>
      </c>
      <c r="E97" s="76"/>
      <c r="F97" s="73" t="s">
        <v>191</v>
      </c>
      <c r="G97" s="78" t="e">
        <f>VLOOKUP($F97,Sheet2!$A$6:$V$141,3,FALSE)</f>
        <v>#REF!</v>
      </c>
      <c r="H97" s="78" t="e">
        <f>VLOOKUP($F97,Sheet2!$A$6:$V$141,4,FALSE)</f>
        <v>#REF!</v>
      </c>
      <c r="I97" s="78" t="e">
        <f>VLOOKUP($F97,Sheet2!$A$6:$V$141,5,FALSE)</f>
        <v>#REF!</v>
      </c>
      <c r="J97" s="78" t="e">
        <f>VLOOKUP($F97,Sheet2!$A$6:$V$141,6,FALSE)</f>
        <v>#REF!</v>
      </c>
      <c r="K97" s="78" t="e">
        <f>VLOOKUP($F97,Sheet2!$A$6:$V$141,7,FALSE)</f>
        <v>#REF!</v>
      </c>
      <c r="L97" s="78" t="e">
        <f>VLOOKUP($F97,Sheet2!$A$6:$V$141,8,FALSE)</f>
        <v>#REF!</v>
      </c>
      <c r="M97" s="78" t="e">
        <f>VLOOKUP($F97,Sheet2!$A$6:$V$141,9,FALSE)</f>
        <v>#REF!</v>
      </c>
      <c r="N97" s="78" t="e">
        <f>VLOOKUP($F97,Sheet2!$A$6:$V$141,10,FALSE)</f>
        <v>#REF!</v>
      </c>
      <c r="O97" s="78" t="e">
        <f>VLOOKUP($F97,Sheet2!$A$6:$V$141,11,FALSE)</f>
        <v>#REF!</v>
      </c>
      <c r="P97" s="78" t="e">
        <f>VLOOKUP($F97,Sheet2!$A$6:$V$141,12,FALSE)</f>
        <v>#REF!</v>
      </c>
      <c r="Q97" s="78" t="e">
        <f>VLOOKUP($F97,Sheet2!$A$6:$V$141,13,FALSE)</f>
        <v>#REF!</v>
      </c>
      <c r="R97" s="78" t="e">
        <f>VLOOKUP($F97,Sheet2!$A$6:$V$141,14,FALSE)</f>
        <v>#REF!</v>
      </c>
      <c r="S97" s="78" t="e">
        <f>VLOOKUP($F97,Sheet2!$A$6:$V$141,15,FALSE)</f>
        <v>#REF!</v>
      </c>
      <c r="T97" s="78" t="e">
        <f>VLOOKUP($F97,Sheet2!$A$6:$V$141,16,FALSE)</f>
        <v>#REF!</v>
      </c>
      <c r="U97" s="78" t="e">
        <f>VLOOKUP($F97,Sheet2!$A$6:$V$141,17,FALSE)</f>
        <v>#REF!</v>
      </c>
      <c r="V97" s="78" t="e">
        <f>VLOOKUP($F97,Sheet2!$A$6:$V$141,18,FALSE)</f>
        <v>#REF!</v>
      </c>
      <c r="W97" s="78" t="e">
        <f>VLOOKUP($F97,Sheet2!$A$6:$V$141,19,FALSE)</f>
        <v>#REF!</v>
      </c>
      <c r="X97" s="78" t="e">
        <f>VLOOKUP($F97,Sheet2!$A$6:$V$141,20,FALSE)</f>
        <v>#REF!</v>
      </c>
      <c r="Y97" s="78" t="e">
        <f>VLOOKUP($F97,Sheet2!$A$6:$V$141,21,FALSE)</f>
        <v>#REF!</v>
      </c>
      <c r="Z97" s="78" t="e">
        <f>VLOOKUP($F97,Sheet2!$A$6:$V$141,22,FALSE)</f>
        <v>#REF!</v>
      </c>
      <c r="AA97" s="78" t="e">
        <f>+X97+Y97-J97</f>
        <v>#REF!</v>
      </c>
      <c r="AB97" s="78"/>
      <c r="AC97" s="78"/>
      <c r="AD97" s="78"/>
      <c r="AE97" s="78"/>
      <c r="AF97" s="78"/>
      <c r="AG97" s="78"/>
      <c r="AH97" s="78"/>
      <c r="AI97" s="78"/>
      <c r="AJ97" s="78"/>
      <c r="AK97" s="78"/>
      <c r="AL97" s="78"/>
    </row>
    <row r="98" hidden="1" ht="15" customHeight="1">
      <c r="E98" s="75">
        <v>310306100002000</v>
      </c>
      <c r="F98" s="76" t="s">
        <v>241</v>
      </c>
      <c r="H98" s="78"/>
      <c r="I98" s="78"/>
      <c r="J98" s="78"/>
      <c r="K98" s="78"/>
      <c r="L98" s="78"/>
      <c r="M98" s="78"/>
      <c r="N98" s="78"/>
      <c r="O98" s="78"/>
      <c r="P98" s="78"/>
      <c r="Q98" s="78"/>
      <c r="R98" s="78"/>
      <c r="S98" s="78"/>
      <c r="T98" s="78"/>
      <c r="U98" s="78"/>
      <c r="V98" s="78"/>
      <c r="W98" s="78"/>
      <c r="X98" s="78"/>
      <c r="Y98" s="78"/>
      <c r="Z98" s="78"/>
      <c r="AA98" s="78">
        <f t="shared" si="10"/>
        <v>0</v>
      </c>
      <c r="AB98" s="78"/>
      <c r="AC98" s="78"/>
      <c r="AD98" s="78"/>
      <c r="AE98" s="78"/>
      <c r="AF98" s="78"/>
      <c r="AG98" s="78"/>
      <c r="AH98" s="78"/>
      <c r="AI98" s="78"/>
      <c r="AJ98" s="78"/>
      <c r="AK98" s="78"/>
      <c r="AL98" s="78"/>
    </row>
    <row r="99" hidden="1" ht="15" customHeight="1">
      <c r="E99" s="75">
        <v>310307100001000</v>
      </c>
      <c r="F99" s="76" t="s">
        <v>242</v>
      </c>
      <c r="H99" s="78"/>
      <c r="I99" s="78"/>
      <c r="J99" s="78"/>
      <c r="K99" s="78"/>
      <c r="L99" s="78"/>
      <c r="M99" s="78"/>
      <c r="N99" s="78"/>
      <c r="O99" s="78"/>
      <c r="P99" s="78"/>
      <c r="Q99" s="78"/>
      <c r="R99" s="78"/>
      <c r="S99" s="78"/>
      <c r="T99" s="78"/>
      <c r="U99" s="78"/>
      <c r="V99" s="78"/>
      <c r="W99" s="78"/>
      <c r="X99" s="78"/>
      <c r="Y99" s="78"/>
      <c r="Z99" s="78"/>
      <c r="AA99" s="78">
        <f t="shared" si="10"/>
        <v>0</v>
      </c>
      <c r="AB99" s="78"/>
      <c r="AC99" s="78"/>
      <c r="AD99" s="78"/>
      <c r="AE99" s="78"/>
      <c r="AF99" s="78"/>
      <c r="AG99" s="78"/>
      <c r="AH99" s="78"/>
      <c r="AI99" s="78"/>
      <c r="AJ99" s="78"/>
      <c r="AK99" s="78"/>
      <c r="AL99" s="78"/>
    </row>
    <row r="100" hidden="1" ht="15" customHeight="1">
      <c r="E100" s="75">
        <v>310400100001000</v>
      </c>
      <c r="F100" s="76" t="s">
        <v>243</v>
      </c>
      <c r="H100" s="78"/>
      <c r="I100" s="78"/>
      <c r="J100" s="78"/>
      <c r="K100" s="78"/>
      <c r="L100" s="78"/>
      <c r="M100" s="78"/>
      <c r="N100" s="78"/>
      <c r="O100" s="78"/>
      <c r="P100" s="78"/>
      <c r="Q100" s="78"/>
      <c r="R100" s="78"/>
      <c r="S100" s="78"/>
      <c r="T100" s="78"/>
      <c r="U100" s="78"/>
      <c r="V100" s="78"/>
      <c r="W100" s="78"/>
      <c r="X100" s="78"/>
      <c r="Y100" s="78"/>
      <c r="Z100" s="78"/>
      <c r="AA100" s="78">
        <f t="shared" si="10"/>
        <v>0</v>
      </c>
      <c r="AB100" s="78"/>
      <c r="AC100" s="78"/>
      <c r="AD100" s="78"/>
      <c r="AE100" s="78"/>
      <c r="AF100" s="78"/>
      <c r="AG100" s="78"/>
      <c r="AH100" s="78"/>
      <c r="AI100" s="78"/>
      <c r="AJ100" s="78"/>
      <c r="AK100" s="78"/>
      <c r="AL100" s="78"/>
    </row>
    <row r="101" ht="15" customHeight="1">
      <c r="A101" s="0" t="s">
        <v>216</v>
      </c>
      <c r="C101" s="0" t="s">
        <v>221</v>
      </c>
      <c r="D101" s="76" t="s">
        <v>243</v>
      </c>
      <c r="E101" s="76"/>
      <c r="F101" s="73" t="s">
        <v>83</v>
      </c>
      <c r="G101" s="78" t="e">
        <f>VLOOKUP($F101,Sheet2!$A$6:$V$141,3,FALSE)</f>
        <v>#REF!</v>
      </c>
      <c r="H101" s="78" t="e">
        <f>VLOOKUP($F101,Sheet2!$A$6:$V$141,4,FALSE)</f>
        <v>#REF!</v>
      </c>
      <c r="I101" s="78" t="e">
        <f>VLOOKUP($F101,Sheet2!$A$6:$V$141,5,FALSE)</f>
        <v>#REF!</v>
      </c>
      <c r="J101" s="78" t="e">
        <f>VLOOKUP($F101,Sheet2!$A$6:$V$141,6,FALSE)</f>
        <v>#REF!</v>
      </c>
      <c r="K101" s="78" t="e">
        <f>VLOOKUP($F101,Sheet2!$A$6:$V$141,7,FALSE)</f>
        <v>#REF!</v>
      </c>
      <c r="L101" s="78" t="e">
        <f>VLOOKUP($F101,Sheet2!$A$6:$V$141,8,FALSE)</f>
        <v>#REF!</v>
      </c>
      <c r="M101" s="78" t="e">
        <f>VLOOKUP($F101,Sheet2!$A$6:$V$141,9,FALSE)</f>
        <v>#REF!</v>
      </c>
      <c r="N101" s="78" t="e">
        <f>VLOOKUP($F101,Sheet2!$A$6:$V$141,10,FALSE)</f>
        <v>#REF!</v>
      </c>
      <c r="O101" s="78" t="e">
        <f>VLOOKUP($F101,Sheet2!$A$6:$V$141,11,FALSE)</f>
        <v>#REF!</v>
      </c>
      <c r="P101" s="78" t="e">
        <f>VLOOKUP($F101,Sheet2!$A$6:$V$141,12,FALSE)</f>
        <v>#REF!</v>
      </c>
      <c r="Q101" s="78" t="e">
        <f>VLOOKUP($F101,Sheet2!$A$6:$V$141,13,FALSE)</f>
        <v>#REF!</v>
      </c>
      <c r="R101" s="78" t="e">
        <f>VLOOKUP($F101,Sheet2!$A$6:$V$141,14,FALSE)</f>
        <v>#REF!</v>
      </c>
      <c r="S101" s="78" t="e">
        <f>VLOOKUP($F101,Sheet2!$A$6:$V$141,15,FALSE)</f>
        <v>#REF!</v>
      </c>
      <c r="T101" s="78" t="e">
        <f>VLOOKUP($F101,Sheet2!$A$6:$V$141,16,FALSE)</f>
        <v>#REF!</v>
      </c>
      <c r="U101" s="78" t="e">
        <f>VLOOKUP($F101,Sheet2!$A$6:$V$141,17,FALSE)</f>
        <v>#REF!</v>
      </c>
      <c r="V101" s="78" t="e">
        <f>VLOOKUP($F101,Sheet2!$A$6:$V$141,18,FALSE)</f>
        <v>#REF!</v>
      </c>
      <c r="W101" s="78" t="e">
        <f>VLOOKUP($F101,Sheet2!$A$6:$V$141,19,FALSE)</f>
        <v>#REF!</v>
      </c>
      <c r="X101" s="78" t="e">
        <f>VLOOKUP($F101,Sheet2!$A$6:$V$141,20,FALSE)</f>
        <v>#REF!</v>
      </c>
      <c r="Y101" s="78" t="e">
        <f>VLOOKUP($F101,Sheet2!$A$6:$V$141,21,FALSE)</f>
        <v>#REF!</v>
      </c>
      <c r="Z101" s="78" t="e">
        <f>VLOOKUP($F101,Sheet2!$A$6:$V$141,22,FALSE)</f>
        <v>#REF!</v>
      </c>
      <c r="AA101" s="78" t="e">
        <f t="shared" si="10"/>
        <v>#REF!</v>
      </c>
      <c r="AB101" s="78"/>
      <c r="AC101" s="78"/>
      <c r="AD101" s="78"/>
      <c r="AE101" s="78"/>
      <c r="AF101" s="78"/>
      <c r="AG101" s="78"/>
      <c r="AH101" s="78"/>
      <c r="AI101" s="78"/>
      <c r="AJ101" s="78"/>
      <c r="AK101" s="78"/>
      <c r="AL101" s="78"/>
    </row>
    <row r="102" hidden="1" ht="15" customHeight="1">
      <c r="E102" s="75">
        <v>310500100001000</v>
      </c>
      <c r="F102" s="76" t="s">
        <v>244</v>
      </c>
      <c r="H102" s="78"/>
      <c r="I102" s="78"/>
      <c r="J102" s="78"/>
      <c r="K102" s="78"/>
      <c r="L102" s="78"/>
      <c r="M102" s="78"/>
      <c r="N102" s="78"/>
      <c r="O102" s="78"/>
      <c r="P102" s="78"/>
      <c r="Q102" s="78"/>
      <c r="R102" s="78"/>
      <c r="S102" s="78"/>
      <c r="T102" s="78"/>
      <c r="U102" s="78"/>
      <c r="V102" s="78"/>
      <c r="W102" s="78"/>
      <c r="X102" s="78"/>
      <c r="Y102" s="78"/>
      <c r="Z102" s="78"/>
      <c r="AA102" s="78">
        <f t="shared" si="10"/>
        <v>0</v>
      </c>
      <c r="AB102" s="78"/>
      <c r="AC102" s="78"/>
      <c r="AD102" s="78"/>
      <c r="AE102" s="78"/>
      <c r="AF102" s="78"/>
      <c r="AG102" s="78"/>
      <c r="AH102" s="78"/>
      <c r="AI102" s="78"/>
      <c r="AJ102" s="78"/>
      <c r="AK102" s="78"/>
      <c r="AL102" s="78"/>
    </row>
    <row r="103" ht="15" customHeight="1">
      <c r="A103" s="0" t="s">
        <v>216</v>
      </c>
      <c r="C103" s="0" t="s">
        <v>221</v>
      </c>
      <c r="D103" s="76" t="s">
        <v>244</v>
      </c>
      <c r="E103" s="76"/>
      <c r="F103" s="73" t="s">
        <v>84</v>
      </c>
      <c r="G103" s="78" t="e">
        <f>VLOOKUP($F103,Sheet2!$A$6:$V$141,3,FALSE)</f>
        <v>#REF!</v>
      </c>
      <c r="H103" s="78" t="e">
        <f>VLOOKUP($F103,Sheet2!$A$6:$V$141,4,FALSE)</f>
        <v>#REF!</v>
      </c>
      <c r="I103" s="78" t="e">
        <f>VLOOKUP($F103,Sheet2!$A$6:$V$141,5,FALSE)</f>
        <v>#REF!</v>
      </c>
      <c r="J103" s="78" t="e">
        <f>VLOOKUP($F103,Sheet2!$A$6:$V$141,6,FALSE)</f>
        <v>#REF!</v>
      </c>
      <c r="K103" s="78" t="e">
        <f>VLOOKUP($F103,Sheet2!$A$6:$V$141,7,FALSE)</f>
        <v>#REF!</v>
      </c>
      <c r="L103" s="78" t="e">
        <f>VLOOKUP($F103,Sheet2!$A$6:$V$141,8,FALSE)</f>
        <v>#REF!</v>
      </c>
      <c r="M103" s="78" t="e">
        <f>VLOOKUP($F103,Sheet2!$A$6:$V$141,9,FALSE)</f>
        <v>#REF!</v>
      </c>
      <c r="N103" s="78" t="e">
        <f>VLOOKUP($F103,Sheet2!$A$6:$V$141,10,FALSE)</f>
        <v>#REF!</v>
      </c>
      <c r="O103" s="78" t="e">
        <f>VLOOKUP($F103,Sheet2!$A$6:$V$141,11,FALSE)</f>
        <v>#REF!</v>
      </c>
      <c r="P103" s="78" t="e">
        <f>VLOOKUP($F103,Sheet2!$A$6:$V$141,12,FALSE)</f>
        <v>#REF!</v>
      </c>
      <c r="Q103" s="78" t="e">
        <f>VLOOKUP($F103,Sheet2!$A$6:$V$141,13,FALSE)</f>
        <v>#REF!</v>
      </c>
      <c r="R103" s="78" t="e">
        <f>VLOOKUP($F103,Sheet2!$A$6:$V$141,14,FALSE)</f>
        <v>#REF!</v>
      </c>
      <c r="S103" s="78" t="e">
        <f>VLOOKUP($F103,Sheet2!$A$6:$V$141,15,FALSE)</f>
        <v>#REF!</v>
      </c>
      <c r="T103" s="78" t="e">
        <f>VLOOKUP($F103,Sheet2!$A$6:$V$141,16,FALSE)</f>
        <v>#REF!</v>
      </c>
      <c r="U103" s="78" t="e">
        <f>VLOOKUP($F103,Sheet2!$A$6:$V$141,17,FALSE)</f>
        <v>#REF!</v>
      </c>
      <c r="V103" s="78" t="e">
        <f>VLOOKUP($F103,Sheet2!$A$6:$V$141,18,FALSE)</f>
        <v>#REF!</v>
      </c>
      <c r="W103" s="78" t="e">
        <f>VLOOKUP($F103,Sheet2!$A$6:$V$141,19,FALSE)</f>
        <v>#REF!</v>
      </c>
      <c r="X103" s="78" t="e">
        <f>VLOOKUP($F103,Sheet2!$A$6:$V$141,20,FALSE)</f>
        <v>#REF!</v>
      </c>
      <c r="Y103" s="78" t="e">
        <f>VLOOKUP($F103,Sheet2!$A$6:$V$141,21,FALSE)</f>
        <v>#REF!</v>
      </c>
      <c r="Z103" s="78" t="e">
        <f>VLOOKUP($F103,Sheet2!$A$6:$V$141,22,FALSE)</f>
        <v>#REF!</v>
      </c>
      <c r="AA103" s="78" t="e">
        <f t="shared" si="10"/>
        <v>#REF!</v>
      </c>
      <c r="AB103" s="78"/>
      <c r="AC103" s="78"/>
      <c r="AD103" s="78"/>
      <c r="AE103" s="78"/>
      <c r="AF103" s="78"/>
      <c r="AG103" s="78"/>
      <c r="AH103" s="78"/>
      <c r="AI103" s="78"/>
      <c r="AJ103" s="78"/>
      <c r="AK103" s="78"/>
      <c r="AL103" s="78"/>
    </row>
    <row r="104" ht="15" customHeight="1">
      <c r="A104" s="0" t="s">
        <v>216</v>
      </c>
      <c r="C104" s="0" t="s">
        <v>215</v>
      </c>
      <c r="D104" s="76" t="s">
        <v>244</v>
      </c>
      <c r="E104" s="76"/>
      <c r="F104" s="73" t="s">
        <v>175</v>
      </c>
      <c r="G104" s="78" t="e">
        <f>VLOOKUP($F104,Sheet2!$A$6:$V$141,3,FALSE)</f>
        <v>#REF!</v>
      </c>
      <c r="H104" s="78" t="e">
        <f>VLOOKUP($F104,Sheet2!$A$6:$V$141,4,FALSE)</f>
        <v>#REF!</v>
      </c>
      <c r="I104" s="78" t="e">
        <f>VLOOKUP($F104,Sheet2!$A$6:$V$141,5,FALSE)</f>
        <v>#REF!</v>
      </c>
      <c r="J104" s="78" t="e">
        <f>VLOOKUP($F104,Sheet2!$A$6:$V$141,6,FALSE)</f>
        <v>#REF!</v>
      </c>
      <c r="K104" s="78" t="e">
        <f>VLOOKUP($F104,Sheet2!$A$6:$V$141,7,FALSE)</f>
        <v>#REF!</v>
      </c>
      <c r="L104" s="78" t="e">
        <f>VLOOKUP($F104,Sheet2!$A$6:$V$141,8,FALSE)</f>
        <v>#REF!</v>
      </c>
      <c r="M104" s="78" t="e">
        <f>VLOOKUP($F104,Sheet2!$A$6:$V$141,9,FALSE)</f>
        <v>#REF!</v>
      </c>
      <c r="N104" s="78" t="e">
        <f>VLOOKUP($F104,Sheet2!$A$6:$V$141,10,FALSE)</f>
        <v>#REF!</v>
      </c>
      <c r="O104" s="78" t="e">
        <f>VLOOKUP($F104,Sheet2!$A$6:$V$141,11,FALSE)</f>
        <v>#REF!</v>
      </c>
      <c r="P104" s="78" t="e">
        <f>VLOOKUP($F104,Sheet2!$A$6:$V$141,12,FALSE)</f>
        <v>#REF!</v>
      </c>
      <c r="Q104" s="78" t="e">
        <f>VLOOKUP($F104,Sheet2!$A$6:$V$141,13,FALSE)</f>
        <v>#REF!</v>
      </c>
      <c r="R104" s="78" t="e">
        <f>VLOOKUP($F104,Sheet2!$A$6:$V$141,14,FALSE)</f>
        <v>#REF!</v>
      </c>
      <c r="S104" s="78" t="e">
        <f>VLOOKUP($F104,Sheet2!$A$6:$V$141,15,FALSE)</f>
        <v>#REF!</v>
      </c>
      <c r="T104" s="78" t="e">
        <f>VLOOKUP($F104,Sheet2!$A$6:$V$141,16,FALSE)</f>
        <v>#REF!</v>
      </c>
      <c r="U104" s="78" t="e">
        <f>VLOOKUP($F104,Sheet2!$A$6:$V$141,17,FALSE)</f>
        <v>#REF!</v>
      </c>
      <c r="V104" s="78" t="e">
        <f>VLOOKUP($F104,Sheet2!$A$6:$V$141,18,FALSE)</f>
        <v>#REF!</v>
      </c>
      <c r="W104" s="78" t="e">
        <f>VLOOKUP($F104,Sheet2!$A$6:$V$141,19,FALSE)</f>
        <v>#REF!</v>
      </c>
      <c r="X104" s="78" t="e">
        <f>VLOOKUP($F104,Sheet2!$A$6:$V$141,20,FALSE)</f>
        <v>#REF!</v>
      </c>
      <c r="Y104" s="78" t="e">
        <f>VLOOKUP($F104,Sheet2!$A$6:$V$141,21,FALSE)</f>
        <v>#REF!</v>
      </c>
      <c r="Z104" s="78" t="e">
        <f>VLOOKUP($F104,Sheet2!$A$6:$V$141,22,FALSE)</f>
        <v>#REF!</v>
      </c>
      <c r="AA104" s="78" t="e">
        <f t="shared" si="10"/>
        <v>#REF!</v>
      </c>
      <c r="AB104" s="78"/>
      <c r="AC104" s="78"/>
      <c r="AD104" s="78"/>
      <c r="AE104" s="78"/>
      <c r="AF104" s="78"/>
      <c r="AG104" s="78"/>
      <c r="AH104" s="78"/>
      <c r="AI104" s="78"/>
      <c r="AJ104" s="78"/>
      <c r="AK104" s="78"/>
      <c r="AL104" s="78"/>
    </row>
    <row r="105" hidden="1" ht="15" customHeight="1">
      <c r="E105" s="75">
        <v>320101100001000</v>
      </c>
      <c r="F105" s="76" t="s">
        <v>245</v>
      </c>
      <c r="H105" s="78"/>
      <c r="I105" s="78"/>
      <c r="J105" s="78"/>
      <c r="K105" s="78"/>
      <c r="L105" s="78"/>
      <c r="M105" s="78"/>
      <c r="N105" s="78"/>
      <c r="O105" s="78"/>
      <c r="P105" s="78"/>
      <c r="Q105" s="78"/>
      <c r="R105" s="78"/>
      <c r="S105" s="78"/>
      <c r="T105" s="78"/>
      <c r="U105" s="78"/>
      <c r="V105" s="78"/>
      <c r="W105" s="78"/>
      <c r="X105" s="78"/>
      <c r="Y105" s="78"/>
      <c r="Z105" s="78"/>
      <c r="AA105" s="78">
        <f t="shared" si="10"/>
        <v>0</v>
      </c>
      <c r="AB105" s="78"/>
      <c r="AC105" s="78"/>
      <c r="AD105" s="78"/>
      <c r="AE105" s="78"/>
      <c r="AF105" s="78"/>
      <c r="AG105" s="78"/>
      <c r="AH105" s="78"/>
      <c r="AI105" s="78"/>
      <c r="AJ105" s="78"/>
      <c r="AK105" s="78"/>
      <c r="AL105" s="78"/>
    </row>
    <row r="106" ht="15" customHeight="1">
      <c r="A106" s="0" t="s">
        <v>216</v>
      </c>
      <c r="C106" s="0" t="s">
        <v>215</v>
      </c>
      <c r="D106" s="76" t="s">
        <v>245</v>
      </c>
      <c r="E106" s="76"/>
      <c r="F106" s="73" t="s">
        <v>117</v>
      </c>
      <c r="G106" s="78" t="e">
        <f>VLOOKUP($F106,Sheet2!$A$6:$V$141,3,FALSE)</f>
        <v>#REF!</v>
      </c>
      <c r="H106" s="78" t="e">
        <f>VLOOKUP($F106,Sheet2!$A$6:$V$141,4,FALSE)</f>
        <v>#REF!</v>
      </c>
      <c r="I106" s="78" t="e">
        <f>VLOOKUP($F106,Sheet2!$A$6:$V$141,5,FALSE)</f>
        <v>#REF!</v>
      </c>
      <c r="J106" s="78" t="e">
        <f>VLOOKUP($F106,Sheet2!$A$6:$V$141,6,FALSE)</f>
        <v>#REF!</v>
      </c>
      <c r="K106" s="78" t="e">
        <f>VLOOKUP($F106,Sheet2!$A$6:$V$141,7,FALSE)</f>
        <v>#REF!</v>
      </c>
      <c r="L106" s="78" t="e">
        <f>VLOOKUP($F106,Sheet2!$A$6:$V$141,8,FALSE)</f>
        <v>#REF!</v>
      </c>
      <c r="M106" s="78" t="e">
        <f>VLOOKUP($F106,Sheet2!$A$6:$V$141,9,FALSE)</f>
        <v>#REF!</v>
      </c>
      <c r="N106" s="78" t="e">
        <f>VLOOKUP($F106,Sheet2!$A$6:$V$141,10,FALSE)</f>
        <v>#REF!</v>
      </c>
      <c r="O106" s="78" t="e">
        <f>VLOOKUP($F106,Sheet2!$A$6:$V$141,11,FALSE)</f>
        <v>#REF!</v>
      </c>
      <c r="P106" s="78" t="e">
        <f>VLOOKUP($F106,Sheet2!$A$6:$V$141,12,FALSE)</f>
        <v>#REF!</v>
      </c>
      <c r="Q106" s="78" t="e">
        <f>VLOOKUP($F106,Sheet2!$A$6:$V$141,13,FALSE)</f>
        <v>#REF!</v>
      </c>
      <c r="R106" s="78" t="e">
        <f>VLOOKUP($F106,Sheet2!$A$6:$V$141,14,FALSE)</f>
        <v>#REF!</v>
      </c>
      <c r="S106" s="78" t="e">
        <f>VLOOKUP($F106,Sheet2!$A$6:$V$141,15,FALSE)</f>
        <v>#REF!</v>
      </c>
      <c r="T106" s="78" t="e">
        <f>VLOOKUP($F106,Sheet2!$A$6:$V$141,16,FALSE)</f>
        <v>#REF!</v>
      </c>
      <c r="U106" s="78" t="e">
        <f>VLOOKUP($F106,Sheet2!$A$6:$V$141,17,FALSE)</f>
        <v>#REF!</v>
      </c>
      <c r="V106" s="78" t="e">
        <f>VLOOKUP($F106,Sheet2!$A$6:$V$141,18,FALSE)</f>
        <v>#REF!</v>
      </c>
      <c r="W106" s="78" t="e">
        <f>VLOOKUP($F106,Sheet2!$A$6:$V$141,19,FALSE)</f>
        <v>#REF!</v>
      </c>
      <c r="X106" s="78" t="e">
        <f>VLOOKUP($F106,Sheet2!$A$6:$V$141,20,FALSE)</f>
        <v>#REF!</v>
      </c>
      <c r="Y106" s="78" t="e">
        <f>VLOOKUP($F106,Sheet2!$A$6:$V$141,21,FALSE)</f>
        <v>#REF!</v>
      </c>
      <c r="Z106" s="78" t="e">
        <f>VLOOKUP($F106,Sheet2!$A$6:$V$141,22,FALSE)</f>
        <v>#REF!</v>
      </c>
      <c r="AA106" s="78" t="e">
        <f t="shared" si="10"/>
        <v>#REF!</v>
      </c>
      <c r="AB106" s="78"/>
      <c r="AC106" s="78"/>
      <c r="AD106" s="78"/>
      <c r="AE106" s="78"/>
      <c r="AF106" s="78"/>
      <c r="AG106" s="78"/>
      <c r="AH106" s="78"/>
      <c r="AI106" s="78"/>
      <c r="AJ106" s="78"/>
      <c r="AK106" s="78"/>
      <c r="AL106" s="78"/>
    </row>
    <row r="107" hidden="1" ht="15" customHeight="1">
      <c r="E107" s="75">
        <v>320102100001000</v>
      </c>
      <c r="F107" s="76" t="s">
        <v>246</v>
      </c>
      <c r="H107" s="78"/>
      <c r="I107" s="78"/>
      <c r="J107" s="78"/>
      <c r="K107" s="78"/>
      <c r="L107" s="78"/>
      <c r="M107" s="78"/>
      <c r="N107" s="78"/>
      <c r="O107" s="78"/>
      <c r="P107" s="78"/>
      <c r="Q107" s="78"/>
      <c r="R107" s="78"/>
      <c r="S107" s="78"/>
      <c r="T107" s="78"/>
      <c r="U107" s="78"/>
      <c r="V107" s="78"/>
      <c r="W107" s="78"/>
      <c r="X107" s="78"/>
      <c r="Y107" s="78"/>
      <c r="Z107" s="78"/>
      <c r="AA107" s="78">
        <f t="shared" si="10"/>
        <v>0</v>
      </c>
      <c r="AB107" s="78"/>
      <c r="AC107" s="78"/>
      <c r="AD107" s="78"/>
      <c r="AE107" s="78"/>
      <c r="AF107" s="78"/>
      <c r="AG107" s="78"/>
      <c r="AH107" s="78"/>
      <c r="AI107" s="78"/>
      <c r="AJ107" s="78"/>
      <c r="AK107" s="78"/>
      <c r="AL107" s="78"/>
    </row>
    <row r="108" ht="15" customHeight="1">
      <c r="A108" s="0" t="s">
        <v>216</v>
      </c>
      <c r="C108" s="0" t="s">
        <v>215</v>
      </c>
      <c r="D108" s="76" t="s">
        <v>246</v>
      </c>
      <c r="E108" s="76"/>
      <c r="F108" s="73" t="s">
        <v>119</v>
      </c>
      <c r="G108" s="78" t="e">
        <f>VLOOKUP($F108,Sheet2!$A$6:$V$141,3,FALSE)</f>
        <v>#REF!</v>
      </c>
      <c r="H108" s="78" t="e">
        <f>VLOOKUP($F108,Sheet2!$A$6:$V$141,4,FALSE)</f>
        <v>#REF!</v>
      </c>
      <c r="I108" s="78" t="e">
        <f>VLOOKUP($F108,Sheet2!$A$6:$V$141,5,FALSE)</f>
        <v>#REF!</v>
      </c>
      <c r="J108" s="78" t="e">
        <f>VLOOKUP($F108,Sheet2!$A$6:$V$141,6,FALSE)</f>
        <v>#REF!</v>
      </c>
      <c r="K108" s="78" t="e">
        <f>VLOOKUP($F108,Sheet2!$A$6:$V$141,7,FALSE)</f>
        <v>#REF!</v>
      </c>
      <c r="L108" s="78" t="e">
        <f>VLOOKUP($F108,Sheet2!$A$6:$V$141,8,FALSE)</f>
        <v>#REF!</v>
      </c>
      <c r="M108" s="78" t="e">
        <f>VLOOKUP($F108,Sheet2!$A$6:$V$141,9,FALSE)</f>
        <v>#REF!</v>
      </c>
      <c r="N108" s="78" t="e">
        <f>VLOOKUP($F108,Sheet2!$A$6:$V$141,10,FALSE)</f>
        <v>#REF!</v>
      </c>
      <c r="O108" s="78" t="e">
        <f>VLOOKUP($F108,Sheet2!$A$6:$V$141,11,FALSE)</f>
        <v>#REF!</v>
      </c>
      <c r="P108" s="78" t="e">
        <f>VLOOKUP($F108,Sheet2!$A$6:$V$141,12,FALSE)</f>
        <v>#REF!</v>
      </c>
      <c r="Q108" s="78" t="e">
        <f>VLOOKUP($F108,Sheet2!$A$6:$V$141,13,FALSE)</f>
        <v>#REF!</v>
      </c>
      <c r="R108" s="78" t="e">
        <f>VLOOKUP($F108,Sheet2!$A$6:$V$141,14,FALSE)</f>
        <v>#REF!</v>
      </c>
      <c r="S108" s="78" t="e">
        <f>VLOOKUP($F108,Sheet2!$A$6:$V$141,15,FALSE)</f>
        <v>#REF!</v>
      </c>
      <c r="T108" s="78" t="e">
        <f>VLOOKUP($F108,Sheet2!$A$6:$V$141,16,FALSE)</f>
        <v>#REF!</v>
      </c>
      <c r="U108" s="78" t="e">
        <f>VLOOKUP($F108,Sheet2!$A$6:$V$141,17,FALSE)</f>
        <v>#REF!</v>
      </c>
      <c r="V108" s="78" t="e">
        <f>VLOOKUP($F108,Sheet2!$A$6:$V$141,18,FALSE)</f>
        <v>#REF!</v>
      </c>
      <c r="W108" s="78" t="e">
        <f>VLOOKUP($F108,Sheet2!$A$6:$V$141,19,FALSE)</f>
        <v>#REF!</v>
      </c>
      <c r="X108" s="78" t="e">
        <f>VLOOKUP($F108,Sheet2!$A$6:$V$141,20,FALSE)</f>
        <v>#REF!</v>
      </c>
      <c r="Y108" s="78" t="e">
        <f>VLOOKUP($F108,Sheet2!$A$6:$V$141,21,FALSE)</f>
        <v>#REF!</v>
      </c>
      <c r="Z108" s="78" t="e">
        <f>VLOOKUP($F108,Sheet2!$A$6:$V$141,22,FALSE)</f>
        <v>#REF!</v>
      </c>
      <c r="AA108" s="78" t="e">
        <f t="shared" si="10"/>
        <v>#REF!</v>
      </c>
      <c r="AB108" s="78"/>
      <c r="AC108" s="78"/>
      <c r="AD108" s="78"/>
      <c r="AE108" s="78"/>
      <c r="AF108" s="78"/>
      <c r="AG108" s="78"/>
      <c r="AH108" s="78"/>
      <c r="AI108" s="78"/>
      <c r="AJ108" s="78"/>
      <c r="AK108" s="78"/>
      <c r="AL108" s="78"/>
    </row>
    <row r="109" hidden="1" ht="15" customHeight="1">
      <c r="E109" s="75">
        <v>330101100002000</v>
      </c>
      <c r="F109" s="76" t="s">
        <v>247</v>
      </c>
      <c r="H109" s="78"/>
      <c r="I109" s="78"/>
      <c r="J109" s="78"/>
      <c r="K109" s="78"/>
      <c r="L109" s="78"/>
      <c r="M109" s="78"/>
      <c r="N109" s="78"/>
      <c r="O109" s="78"/>
      <c r="P109" s="78"/>
      <c r="Q109" s="78"/>
      <c r="R109" s="78"/>
      <c r="S109" s="78"/>
      <c r="T109" s="78"/>
      <c r="U109" s="78"/>
      <c r="V109" s="78"/>
      <c r="W109" s="78"/>
      <c r="X109" s="78"/>
      <c r="Y109" s="78"/>
      <c r="Z109" s="78"/>
      <c r="AA109" s="78">
        <f t="shared" si="10"/>
        <v>0</v>
      </c>
      <c r="AB109" s="78"/>
      <c r="AC109" s="78"/>
      <c r="AD109" s="78"/>
      <c r="AE109" s="78"/>
      <c r="AF109" s="78"/>
      <c r="AG109" s="78"/>
      <c r="AH109" s="78"/>
      <c r="AI109" s="78"/>
      <c r="AJ109" s="78"/>
      <c r="AK109" s="78"/>
      <c r="AL109" s="78"/>
    </row>
    <row r="110" hidden="1" ht="15" customHeight="1">
      <c r="A110" s="0" t="s">
        <v>214</v>
      </c>
      <c r="B110" s="0" t="s">
        <v>221</v>
      </c>
      <c r="C110" s="0" t="s">
        <v>221</v>
      </c>
      <c r="D110" s="76" t="s">
        <v>247</v>
      </c>
      <c r="E110" s="76"/>
      <c r="F110" s="73" t="s">
        <v>34</v>
      </c>
      <c r="G110" s="78" t="e">
        <f>VLOOKUP($F110,Sheet2!$A$6:$V$141,3,FALSE)</f>
        <v>#REF!</v>
      </c>
      <c r="H110" s="78" t="e">
        <f>VLOOKUP($F110,Sheet2!$A$6:$V$141,4,FALSE)</f>
        <v>#REF!</v>
      </c>
      <c r="I110" s="78" t="e">
        <f>VLOOKUP($F110,Sheet2!$A$6:$V$141,5,FALSE)</f>
        <v>#REF!</v>
      </c>
      <c r="J110" s="78" t="e">
        <f>VLOOKUP($F110,Sheet2!$A$6:$V$141,6,FALSE)</f>
        <v>#REF!</v>
      </c>
      <c r="K110" s="78" t="e">
        <f>VLOOKUP($F110,Sheet2!$A$6:$V$141,7,FALSE)</f>
        <v>#REF!</v>
      </c>
      <c r="L110" s="78" t="e">
        <f>VLOOKUP($F110,Sheet2!$A$6:$V$141,8,FALSE)</f>
        <v>#REF!</v>
      </c>
      <c r="M110" s="78" t="e">
        <f>VLOOKUP($F110,Sheet2!$A$6:$V$141,9,FALSE)</f>
        <v>#REF!</v>
      </c>
      <c r="N110" s="78" t="e">
        <f>VLOOKUP($F110,Sheet2!$A$6:$V$141,10,FALSE)</f>
        <v>#REF!</v>
      </c>
      <c r="O110" s="78" t="e">
        <f>VLOOKUP($F110,Sheet2!$A$6:$V$141,11,FALSE)</f>
        <v>#REF!</v>
      </c>
      <c r="P110" s="78" t="e">
        <f>VLOOKUP($F110,Sheet2!$A$6:$V$141,12,FALSE)</f>
        <v>#REF!</v>
      </c>
      <c r="Q110" s="78" t="e">
        <f>VLOOKUP($F110,Sheet2!$A$6:$V$141,13,FALSE)</f>
        <v>#REF!</v>
      </c>
      <c r="R110" s="78" t="e">
        <f>VLOOKUP($F110,Sheet2!$A$6:$V$141,14,FALSE)</f>
        <v>#REF!</v>
      </c>
      <c r="S110" s="78" t="e">
        <f>VLOOKUP($F110,Sheet2!$A$6:$V$141,15,FALSE)</f>
        <v>#REF!</v>
      </c>
      <c r="T110" s="78" t="e">
        <f>VLOOKUP($F110,Sheet2!$A$6:$V$141,16,FALSE)</f>
        <v>#REF!</v>
      </c>
      <c r="U110" s="78" t="e">
        <f>VLOOKUP($F110,Sheet2!$A$6:$V$141,17,FALSE)</f>
        <v>#REF!</v>
      </c>
      <c r="V110" s="78" t="e">
        <f>VLOOKUP($F110,Sheet2!$A$6:$V$141,18,FALSE)</f>
        <v>#REF!</v>
      </c>
      <c r="W110" s="78" t="e">
        <f>VLOOKUP($F110,Sheet2!$A$6:$V$141,19,FALSE)</f>
        <v>#REF!</v>
      </c>
      <c r="X110" s="78" t="e">
        <f>VLOOKUP($F110,Sheet2!$A$6:$V$141,20,FALSE)</f>
        <v>#REF!</v>
      </c>
      <c r="Y110" s="78" t="e">
        <f>VLOOKUP($F110,Sheet2!$A$6:$V$141,21,FALSE)</f>
        <v>#REF!</v>
      </c>
      <c r="Z110" s="78" t="e">
        <f>VLOOKUP($F110,Sheet2!$A$6:$V$141,22,FALSE)</f>
        <v>#REF!</v>
      </c>
      <c r="AA110" s="78" t="e">
        <f t="shared" si="10"/>
        <v>#REF!</v>
      </c>
      <c r="AB110" s="78"/>
      <c r="AC110" s="78"/>
      <c r="AD110" s="78"/>
      <c r="AE110" s="78"/>
      <c r="AF110" s="78"/>
      <c r="AG110" s="78"/>
      <c r="AH110" s="78"/>
      <c r="AI110" s="78"/>
      <c r="AJ110" s="78"/>
      <c r="AK110" s="78"/>
      <c r="AL110" s="78"/>
    </row>
    <row r="111" ht="15" customHeight="1">
      <c r="A111" s="0" t="s">
        <v>216</v>
      </c>
      <c r="C111" s="0" t="s">
        <v>221</v>
      </c>
      <c r="D111" s="76" t="s">
        <v>247</v>
      </c>
      <c r="E111" s="76"/>
      <c r="F111" s="73" t="s">
        <v>71</v>
      </c>
      <c r="G111" s="78" t="e">
        <f>VLOOKUP($F111,Sheet2!$A$6:$V$141,3,FALSE)</f>
        <v>#REF!</v>
      </c>
      <c r="H111" s="78" t="e">
        <f>VLOOKUP($F111,Sheet2!$A$6:$V$141,4,FALSE)</f>
        <v>#REF!</v>
      </c>
      <c r="I111" s="78" t="e">
        <f>VLOOKUP($F111,Sheet2!$A$6:$V$141,5,FALSE)</f>
        <v>#REF!</v>
      </c>
      <c r="J111" s="78" t="e">
        <f>VLOOKUP($F111,Sheet2!$A$6:$V$141,6,FALSE)</f>
        <v>#REF!</v>
      </c>
      <c r="K111" s="78" t="e">
        <f>VLOOKUP($F111,Sheet2!$A$6:$V$141,7,FALSE)</f>
        <v>#REF!</v>
      </c>
      <c r="L111" s="78" t="e">
        <f>VLOOKUP($F111,Sheet2!$A$6:$V$141,8,FALSE)</f>
        <v>#REF!</v>
      </c>
      <c r="M111" s="78" t="e">
        <f>VLOOKUP($F111,Sheet2!$A$6:$V$141,9,FALSE)</f>
        <v>#REF!</v>
      </c>
      <c r="N111" s="78" t="e">
        <f>VLOOKUP($F111,Sheet2!$A$6:$V$141,10,FALSE)</f>
        <v>#REF!</v>
      </c>
      <c r="O111" s="78" t="e">
        <f>VLOOKUP($F111,Sheet2!$A$6:$V$141,11,FALSE)</f>
        <v>#REF!</v>
      </c>
      <c r="P111" s="78" t="e">
        <f>VLOOKUP($F111,Sheet2!$A$6:$V$141,12,FALSE)</f>
        <v>#REF!</v>
      </c>
      <c r="Q111" s="78" t="e">
        <f>VLOOKUP($F111,Sheet2!$A$6:$V$141,13,FALSE)</f>
        <v>#REF!</v>
      </c>
      <c r="R111" s="78" t="e">
        <f>VLOOKUP($F111,Sheet2!$A$6:$V$141,14,FALSE)</f>
        <v>#REF!</v>
      </c>
      <c r="S111" s="78" t="e">
        <f>VLOOKUP($F111,Sheet2!$A$6:$V$141,15,FALSE)</f>
        <v>#REF!</v>
      </c>
      <c r="T111" s="78" t="e">
        <f>VLOOKUP($F111,Sheet2!$A$6:$V$141,16,FALSE)</f>
        <v>#REF!</v>
      </c>
      <c r="U111" s="78" t="e">
        <f>VLOOKUP($F111,Sheet2!$A$6:$V$141,17,FALSE)</f>
        <v>#REF!</v>
      </c>
      <c r="V111" s="78" t="e">
        <f>VLOOKUP($F111,Sheet2!$A$6:$V$141,18,FALSE)</f>
        <v>#REF!</v>
      </c>
      <c r="W111" s="78" t="e">
        <f>VLOOKUP($F111,Sheet2!$A$6:$V$141,19,FALSE)</f>
        <v>#REF!</v>
      </c>
      <c r="X111" s="78" t="e">
        <f>VLOOKUP($F111,Sheet2!$A$6:$V$141,20,FALSE)</f>
        <v>#REF!</v>
      </c>
      <c r="Y111" s="78" t="e">
        <f>VLOOKUP($F111,Sheet2!$A$6:$V$141,21,FALSE)</f>
        <v>#REF!</v>
      </c>
      <c r="Z111" s="78" t="e">
        <f>VLOOKUP($F111,Sheet2!$A$6:$V$141,22,FALSE)</f>
        <v>#REF!</v>
      </c>
      <c r="AA111" s="78" t="e">
        <f t="shared" si="10"/>
        <v>#REF!</v>
      </c>
      <c r="AB111" s="78"/>
      <c r="AC111" s="78"/>
      <c r="AD111" s="78"/>
      <c r="AE111" s="78"/>
      <c r="AF111" s="78"/>
      <c r="AG111" s="78"/>
      <c r="AH111" s="78"/>
      <c r="AI111" s="78"/>
      <c r="AJ111" s="78"/>
      <c r="AK111" s="78"/>
      <c r="AL111" s="78"/>
    </row>
    <row r="112" hidden="1" ht="15" customHeight="1">
      <c r="A112" s="0" t="s">
        <v>214</v>
      </c>
      <c r="B112" s="0" t="s">
        <v>222</v>
      </c>
      <c r="C112" s="0" t="s">
        <v>223</v>
      </c>
      <c r="D112" s="76" t="s">
        <v>247</v>
      </c>
      <c r="E112" s="76"/>
      <c r="F112" s="73" t="s">
        <v>46</v>
      </c>
      <c r="G112" s="78" t="e">
        <f>VLOOKUP($F112,Sheet2!$A$6:$V$141,3,FALSE)</f>
        <v>#REF!</v>
      </c>
      <c r="H112" s="78" t="e">
        <f>VLOOKUP($F112,Sheet2!$A$6:$V$141,4,FALSE)</f>
        <v>#REF!</v>
      </c>
      <c r="I112" s="78" t="e">
        <f>VLOOKUP($F112,Sheet2!$A$6:$V$141,5,FALSE)</f>
        <v>#REF!</v>
      </c>
      <c r="J112" s="78" t="e">
        <f>VLOOKUP($F112,Sheet2!$A$6:$V$141,6,FALSE)</f>
        <v>#REF!</v>
      </c>
      <c r="K112" s="78" t="e">
        <f>VLOOKUP($F112,Sheet2!$A$6:$V$141,7,FALSE)</f>
        <v>#REF!</v>
      </c>
      <c r="L112" s="78" t="e">
        <f>VLOOKUP($F112,Sheet2!$A$6:$V$141,8,FALSE)</f>
        <v>#REF!</v>
      </c>
      <c r="M112" s="78" t="e">
        <f>VLOOKUP($F112,Sheet2!$A$6:$V$141,9,FALSE)</f>
        <v>#REF!</v>
      </c>
      <c r="N112" s="78" t="e">
        <f>VLOOKUP($F112,Sheet2!$A$6:$V$141,10,FALSE)</f>
        <v>#REF!</v>
      </c>
      <c r="O112" s="78" t="e">
        <f>VLOOKUP($F112,Sheet2!$A$6:$V$141,11,FALSE)</f>
        <v>#REF!</v>
      </c>
      <c r="P112" s="78" t="e">
        <f>VLOOKUP($F112,Sheet2!$A$6:$V$141,12,FALSE)</f>
        <v>#REF!</v>
      </c>
      <c r="Q112" s="78" t="e">
        <f>VLOOKUP($F112,Sheet2!$A$6:$V$141,13,FALSE)</f>
        <v>#REF!</v>
      </c>
      <c r="R112" s="78" t="e">
        <f>VLOOKUP($F112,Sheet2!$A$6:$V$141,14,FALSE)</f>
        <v>#REF!</v>
      </c>
      <c r="S112" s="78" t="e">
        <f>VLOOKUP($F112,Sheet2!$A$6:$V$141,15,FALSE)</f>
        <v>#REF!</v>
      </c>
      <c r="T112" s="78" t="e">
        <f>VLOOKUP($F112,Sheet2!$A$6:$V$141,16,FALSE)</f>
        <v>#REF!</v>
      </c>
      <c r="U112" s="78" t="e">
        <f>VLOOKUP($F112,Sheet2!$A$6:$V$141,17,FALSE)</f>
        <v>#REF!</v>
      </c>
      <c r="V112" s="78" t="e">
        <f>VLOOKUP($F112,Sheet2!$A$6:$V$141,18,FALSE)</f>
        <v>#REF!</v>
      </c>
      <c r="W112" s="78" t="e">
        <f>VLOOKUP($F112,Sheet2!$A$6:$V$141,19,FALSE)</f>
        <v>#REF!</v>
      </c>
      <c r="X112" s="78" t="e">
        <f>VLOOKUP($F112,Sheet2!$A$6:$V$141,20,FALSE)</f>
        <v>#REF!</v>
      </c>
      <c r="Y112" s="78" t="e">
        <f>VLOOKUP($F112,Sheet2!$A$6:$V$141,21,FALSE)</f>
        <v>#REF!</v>
      </c>
      <c r="Z112" s="78" t="e">
        <f>VLOOKUP($F112,Sheet2!$A$6:$V$141,22,FALSE)</f>
        <v>#REF!</v>
      </c>
      <c r="AA112" s="78" t="e">
        <f t="shared" si="10"/>
        <v>#REF!</v>
      </c>
      <c r="AB112" s="78"/>
      <c r="AC112" s="78"/>
      <c r="AD112" s="78"/>
      <c r="AE112" s="78"/>
      <c r="AF112" s="78"/>
      <c r="AG112" s="78"/>
      <c r="AH112" s="78"/>
      <c r="AI112" s="78"/>
      <c r="AJ112" s="78"/>
      <c r="AK112" s="78"/>
      <c r="AL112" s="78"/>
    </row>
    <row r="113" hidden="1" ht="15" customHeight="1">
      <c r="A113" s="0" t="s">
        <v>214</v>
      </c>
      <c r="B113" s="0" t="s">
        <v>222</v>
      </c>
      <c r="C113" s="0" t="s">
        <v>223</v>
      </c>
      <c r="D113" s="76" t="s">
        <v>247</v>
      </c>
      <c r="E113" s="76"/>
      <c r="F113" s="73" t="s">
        <v>43</v>
      </c>
      <c r="G113" s="78" t="e">
        <f>VLOOKUP($F113,Sheet2!$A$6:$V$141,3,FALSE)</f>
        <v>#REF!</v>
      </c>
      <c r="H113" s="78" t="e">
        <f>VLOOKUP($F113,Sheet2!$A$6:$V$141,4,FALSE)</f>
        <v>#REF!</v>
      </c>
      <c r="I113" s="78" t="e">
        <f>VLOOKUP($F113,Sheet2!$A$6:$V$141,5,FALSE)</f>
        <v>#REF!</v>
      </c>
      <c r="J113" s="78" t="e">
        <f>VLOOKUP($F113,Sheet2!$A$6:$V$141,6,FALSE)</f>
        <v>#REF!</v>
      </c>
      <c r="K113" s="78" t="e">
        <f>VLOOKUP($F113,Sheet2!$A$6:$V$141,7,FALSE)</f>
        <v>#REF!</v>
      </c>
      <c r="L113" s="78" t="e">
        <f>VLOOKUP($F113,Sheet2!$A$6:$V$141,8,FALSE)</f>
        <v>#REF!</v>
      </c>
      <c r="M113" s="78" t="e">
        <f>VLOOKUP($F113,Sheet2!$A$6:$V$141,9,FALSE)</f>
        <v>#REF!</v>
      </c>
      <c r="N113" s="78" t="e">
        <f>VLOOKUP($F113,Sheet2!$A$6:$V$141,10,FALSE)</f>
        <v>#REF!</v>
      </c>
      <c r="O113" s="78" t="e">
        <f>VLOOKUP($F113,Sheet2!$A$6:$V$141,11,FALSE)</f>
        <v>#REF!</v>
      </c>
      <c r="P113" s="78" t="e">
        <f>VLOOKUP($F113,Sheet2!$A$6:$V$141,12,FALSE)</f>
        <v>#REF!</v>
      </c>
      <c r="Q113" s="78" t="e">
        <f>VLOOKUP($F113,Sheet2!$A$6:$V$141,13,FALSE)</f>
        <v>#REF!</v>
      </c>
      <c r="R113" s="78" t="e">
        <f>VLOOKUP($F113,Sheet2!$A$6:$V$141,14,FALSE)</f>
        <v>#REF!</v>
      </c>
      <c r="S113" s="78" t="e">
        <f>VLOOKUP($F113,Sheet2!$A$6:$V$141,15,FALSE)</f>
        <v>#REF!</v>
      </c>
      <c r="T113" s="78" t="e">
        <f>VLOOKUP($F113,Sheet2!$A$6:$V$141,16,FALSE)</f>
        <v>#REF!</v>
      </c>
      <c r="U113" s="78" t="e">
        <f>VLOOKUP($F113,Sheet2!$A$6:$V$141,17,FALSE)</f>
        <v>#REF!</v>
      </c>
      <c r="V113" s="78" t="e">
        <f>VLOOKUP($F113,Sheet2!$A$6:$V$141,18,FALSE)</f>
        <v>#REF!</v>
      </c>
      <c r="W113" s="78" t="e">
        <f>VLOOKUP($F113,Sheet2!$A$6:$V$141,19,FALSE)</f>
        <v>#REF!</v>
      </c>
      <c r="X113" s="78" t="e">
        <f>VLOOKUP($F113,Sheet2!$A$6:$V$141,20,FALSE)</f>
        <v>#REF!</v>
      </c>
      <c r="Y113" s="78" t="e">
        <f>VLOOKUP($F113,Sheet2!$A$6:$V$141,21,FALSE)</f>
        <v>#REF!</v>
      </c>
      <c r="Z113" s="78" t="e">
        <f>VLOOKUP($F113,Sheet2!$A$6:$V$141,22,FALSE)</f>
        <v>#REF!</v>
      </c>
      <c r="AA113" s="78" t="e">
        <f>+X113+Y113-J113</f>
        <v>#REF!</v>
      </c>
      <c r="AB113" s="78"/>
      <c r="AC113" s="78"/>
      <c r="AD113" s="78"/>
      <c r="AE113" s="78"/>
      <c r="AF113" s="78"/>
      <c r="AG113" s="78"/>
      <c r="AH113" s="78"/>
      <c r="AI113" s="78"/>
      <c r="AJ113" s="78"/>
      <c r="AK113" s="78"/>
      <c r="AL113" s="78"/>
    </row>
    <row r="114" hidden="1" ht="15" customHeight="1">
      <c r="A114" s="0" t="s">
        <v>214</v>
      </c>
      <c r="B114" s="0" t="s">
        <v>248</v>
      </c>
      <c r="C114" s="0" t="s">
        <v>223</v>
      </c>
      <c r="D114" s="76" t="s">
        <v>247</v>
      </c>
      <c r="E114" s="76"/>
      <c r="F114" s="73" t="s">
        <v>53</v>
      </c>
      <c r="G114" s="78" t="e">
        <f>VLOOKUP($F114,Sheet2!$A$6:$V$141,3,FALSE)</f>
        <v>#REF!</v>
      </c>
      <c r="H114" s="78" t="e">
        <f>VLOOKUP($F114,Sheet2!$A$6:$V$141,4,FALSE)</f>
        <v>#REF!</v>
      </c>
      <c r="I114" s="78" t="e">
        <f>VLOOKUP($F114,Sheet2!$A$6:$V$141,5,FALSE)</f>
        <v>#REF!</v>
      </c>
      <c r="J114" s="78" t="e">
        <f>VLOOKUP($F114,Sheet2!$A$6:$V$141,6,FALSE)</f>
        <v>#REF!</v>
      </c>
      <c r="K114" s="78" t="e">
        <f>VLOOKUP($F114,Sheet2!$A$6:$V$141,7,FALSE)</f>
        <v>#REF!</v>
      </c>
      <c r="L114" s="78" t="e">
        <f>VLOOKUP($F114,Sheet2!$A$6:$V$141,8,FALSE)</f>
        <v>#REF!</v>
      </c>
      <c r="M114" s="78" t="e">
        <f>VLOOKUP($F114,Sheet2!$A$6:$V$141,9,FALSE)</f>
        <v>#REF!</v>
      </c>
      <c r="N114" s="78" t="e">
        <f>VLOOKUP($F114,Sheet2!$A$6:$V$141,10,FALSE)</f>
        <v>#REF!</v>
      </c>
      <c r="O114" s="78" t="e">
        <f>VLOOKUP($F114,Sheet2!$A$6:$V$141,11,FALSE)</f>
        <v>#REF!</v>
      </c>
      <c r="P114" s="78" t="e">
        <f>VLOOKUP($F114,Sheet2!$A$6:$V$141,12,FALSE)</f>
        <v>#REF!</v>
      </c>
      <c r="Q114" s="78" t="e">
        <f>VLOOKUP($F114,Sheet2!$A$6:$V$141,13,FALSE)</f>
        <v>#REF!</v>
      </c>
      <c r="R114" s="78" t="e">
        <f>VLOOKUP($F114,Sheet2!$A$6:$V$141,14,FALSE)</f>
        <v>#REF!</v>
      </c>
      <c r="S114" s="78" t="e">
        <f>VLOOKUP($F114,Sheet2!$A$6:$V$141,15,FALSE)</f>
        <v>#REF!</v>
      </c>
      <c r="T114" s="78" t="e">
        <f>VLOOKUP($F114,Sheet2!$A$6:$V$141,16,FALSE)</f>
        <v>#REF!</v>
      </c>
      <c r="U114" s="78" t="e">
        <f>VLOOKUP($F114,Sheet2!$A$6:$V$141,17,FALSE)</f>
        <v>#REF!</v>
      </c>
      <c r="V114" s="78" t="e">
        <f>VLOOKUP($F114,Sheet2!$A$6:$V$141,18,FALSE)</f>
        <v>#REF!</v>
      </c>
      <c r="W114" s="78" t="e">
        <f>VLOOKUP($F114,Sheet2!$A$6:$V$141,19,FALSE)</f>
        <v>#REF!</v>
      </c>
      <c r="X114" s="78" t="e">
        <f>VLOOKUP($F114,Sheet2!$A$6:$V$141,20,FALSE)</f>
        <v>#REF!</v>
      </c>
      <c r="Y114" s="78" t="e">
        <f>VLOOKUP($F114,Sheet2!$A$6:$V$141,21,FALSE)</f>
        <v>#REF!</v>
      </c>
      <c r="Z114" s="78" t="e">
        <f>VLOOKUP($F114,Sheet2!$A$6:$V$141,22,FALSE)</f>
        <v>#REF!</v>
      </c>
      <c r="AA114" s="78"/>
      <c r="AB114" s="78"/>
      <c r="AC114" s="78"/>
      <c r="AD114" s="78"/>
      <c r="AE114" s="78"/>
      <c r="AF114" s="78"/>
      <c r="AG114" s="78"/>
      <c r="AH114" s="78"/>
      <c r="AI114" s="78"/>
      <c r="AJ114" s="78"/>
      <c r="AK114" s="78"/>
      <c r="AL114" s="78"/>
    </row>
    <row r="115" hidden="1" ht="15" customHeight="1">
      <c r="A115" s="0" t="s">
        <v>214</v>
      </c>
      <c r="B115" s="0" t="s">
        <v>222</v>
      </c>
      <c r="C115" s="0" t="s">
        <v>223</v>
      </c>
      <c r="D115" s="76" t="s">
        <v>247</v>
      </c>
      <c r="E115" s="76"/>
      <c r="F115" s="73" t="s">
        <v>56</v>
      </c>
      <c r="G115" s="78" t="e">
        <f>VLOOKUP($F115,Sheet2!$A$6:$V$141,3,FALSE)</f>
        <v>#REF!</v>
      </c>
      <c r="H115" s="78" t="e">
        <f>VLOOKUP($F115,Sheet2!$A$6:$V$141,4,FALSE)</f>
        <v>#REF!</v>
      </c>
      <c r="I115" s="78" t="e">
        <f>VLOOKUP($F115,Sheet2!$A$6:$V$141,5,FALSE)</f>
        <v>#REF!</v>
      </c>
      <c r="J115" s="78" t="e">
        <f>VLOOKUP($F115,Sheet2!$A$6:$V$141,6,FALSE)</f>
        <v>#REF!</v>
      </c>
      <c r="K115" s="78" t="e">
        <f>VLOOKUP($F115,Sheet2!$A$6:$V$141,7,FALSE)</f>
        <v>#REF!</v>
      </c>
      <c r="L115" s="78" t="e">
        <f>VLOOKUP($F115,Sheet2!$A$6:$V$141,8,FALSE)</f>
        <v>#REF!</v>
      </c>
      <c r="M115" s="78" t="e">
        <f>VLOOKUP($F115,Sheet2!$A$6:$V$141,9,FALSE)</f>
        <v>#REF!</v>
      </c>
      <c r="N115" s="78" t="e">
        <f>VLOOKUP($F115,Sheet2!$A$6:$V$141,10,FALSE)</f>
        <v>#REF!</v>
      </c>
      <c r="O115" s="78" t="e">
        <f>VLOOKUP($F115,Sheet2!$A$6:$V$141,11,FALSE)</f>
        <v>#REF!</v>
      </c>
      <c r="P115" s="78" t="e">
        <f>VLOOKUP($F115,Sheet2!$A$6:$V$141,12,FALSE)</f>
        <v>#REF!</v>
      </c>
      <c r="Q115" s="78" t="e">
        <f>VLOOKUP($F115,Sheet2!$A$6:$V$141,13,FALSE)</f>
        <v>#REF!</v>
      </c>
      <c r="R115" s="78" t="e">
        <f>VLOOKUP($F115,Sheet2!$A$6:$V$141,14,FALSE)</f>
        <v>#REF!</v>
      </c>
      <c r="S115" s="78" t="e">
        <f>VLOOKUP($F115,Sheet2!$A$6:$V$141,15,FALSE)</f>
        <v>#REF!</v>
      </c>
      <c r="T115" s="78" t="e">
        <f>VLOOKUP($F115,Sheet2!$A$6:$V$141,16,FALSE)</f>
        <v>#REF!</v>
      </c>
      <c r="U115" s="78" t="e">
        <f>VLOOKUP($F115,Sheet2!$A$6:$V$141,17,FALSE)</f>
        <v>#REF!</v>
      </c>
      <c r="V115" s="78" t="e">
        <f>VLOOKUP($F115,Sheet2!$A$6:$V$141,18,FALSE)</f>
        <v>#REF!</v>
      </c>
      <c r="W115" s="78" t="e">
        <f>VLOOKUP($F115,Sheet2!$A$6:$V$141,19,FALSE)</f>
        <v>#REF!</v>
      </c>
      <c r="X115" s="78" t="e">
        <f>VLOOKUP($F115,Sheet2!$A$6:$V$141,20,FALSE)</f>
        <v>#REF!</v>
      </c>
      <c r="Y115" s="78" t="e">
        <f>VLOOKUP($F115,Sheet2!$A$6:$V$141,21,FALSE)</f>
        <v>#REF!</v>
      </c>
      <c r="Z115" s="78" t="e">
        <f>VLOOKUP($F115,Sheet2!$A$6:$V$141,22,FALSE)</f>
        <v>#REF!</v>
      </c>
      <c r="AA115" s="78"/>
      <c r="AB115" s="78"/>
      <c r="AC115" s="78"/>
      <c r="AD115" s="78"/>
      <c r="AE115" s="78"/>
      <c r="AF115" s="78"/>
      <c r="AG115" s="78"/>
      <c r="AH115" s="78"/>
      <c r="AI115" s="78"/>
      <c r="AJ115" s="78"/>
      <c r="AK115" s="78"/>
      <c r="AL115" s="78"/>
    </row>
    <row r="116" hidden="1" ht="15" customHeight="1">
      <c r="A116" s="0" t="s">
        <v>214</v>
      </c>
      <c r="B116" s="0" t="s">
        <v>221</v>
      </c>
      <c r="C116" s="0" t="s">
        <v>223</v>
      </c>
      <c r="D116" s="76" t="s">
        <v>247</v>
      </c>
      <c r="E116" s="76"/>
      <c r="F116" s="73" t="s">
        <v>59</v>
      </c>
      <c r="G116" s="78" t="e">
        <f>VLOOKUP($F116,Sheet2!$A$6:$V$141,3,FALSE)</f>
        <v>#REF!</v>
      </c>
      <c r="H116" s="78" t="e">
        <f>VLOOKUP($F116,Sheet2!$A$6:$V$141,4,FALSE)</f>
        <v>#REF!</v>
      </c>
      <c r="I116" s="78" t="e">
        <f>VLOOKUP($F116,Sheet2!$A$6:$V$141,5,FALSE)</f>
        <v>#REF!</v>
      </c>
      <c r="J116" s="78" t="e">
        <f>VLOOKUP($F116,Sheet2!$A$6:$V$141,6,FALSE)</f>
        <v>#REF!</v>
      </c>
      <c r="K116" s="78" t="e">
        <f>VLOOKUP($F116,Sheet2!$A$6:$V$141,7,FALSE)</f>
        <v>#REF!</v>
      </c>
      <c r="L116" s="78" t="e">
        <f>VLOOKUP($F116,Sheet2!$A$6:$V$141,8,FALSE)</f>
        <v>#REF!</v>
      </c>
      <c r="M116" s="78" t="e">
        <f>VLOOKUP($F116,Sheet2!$A$6:$V$141,9,FALSE)</f>
        <v>#REF!</v>
      </c>
      <c r="N116" s="78" t="e">
        <f>VLOOKUP($F116,Sheet2!$A$6:$V$141,10,FALSE)</f>
        <v>#REF!</v>
      </c>
      <c r="O116" s="78" t="e">
        <f>VLOOKUP($F116,Sheet2!$A$6:$V$141,11,FALSE)</f>
        <v>#REF!</v>
      </c>
      <c r="P116" s="78" t="e">
        <f>VLOOKUP($F116,Sheet2!$A$6:$V$141,12,FALSE)</f>
        <v>#REF!</v>
      </c>
      <c r="Q116" s="78" t="e">
        <f>VLOOKUP($F116,Sheet2!$A$6:$V$141,13,FALSE)</f>
        <v>#REF!</v>
      </c>
      <c r="R116" s="78" t="e">
        <f>VLOOKUP($F116,Sheet2!$A$6:$V$141,14,FALSE)</f>
        <v>#REF!</v>
      </c>
      <c r="S116" s="78" t="e">
        <f>VLOOKUP($F116,Sheet2!$A$6:$V$141,15,FALSE)</f>
        <v>#REF!</v>
      </c>
      <c r="T116" s="78" t="e">
        <f>VLOOKUP($F116,Sheet2!$A$6:$V$141,16,FALSE)</f>
        <v>#REF!</v>
      </c>
      <c r="U116" s="78" t="e">
        <f>VLOOKUP($F116,Sheet2!$A$6:$V$141,17,FALSE)</f>
        <v>#REF!</v>
      </c>
      <c r="V116" s="78" t="e">
        <f>VLOOKUP($F116,Sheet2!$A$6:$V$141,18,FALSE)</f>
        <v>#REF!</v>
      </c>
      <c r="W116" s="78" t="e">
        <f>VLOOKUP($F116,Sheet2!$A$6:$V$141,19,FALSE)</f>
        <v>#REF!</v>
      </c>
      <c r="X116" s="78" t="e">
        <f>VLOOKUP($F116,Sheet2!$A$6:$V$141,20,FALSE)</f>
        <v>#REF!</v>
      </c>
      <c r="Y116" s="78" t="e">
        <f>VLOOKUP($F116,Sheet2!$A$6:$V$141,21,FALSE)</f>
        <v>#REF!</v>
      </c>
      <c r="Z116" s="78" t="e">
        <f>VLOOKUP($F116,Sheet2!$A$6:$V$141,22,FALSE)</f>
        <v>#REF!</v>
      </c>
      <c r="AA116" s="78"/>
      <c r="AB116" s="78"/>
      <c r="AC116" s="78"/>
      <c r="AD116" s="78"/>
      <c r="AE116" s="78"/>
      <c r="AF116" s="78"/>
      <c r="AG116" s="78"/>
      <c r="AH116" s="78"/>
      <c r="AI116" s="78"/>
      <c r="AJ116" s="78"/>
      <c r="AK116" s="78"/>
      <c r="AL116" s="78"/>
    </row>
    <row r="117" hidden="1" ht="15" customHeight="1">
      <c r="E117" s="75">
        <v>340100200001000</v>
      </c>
      <c r="F117" s="76" t="s">
        <v>249</v>
      </c>
      <c r="H117" s="78"/>
      <c r="I117" s="78"/>
      <c r="J117" s="78"/>
      <c r="K117" s="78"/>
      <c r="L117" s="78"/>
      <c r="M117" s="78"/>
      <c r="N117" s="78"/>
      <c r="O117" s="78"/>
      <c r="P117" s="78"/>
      <c r="Q117" s="78"/>
      <c r="R117" s="78"/>
      <c r="S117" s="78"/>
      <c r="T117" s="78"/>
      <c r="U117" s="78"/>
      <c r="V117" s="78"/>
      <c r="W117" s="78"/>
      <c r="X117" s="78"/>
      <c r="Y117" s="78"/>
      <c r="Z117" s="78"/>
      <c r="AA117" s="78">
        <f t="shared" si="10"/>
        <v>0</v>
      </c>
      <c r="AB117" s="78"/>
      <c r="AC117" s="78"/>
      <c r="AD117" s="78"/>
      <c r="AE117" s="78"/>
      <c r="AF117" s="78"/>
      <c r="AG117" s="78"/>
      <c r="AH117" s="78"/>
      <c r="AI117" s="78"/>
      <c r="AJ117" s="78"/>
      <c r="AK117" s="78"/>
      <c r="AL117" s="78"/>
    </row>
    <row r="118" ht="15" customHeight="1">
      <c r="A118" s="0" t="s">
        <v>216</v>
      </c>
      <c r="C118" s="0" t="s">
        <v>215</v>
      </c>
      <c r="D118" s="76" t="s">
        <v>249</v>
      </c>
      <c r="E118" s="76"/>
      <c r="F118" s="73" t="s">
        <v>96</v>
      </c>
      <c r="G118" s="78" t="e">
        <f>VLOOKUP($F118,Sheet2!$A$6:$V$141,3,FALSE)</f>
        <v>#REF!</v>
      </c>
      <c r="H118" s="78" t="e">
        <f>VLOOKUP($F118,Sheet2!$A$6:$V$141,4,FALSE)</f>
        <v>#REF!</v>
      </c>
      <c r="I118" s="78" t="e">
        <f>VLOOKUP($F118,Sheet2!$A$6:$V$141,5,FALSE)</f>
        <v>#REF!</v>
      </c>
      <c r="J118" s="78" t="e">
        <f>VLOOKUP($F118,Sheet2!$A$6:$V$141,6,FALSE)</f>
        <v>#REF!</v>
      </c>
      <c r="K118" s="78" t="e">
        <f>VLOOKUP($F118,Sheet2!$A$6:$V$141,7,FALSE)</f>
        <v>#REF!</v>
      </c>
      <c r="L118" s="78" t="e">
        <f>VLOOKUP($F118,Sheet2!$A$6:$V$141,8,FALSE)</f>
        <v>#REF!</v>
      </c>
      <c r="M118" s="78" t="e">
        <f>VLOOKUP($F118,Sheet2!$A$6:$V$141,9,FALSE)</f>
        <v>#REF!</v>
      </c>
      <c r="N118" s="78" t="e">
        <f>VLOOKUP($F118,Sheet2!$A$6:$V$141,10,FALSE)</f>
        <v>#REF!</v>
      </c>
      <c r="O118" s="78" t="e">
        <f>VLOOKUP($F118,Sheet2!$A$6:$V$141,11,FALSE)</f>
        <v>#REF!</v>
      </c>
      <c r="P118" s="78" t="e">
        <f>VLOOKUP($F118,Sheet2!$A$6:$V$141,12,FALSE)</f>
        <v>#REF!</v>
      </c>
      <c r="Q118" s="78" t="e">
        <f>VLOOKUP($F118,Sheet2!$A$6:$V$141,13,FALSE)</f>
        <v>#REF!</v>
      </c>
      <c r="R118" s="78" t="e">
        <f>VLOOKUP($F118,Sheet2!$A$6:$V$141,14,FALSE)</f>
        <v>#REF!</v>
      </c>
      <c r="S118" s="78" t="e">
        <f>VLOOKUP($F118,Sheet2!$A$6:$V$141,15,FALSE)</f>
        <v>#REF!</v>
      </c>
      <c r="T118" s="78" t="e">
        <f>VLOOKUP($F118,Sheet2!$A$6:$V$141,16,FALSE)</f>
        <v>#REF!</v>
      </c>
      <c r="U118" s="78" t="e">
        <f>VLOOKUP($F118,Sheet2!$A$6:$V$141,17,FALSE)</f>
        <v>#REF!</v>
      </c>
      <c r="V118" s="78" t="e">
        <f>VLOOKUP($F118,Sheet2!$A$6:$V$141,18,FALSE)</f>
        <v>#REF!</v>
      </c>
      <c r="W118" s="78" t="e">
        <f>VLOOKUP($F118,Sheet2!$A$6:$V$141,19,FALSE)</f>
        <v>#REF!</v>
      </c>
      <c r="X118" s="78" t="e">
        <f>VLOOKUP($F118,Sheet2!$A$6:$V$141,20,FALSE)</f>
        <v>#REF!</v>
      </c>
      <c r="Y118" s="78" t="e">
        <f>VLOOKUP($F118,Sheet2!$A$6:$V$141,21,FALSE)</f>
        <v>#REF!</v>
      </c>
      <c r="Z118" s="78" t="e">
        <f>VLOOKUP($F118,Sheet2!$A$6:$V$141,22,FALSE)</f>
        <v>#REF!</v>
      </c>
      <c r="AA118" s="78" t="e">
        <f ref="AA118:AA130" t="shared" si="13">+X118+Y118-J118</f>
        <v>#REF!</v>
      </c>
      <c r="AB118" s="78"/>
      <c r="AC118" s="78"/>
      <c r="AD118" s="78"/>
      <c r="AE118" s="78"/>
      <c r="AF118" s="78"/>
      <c r="AG118" s="78"/>
      <c r="AH118" s="78"/>
      <c r="AI118" s="78"/>
      <c r="AJ118" s="78"/>
      <c r="AK118" s="78"/>
      <c r="AL118" s="78"/>
    </row>
    <row r="119" ht="15" customHeight="1">
      <c r="A119" s="0" t="s">
        <v>216</v>
      </c>
      <c r="C119" s="0" t="s">
        <v>215</v>
      </c>
      <c r="D119" s="76" t="s">
        <v>249</v>
      </c>
      <c r="E119" s="76"/>
      <c r="F119" s="73" t="s">
        <v>104</v>
      </c>
      <c r="G119" s="78" t="e">
        <f>VLOOKUP($F119,Sheet2!$A$6:$V$141,3,FALSE)</f>
        <v>#REF!</v>
      </c>
      <c r="H119" s="78" t="e">
        <f>VLOOKUP($F119,Sheet2!$A$6:$V$141,4,FALSE)</f>
        <v>#REF!</v>
      </c>
      <c r="I119" s="78" t="e">
        <f>VLOOKUP($F119,Sheet2!$A$6:$V$141,5,FALSE)</f>
        <v>#REF!</v>
      </c>
      <c r="J119" s="78" t="e">
        <f>VLOOKUP($F119,Sheet2!$A$6:$V$141,6,FALSE)</f>
        <v>#REF!</v>
      </c>
      <c r="K119" s="78" t="e">
        <f>VLOOKUP($F119,Sheet2!$A$6:$V$141,7,FALSE)</f>
        <v>#REF!</v>
      </c>
      <c r="L119" s="78" t="e">
        <f>VLOOKUP($F119,Sheet2!$A$6:$V$141,8,FALSE)</f>
        <v>#REF!</v>
      </c>
      <c r="M119" s="78" t="e">
        <f>VLOOKUP($F119,Sheet2!$A$6:$V$141,9,FALSE)</f>
        <v>#REF!</v>
      </c>
      <c r="N119" s="78" t="e">
        <f>VLOOKUP($F119,Sheet2!$A$6:$V$141,10,FALSE)</f>
        <v>#REF!</v>
      </c>
      <c r="O119" s="78" t="e">
        <f>VLOOKUP($F119,Sheet2!$A$6:$V$141,11,FALSE)</f>
        <v>#REF!</v>
      </c>
      <c r="P119" s="78" t="e">
        <f>VLOOKUP($F119,Sheet2!$A$6:$V$141,12,FALSE)</f>
        <v>#REF!</v>
      </c>
      <c r="Q119" s="78" t="e">
        <f>VLOOKUP($F119,Sheet2!$A$6:$V$141,13,FALSE)</f>
        <v>#REF!</v>
      </c>
      <c r="R119" s="78" t="e">
        <f>VLOOKUP($F119,Sheet2!$A$6:$V$141,14,FALSE)</f>
        <v>#REF!</v>
      </c>
      <c r="S119" s="78" t="e">
        <f>VLOOKUP($F119,Sheet2!$A$6:$V$141,15,FALSE)</f>
        <v>#REF!</v>
      </c>
      <c r="T119" s="78" t="e">
        <f>VLOOKUP($F119,Sheet2!$A$6:$V$141,16,FALSE)</f>
        <v>#REF!</v>
      </c>
      <c r="U119" s="78" t="e">
        <f>VLOOKUP($F119,Sheet2!$A$6:$V$141,17,FALSE)</f>
        <v>#REF!</v>
      </c>
      <c r="V119" s="78" t="e">
        <f>VLOOKUP($F119,Sheet2!$A$6:$V$141,18,FALSE)</f>
        <v>#REF!</v>
      </c>
      <c r="W119" s="78" t="e">
        <f>VLOOKUP($F119,Sheet2!$A$6:$V$141,19,FALSE)</f>
        <v>#REF!</v>
      </c>
      <c r="X119" s="78" t="e">
        <f>VLOOKUP($F119,Sheet2!$A$6:$V$141,20,FALSE)</f>
        <v>#REF!</v>
      </c>
      <c r="Y119" s="78" t="e">
        <f>VLOOKUP($F119,Sheet2!$A$6:$V$141,21,FALSE)</f>
        <v>#REF!</v>
      </c>
      <c r="Z119" s="78" t="e">
        <f>VLOOKUP($F119,Sheet2!$A$6:$V$141,22,FALSE)</f>
        <v>#REF!</v>
      </c>
      <c r="AA119" s="78" t="e">
        <f t="shared" si="13"/>
        <v>#REF!</v>
      </c>
      <c r="AB119" s="78"/>
      <c r="AC119" s="78"/>
      <c r="AD119" s="78"/>
      <c r="AE119" s="78"/>
      <c r="AF119" s="78"/>
      <c r="AG119" s="78"/>
      <c r="AH119" s="78"/>
      <c r="AI119" s="78"/>
      <c r="AJ119" s="78"/>
      <c r="AK119" s="78"/>
      <c r="AL119" s="78"/>
    </row>
    <row r="120" ht="15" customHeight="1">
      <c r="A120" s="0" t="s">
        <v>216</v>
      </c>
      <c r="C120" s="0" t="s">
        <v>215</v>
      </c>
      <c r="D120" s="76" t="s">
        <v>249</v>
      </c>
      <c r="E120" s="76"/>
      <c r="F120" s="73" t="s">
        <v>106</v>
      </c>
      <c r="G120" s="78" t="e">
        <f>VLOOKUP($F120,Sheet2!$A$6:$V$141,3,FALSE)</f>
        <v>#REF!</v>
      </c>
      <c r="H120" s="78" t="e">
        <f>VLOOKUP($F120,Sheet2!$A$6:$V$141,4,FALSE)</f>
        <v>#REF!</v>
      </c>
      <c r="I120" s="78" t="e">
        <f>VLOOKUP($F120,Sheet2!$A$6:$V$141,5,FALSE)</f>
        <v>#REF!</v>
      </c>
      <c r="J120" s="78" t="e">
        <f>VLOOKUP($F120,Sheet2!$A$6:$V$141,6,FALSE)</f>
        <v>#REF!</v>
      </c>
      <c r="K120" s="78" t="e">
        <f>VLOOKUP($F120,Sheet2!$A$6:$V$141,7,FALSE)</f>
        <v>#REF!</v>
      </c>
      <c r="L120" s="78" t="e">
        <f>VLOOKUP($F120,Sheet2!$A$6:$V$141,8,FALSE)</f>
        <v>#REF!</v>
      </c>
      <c r="M120" s="78" t="e">
        <f>VLOOKUP($F120,Sheet2!$A$6:$V$141,9,FALSE)</f>
        <v>#REF!</v>
      </c>
      <c r="N120" s="78" t="e">
        <f>VLOOKUP($F120,Sheet2!$A$6:$V$141,10,FALSE)</f>
        <v>#REF!</v>
      </c>
      <c r="O120" s="78" t="e">
        <f>VLOOKUP($F120,Sheet2!$A$6:$V$141,11,FALSE)</f>
        <v>#REF!</v>
      </c>
      <c r="P120" s="78" t="e">
        <f>VLOOKUP($F120,Sheet2!$A$6:$V$141,12,FALSE)</f>
        <v>#REF!</v>
      </c>
      <c r="Q120" s="78" t="e">
        <f>VLOOKUP($F120,Sheet2!$A$6:$V$141,13,FALSE)</f>
        <v>#REF!</v>
      </c>
      <c r="R120" s="78" t="e">
        <f>VLOOKUP($F120,Sheet2!$A$6:$V$141,14,FALSE)</f>
        <v>#REF!</v>
      </c>
      <c r="S120" s="78" t="e">
        <f>VLOOKUP($F120,Sheet2!$A$6:$V$141,15,FALSE)</f>
        <v>#REF!</v>
      </c>
      <c r="T120" s="78" t="e">
        <f>VLOOKUP($F120,Sheet2!$A$6:$V$141,16,FALSE)</f>
        <v>#REF!</v>
      </c>
      <c r="U120" s="78" t="e">
        <f>VLOOKUP($F120,Sheet2!$A$6:$V$141,17,FALSE)</f>
        <v>#REF!</v>
      </c>
      <c r="V120" s="78" t="e">
        <f>VLOOKUP($F120,Sheet2!$A$6:$V$141,18,FALSE)</f>
        <v>#REF!</v>
      </c>
      <c r="W120" s="78" t="e">
        <f>VLOOKUP($F120,Sheet2!$A$6:$V$141,19,FALSE)</f>
        <v>#REF!</v>
      </c>
      <c r="X120" s="78" t="e">
        <f>VLOOKUP($F120,Sheet2!$A$6:$V$141,20,FALSE)</f>
        <v>#REF!</v>
      </c>
      <c r="Y120" s="78" t="e">
        <f>VLOOKUP($F120,Sheet2!$A$6:$V$141,21,FALSE)</f>
        <v>#REF!</v>
      </c>
      <c r="Z120" s="78" t="e">
        <f>VLOOKUP($F120,Sheet2!$A$6:$V$141,22,FALSE)</f>
        <v>#REF!</v>
      </c>
      <c r="AA120" s="78" t="e">
        <f t="shared" si="13"/>
        <v>#REF!</v>
      </c>
      <c r="AB120" s="78"/>
      <c r="AC120" s="78"/>
      <c r="AD120" s="78"/>
      <c r="AE120" s="78"/>
      <c r="AF120" s="78"/>
      <c r="AG120" s="78"/>
      <c r="AH120" s="78"/>
      <c r="AI120" s="78"/>
      <c r="AJ120" s="78"/>
      <c r="AK120" s="78"/>
      <c r="AL120" s="78"/>
    </row>
    <row r="121" ht="15" customHeight="1">
      <c r="A121" s="0" t="s">
        <v>216</v>
      </c>
      <c r="C121" s="0" t="s">
        <v>215</v>
      </c>
      <c r="D121" s="76" t="s">
        <v>249</v>
      </c>
      <c r="E121" s="76"/>
      <c r="F121" s="73" t="s">
        <v>126</v>
      </c>
      <c r="G121" s="78" t="e">
        <f>VLOOKUP($F121,Sheet2!$A$6:$V$141,3,FALSE)</f>
        <v>#REF!</v>
      </c>
      <c r="H121" s="78" t="e">
        <f>VLOOKUP($F121,Sheet2!$A$6:$V$141,4,FALSE)</f>
        <v>#REF!</v>
      </c>
      <c r="I121" s="78" t="e">
        <f>VLOOKUP($F121,Sheet2!$A$6:$V$141,5,FALSE)</f>
        <v>#REF!</v>
      </c>
      <c r="J121" s="78" t="e">
        <f>VLOOKUP($F121,Sheet2!$A$6:$V$141,6,FALSE)</f>
        <v>#REF!</v>
      </c>
      <c r="K121" s="78" t="e">
        <f>VLOOKUP($F121,Sheet2!$A$6:$V$141,7,FALSE)</f>
        <v>#REF!</v>
      </c>
      <c r="L121" s="78" t="e">
        <f>VLOOKUP($F121,Sheet2!$A$6:$V$141,8,FALSE)</f>
        <v>#REF!</v>
      </c>
      <c r="M121" s="78" t="e">
        <f>VLOOKUP($F121,Sheet2!$A$6:$V$141,9,FALSE)</f>
        <v>#REF!</v>
      </c>
      <c r="N121" s="78" t="e">
        <f>VLOOKUP($F121,Sheet2!$A$6:$V$141,10,FALSE)</f>
        <v>#REF!</v>
      </c>
      <c r="O121" s="78" t="e">
        <f>VLOOKUP($F121,Sheet2!$A$6:$V$141,11,FALSE)</f>
        <v>#REF!</v>
      </c>
      <c r="P121" s="78" t="e">
        <f>VLOOKUP($F121,Sheet2!$A$6:$V$141,12,FALSE)</f>
        <v>#REF!</v>
      </c>
      <c r="Q121" s="78" t="e">
        <f>VLOOKUP($F121,Sheet2!$A$6:$V$141,13,FALSE)</f>
        <v>#REF!</v>
      </c>
      <c r="R121" s="78" t="e">
        <f>VLOOKUP($F121,Sheet2!$A$6:$V$141,14,FALSE)</f>
        <v>#REF!</v>
      </c>
      <c r="S121" s="78" t="e">
        <f>VLOOKUP($F121,Sheet2!$A$6:$V$141,15,FALSE)</f>
        <v>#REF!</v>
      </c>
      <c r="T121" s="78" t="e">
        <f>VLOOKUP($F121,Sheet2!$A$6:$V$141,16,FALSE)</f>
        <v>#REF!</v>
      </c>
      <c r="U121" s="78" t="e">
        <f>VLOOKUP($F121,Sheet2!$A$6:$V$141,17,FALSE)</f>
        <v>#REF!</v>
      </c>
      <c r="V121" s="78" t="e">
        <f>VLOOKUP($F121,Sheet2!$A$6:$V$141,18,FALSE)</f>
        <v>#REF!</v>
      </c>
      <c r="W121" s="78" t="e">
        <f>VLOOKUP($F121,Sheet2!$A$6:$V$141,19,FALSE)</f>
        <v>#REF!</v>
      </c>
      <c r="X121" s="78" t="e">
        <f>VLOOKUP($F121,Sheet2!$A$6:$V$141,20,FALSE)</f>
        <v>#REF!</v>
      </c>
      <c r="Y121" s="78" t="e">
        <f>VLOOKUP($F121,Sheet2!$A$6:$V$141,21,FALSE)</f>
        <v>#REF!</v>
      </c>
      <c r="Z121" s="78" t="e">
        <f>VLOOKUP($F121,Sheet2!$A$6:$V$141,22,FALSE)</f>
        <v>#REF!</v>
      </c>
      <c r="AA121" s="78" t="e">
        <f t="shared" si="13"/>
        <v>#REF!</v>
      </c>
      <c r="AB121" s="78"/>
      <c r="AC121" s="78"/>
      <c r="AD121" s="78"/>
      <c r="AE121" s="78"/>
      <c r="AF121" s="78"/>
      <c r="AG121" s="78"/>
      <c r="AH121" s="78"/>
      <c r="AI121" s="78"/>
      <c r="AJ121" s="78"/>
      <c r="AK121" s="78"/>
      <c r="AL121" s="78"/>
    </row>
    <row r="122" ht="15" customHeight="1">
      <c r="A122" s="0" t="s">
        <v>216</v>
      </c>
      <c r="C122" s="0" t="s">
        <v>215</v>
      </c>
      <c r="D122" s="76" t="s">
        <v>249</v>
      </c>
      <c r="E122" s="76"/>
      <c r="F122" s="73" t="s">
        <v>140</v>
      </c>
      <c r="G122" s="78" t="e">
        <f>VLOOKUP($F122,Sheet2!$A$6:$V$141,3,FALSE)</f>
        <v>#REF!</v>
      </c>
      <c r="H122" s="78" t="e">
        <f>VLOOKUP($F122,Sheet2!$A$6:$V$141,4,FALSE)</f>
        <v>#REF!</v>
      </c>
      <c r="I122" s="78" t="e">
        <f>VLOOKUP($F122,Sheet2!$A$6:$V$141,5,FALSE)</f>
        <v>#REF!</v>
      </c>
      <c r="J122" s="78" t="e">
        <f>VLOOKUP($F122,Sheet2!$A$6:$V$141,6,FALSE)</f>
        <v>#REF!</v>
      </c>
      <c r="K122" s="78" t="e">
        <f>VLOOKUP($F122,Sheet2!$A$6:$V$141,7,FALSE)</f>
        <v>#REF!</v>
      </c>
      <c r="L122" s="78" t="e">
        <f>VLOOKUP($F122,Sheet2!$A$6:$V$141,8,FALSE)</f>
        <v>#REF!</v>
      </c>
      <c r="M122" s="78" t="e">
        <f>VLOOKUP($F122,Sheet2!$A$6:$V$141,9,FALSE)</f>
        <v>#REF!</v>
      </c>
      <c r="N122" s="78" t="e">
        <f>VLOOKUP($F122,Sheet2!$A$6:$V$141,10,FALSE)</f>
        <v>#REF!</v>
      </c>
      <c r="O122" s="78" t="e">
        <f>VLOOKUP($F122,Sheet2!$A$6:$V$141,11,FALSE)</f>
        <v>#REF!</v>
      </c>
      <c r="P122" s="78" t="e">
        <f>VLOOKUP($F122,Sheet2!$A$6:$V$141,12,FALSE)</f>
        <v>#REF!</v>
      </c>
      <c r="Q122" s="78" t="e">
        <f>VLOOKUP($F122,Sheet2!$A$6:$V$141,13,FALSE)</f>
        <v>#REF!</v>
      </c>
      <c r="R122" s="78" t="e">
        <f>VLOOKUP($F122,Sheet2!$A$6:$V$141,14,FALSE)</f>
        <v>#REF!</v>
      </c>
      <c r="S122" s="78" t="e">
        <f>VLOOKUP($F122,Sheet2!$A$6:$V$141,15,FALSE)</f>
        <v>#REF!</v>
      </c>
      <c r="T122" s="78" t="e">
        <f>VLOOKUP($F122,Sheet2!$A$6:$V$141,16,FALSE)</f>
        <v>#REF!</v>
      </c>
      <c r="U122" s="78" t="e">
        <f>VLOOKUP($F122,Sheet2!$A$6:$V$141,17,FALSE)</f>
        <v>#REF!</v>
      </c>
      <c r="V122" s="78" t="e">
        <f>VLOOKUP($F122,Sheet2!$A$6:$V$141,18,FALSE)</f>
        <v>#REF!</v>
      </c>
      <c r="W122" s="78" t="e">
        <f>VLOOKUP($F122,Sheet2!$A$6:$V$141,19,FALSE)</f>
        <v>#REF!</v>
      </c>
      <c r="X122" s="78" t="e">
        <f>VLOOKUP($F122,Sheet2!$A$6:$V$141,20,FALSE)</f>
        <v>#REF!</v>
      </c>
      <c r="Y122" s="78" t="e">
        <f>VLOOKUP($F122,Sheet2!$A$6:$V$141,21,FALSE)</f>
        <v>#REF!</v>
      </c>
      <c r="Z122" s="78" t="e">
        <f>VLOOKUP($F122,Sheet2!$A$6:$V$141,22,FALSE)</f>
        <v>#REF!</v>
      </c>
      <c r="AA122" s="78" t="e">
        <f t="shared" si="13"/>
        <v>#REF!</v>
      </c>
      <c r="AB122" s="78"/>
      <c r="AC122" s="78"/>
      <c r="AD122" s="78"/>
      <c r="AE122" s="78"/>
      <c r="AF122" s="78"/>
      <c r="AG122" s="78"/>
      <c r="AH122" s="78"/>
      <c r="AI122" s="78"/>
      <c r="AJ122" s="78"/>
      <c r="AK122" s="78"/>
      <c r="AL122" s="78"/>
    </row>
    <row r="123" ht="15" customHeight="1">
      <c r="A123" s="0" t="s">
        <v>216</v>
      </c>
      <c r="C123" s="0" t="s">
        <v>215</v>
      </c>
      <c r="D123" s="76" t="s">
        <v>249</v>
      </c>
      <c r="E123" s="76"/>
      <c r="F123" s="73" t="s">
        <v>149</v>
      </c>
      <c r="G123" s="78" t="e">
        <f>VLOOKUP($F123,Sheet2!$A$6:$V$141,3,FALSE)</f>
        <v>#REF!</v>
      </c>
      <c r="H123" s="78" t="e">
        <f>VLOOKUP($F123,Sheet2!$A$6:$V$141,4,FALSE)</f>
        <v>#REF!</v>
      </c>
      <c r="I123" s="78" t="e">
        <f>VLOOKUP($F123,Sheet2!$A$6:$V$141,5,FALSE)</f>
        <v>#REF!</v>
      </c>
      <c r="J123" s="78" t="e">
        <f>VLOOKUP($F123,Sheet2!$A$6:$V$141,6,FALSE)</f>
        <v>#REF!</v>
      </c>
      <c r="K123" s="78" t="e">
        <f>VLOOKUP($F123,Sheet2!$A$6:$V$141,7,FALSE)</f>
        <v>#REF!</v>
      </c>
      <c r="L123" s="78" t="e">
        <f>VLOOKUP($F123,Sheet2!$A$6:$V$141,8,FALSE)</f>
        <v>#REF!</v>
      </c>
      <c r="M123" s="78" t="e">
        <f>VLOOKUP($F123,Sheet2!$A$6:$V$141,9,FALSE)</f>
        <v>#REF!</v>
      </c>
      <c r="N123" s="78" t="e">
        <f>VLOOKUP($F123,Sheet2!$A$6:$V$141,10,FALSE)</f>
        <v>#REF!</v>
      </c>
      <c r="O123" s="78" t="e">
        <f>VLOOKUP($F123,Sheet2!$A$6:$V$141,11,FALSE)</f>
        <v>#REF!</v>
      </c>
      <c r="P123" s="78" t="e">
        <f>VLOOKUP($F123,Sheet2!$A$6:$V$141,12,FALSE)</f>
        <v>#REF!</v>
      </c>
      <c r="Q123" s="78" t="e">
        <f>VLOOKUP($F123,Sheet2!$A$6:$V$141,13,FALSE)</f>
        <v>#REF!</v>
      </c>
      <c r="R123" s="78" t="e">
        <f>VLOOKUP($F123,Sheet2!$A$6:$V$141,14,FALSE)</f>
        <v>#REF!</v>
      </c>
      <c r="S123" s="78" t="e">
        <f>VLOOKUP($F123,Sheet2!$A$6:$V$141,15,FALSE)</f>
        <v>#REF!</v>
      </c>
      <c r="T123" s="78" t="e">
        <f>VLOOKUP($F123,Sheet2!$A$6:$V$141,16,FALSE)</f>
        <v>#REF!</v>
      </c>
      <c r="U123" s="78" t="e">
        <f>VLOOKUP($F123,Sheet2!$A$6:$V$141,17,FALSE)</f>
        <v>#REF!</v>
      </c>
      <c r="V123" s="78" t="e">
        <f>VLOOKUP($F123,Sheet2!$A$6:$V$141,18,FALSE)</f>
        <v>#REF!</v>
      </c>
      <c r="W123" s="78" t="e">
        <f>VLOOKUP($F123,Sheet2!$A$6:$V$141,19,FALSE)</f>
        <v>#REF!</v>
      </c>
      <c r="X123" s="78" t="e">
        <f>VLOOKUP($F123,Sheet2!$A$6:$V$141,20,FALSE)</f>
        <v>#REF!</v>
      </c>
      <c r="Y123" s="78" t="e">
        <f>VLOOKUP($F123,Sheet2!$A$6:$V$141,21,FALSE)</f>
        <v>#REF!</v>
      </c>
      <c r="Z123" s="78" t="e">
        <f>VLOOKUP($F123,Sheet2!$A$6:$V$141,22,FALSE)</f>
        <v>#REF!</v>
      </c>
      <c r="AA123" s="78" t="e">
        <f t="shared" si="13"/>
        <v>#REF!</v>
      </c>
      <c r="AB123" s="78"/>
      <c r="AC123" s="78"/>
      <c r="AD123" s="78"/>
      <c r="AE123" s="78"/>
      <c r="AF123" s="78"/>
      <c r="AG123" s="78"/>
      <c r="AH123" s="78"/>
      <c r="AI123" s="78"/>
      <c r="AJ123" s="78"/>
      <c r="AK123" s="78"/>
      <c r="AL123" s="78"/>
    </row>
    <row r="124" ht="15" customHeight="1">
      <c r="A124" s="0" t="s">
        <v>216</v>
      </c>
      <c r="C124" s="0" t="s">
        <v>215</v>
      </c>
      <c r="D124" s="76" t="s">
        <v>249</v>
      </c>
      <c r="E124" s="76"/>
      <c r="F124" s="73" t="s">
        <v>150</v>
      </c>
      <c r="G124" s="78" t="e">
        <f>VLOOKUP($F124,Sheet2!$A$6:$V$141,3,FALSE)</f>
        <v>#REF!</v>
      </c>
      <c r="H124" s="78" t="e">
        <f>VLOOKUP($F124,Sheet2!$A$6:$V$141,4,FALSE)</f>
        <v>#REF!</v>
      </c>
      <c r="I124" s="78" t="e">
        <f>VLOOKUP($F124,Sheet2!$A$6:$V$141,5,FALSE)</f>
        <v>#REF!</v>
      </c>
      <c r="J124" s="78" t="e">
        <f>VLOOKUP($F124,Sheet2!$A$6:$V$141,6,FALSE)</f>
        <v>#REF!</v>
      </c>
      <c r="K124" s="78" t="e">
        <f>VLOOKUP($F124,Sheet2!$A$6:$V$141,7,FALSE)</f>
        <v>#REF!</v>
      </c>
      <c r="L124" s="78" t="e">
        <f>VLOOKUP($F124,Sheet2!$A$6:$V$141,8,FALSE)</f>
        <v>#REF!</v>
      </c>
      <c r="M124" s="78" t="e">
        <f>VLOOKUP($F124,Sheet2!$A$6:$V$141,9,FALSE)</f>
        <v>#REF!</v>
      </c>
      <c r="N124" s="78" t="e">
        <f>VLOOKUP($F124,Sheet2!$A$6:$V$141,10,FALSE)</f>
        <v>#REF!</v>
      </c>
      <c r="O124" s="78" t="e">
        <f>VLOOKUP($F124,Sheet2!$A$6:$V$141,11,FALSE)</f>
        <v>#REF!</v>
      </c>
      <c r="P124" s="78" t="e">
        <f>VLOOKUP($F124,Sheet2!$A$6:$V$141,12,FALSE)</f>
        <v>#REF!</v>
      </c>
      <c r="Q124" s="78" t="e">
        <f>VLOOKUP($F124,Sheet2!$A$6:$V$141,13,FALSE)</f>
        <v>#REF!</v>
      </c>
      <c r="R124" s="78" t="e">
        <f>VLOOKUP($F124,Sheet2!$A$6:$V$141,14,FALSE)</f>
        <v>#REF!</v>
      </c>
      <c r="S124" s="78" t="e">
        <f>VLOOKUP($F124,Sheet2!$A$6:$V$141,15,FALSE)</f>
        <v>#REF!</v>
      </c>
      <c r="T124" s="78" t="e">
        <f>VLOOKUP($F124,Sheet2!$A$6:$V$141,16,FALSE)</f>
        <v>#REF!</v>
      </c>
      <c r="U124" s="78" t="e">
        <f>VLOOKUP($F124,Sheet2!$A$6:$V$141,17,FALSE)</f>
        <v>#REF!</v>
      </c>
      <c r="V124" s="78" t="e">
        <f>VLOOKUP($F124,Sheet2!$A$6:$V$141,18,FALSE)</f>
        <v>#REF!</v>
      </c>
      <c r="W124" s="78" t="e">
        <f>VLOOKUP($F124,Sheet2!$A$6:$V$141,19,FALSE)</f>
        <v>#REF!</v>
      </c>
      <c r="X124" s="78" t="e">
        <f>VLOOKUP($F124,Sheet2!$A$6:$V$141,20,FALSE)</f>
        <v>#REF!</v>
      </c>
      <c r="Y124" s="78" t="e">
        <f>VLOOKUP($F124,Sheet2!$A$6:$V$141,21,FALSE)</f>
        <v>#REF!</v>
      </c>
      <c r="Z124" s="78" t="e">
        <f>VLOOKUP($F124,Sheet2!$A$6:$V$141,22,FALSE)</f>
        <v>#REF!</v>
      </c>
      <c r="AA124" s="78" t="e">
        <f t="shared" si="13"/>
        <v>#REF!</v>
      </c>
      <c r="AB124" s="78"/>
      <c r="AC124" s="78"/>
      <c r="AD124" s="78"/>
      <c r="AE124" s="78"/>
      <c r="AF124" s="78"/>
      <c r="AG124" s="78"/>
      <c r="AH124" s="78"/>
      <c r="AI124" s="78"/>
      <c r="AJ124" s="78"/>
      <c r="AK124" s="78"/>
      <c r="AL124" s="78"/>
    </row>
    <row r="125" ht="15" customHeight="1">
      <c r="A125" s="0" t="s">
        <v>216</v>
      </c>
      <c r="C125" s="0" t="s">
        <v>215</v>
      </c>
      <c r="D125" s="76" t="s">
        <v>249</v>
      </c>
      <c r="E125" s="76"/>
      <c r="F125" s="73" t="s">
        <v>157</v>
      </c>
      <c r="G125" s="78" t="e">
        <f>VLOOKUP($F125,Sheet2!$A$6:$V$141,3,FALSE)</f>
        <v>#REF!</v>
      </c>
      <c r="H125" s="78" t="e">
        <f>VLOOKUP($F125,Sheet2!$A$6:$V$141,4,FALSE)</f>
        <v>#REF!</v>
      </c>
      <c r="I125" s="78" t="e">
        <f>VLOOKUP($F125,Sheet2!$A$6:$V$141,5,FALSE)</f>
        <v>#REF!</v>
      </c>
      <c r="J125" s="78" t="e">
        <f>VLOOKUP($F125,Sheet2!$A$6:$V$141,6,FALSE)</f>
        <v>#REF!</v>
      </c>
      <c r="K125" s="78" t="e">
        <f>VLOOKUP($F125,Sheet2!$A$6:$V$141,7,FALSE)</f>
        <v>#REF!</v>
      </c>
      <c r="L125" s="78" t="e">
        <f>VLOOKUP($F125,Sheet2!$A$6:$V$141,8,FALSE)</f>
        <v>#REF!</v>
      </c>
      <c r="M125" s="78" t="e">
        <f>VLOOKUP($F125,Sheet2!$A$6:$V$141,9,FALSE)</f>
        <v>#REF!</v>
      </c>
      <c r="N125" s="78" t="e">
        <f>VLOOKUP($F125,Sheet2!$A$6:$V$141,10,FALSE)</f>
        <v>#REF!</v>
      </c>
      <c r="O125" s="78" t="e">
        <f>VLOOKUP($F125,Sheet2!$A$6:$V$141,11,FALSE)</f>
        <v>#REF!</v>
      </c>
      <c r="P125" s="78" t="e">
        <f>VLOOKUP($F125,Sheet2!$A$6:$V$141,12,FALSE)</f>
        <v>#REF!</v>
      </c>
      <c r="Q125" s="78" t="e">
        <f>VLOOKUP($F125,Sheet2!$A$6:$V$141,13,FALSE)</f>
        <v>#REF!</v>
      </c>
      <c r="R125" s="78" t="e">
        <f>VLOOKUP($F125,Sheet2!$A$6:$V$141,14,FALSE)</f>
        <v>#REF!</v>
      </c>
      <c r="S125" s="78" t="e">
        <f>VLOOKUP($F125,Sheet2!$A$6:$V$141,15,FALSE)</f>
        <v>#REF!</v>
      </c>
      <c r="T125" s="78" t="e">
        <f>VLOOKUP($F125,Sheet2!$A$6:$V$141,16,FALSE)</f>
        <v>#REF!</v>
      </c>
      <c r="U125" s="78" t="e">
        <f>VLOOKUP($F125,Sheet2!$A$6:$V$141,17,FALSE)</f>
        <v>#REF!</v>
      </c>
      <c r="V125" s="78" t="e">
        <f>VLOOKUP($F125,Sheet2!$A$6:$V$141,18,FALSE)</f>
        <v>#REF!</v>
      </c>
      <c r="W125" s="78" t="e">
        <f>VLOOKUP($F125,Sheet2!$A$6:$V$141,19,FALSE)</f>
        <v>#REF!</v>
      </c>
      <c r="X125" s="78" t="e">
        <f>VLOOKUP($F125,Sheet2!$A$6:$V$141,20,FALSE)</f>
        <v>#REF!</v>
      </c>
      <c r="Y125" s="78" t="e">
        <f>VLOOKUP($F125,Sheet2!$A$6:$V$141,21,FALSE)</f>
        <v>#REF!</v>
      </c>
      <c r="Z125" s="78" t="e">
        <f>VLOOKUP($F125,Sheet2!$A$6:$V$141,22,FALSE)</f>
        <v>#REF!</v>
      </c>
      <c r="AA125" s="78" t="e">
        <f t="shared" si="13"/>
        <v>#REF!</v>
      </c>
      <c r="AB125" s="78"/>
      <c r="AC125" s="78"/>
      <c r="AD125" s="78"/>
      <c r="AE125" s="78"/>
      <c r="AF125" s="78"/>
      <c r="AG125" s="78"/>
      <c r="AH125" s="78"/>
      <c r="AI125" s="78"/>
      <c r="AJ125" s="78"/>
      <c r="AK125" s="78"/>
      <c r="AL125" s="78"/>
    </row>
    <row r="126" ht="15" customHeight="1">
      <c r="A126" s="0" t="s">
        <v>216</v>
      </c>
      <c r="C126" s="0" t="s">
        <v>215</v>
      </c>
      <c r="D126" s="76" t="s">
        <v>249</v>
      </c>
      <c r="E126" s="76"/>
      <c r="F126" s="73" t="s">
        <v>165</v>
      </c>
      <c r="G126" s="78" t="e">
        <f>VLOOKUP($F126,Sheet2!$A$6:$V$141,3,FALSE)</f>
        <v>#REF!</v>
      </c>
      <c r="H126" s="78" t="e">
        <f>VLOOKUP($F126,Sheet2!$A$6:$V$141,4,FALSE)</f>
        <v>#REF!</v>
      </c>
      <c r="I126" s="78" t="e">
        <f>VLOOKUP($F126,Sheet2!$A$6:$V$141,5,FALSE)</f>
        <v>#REF!</v>
      </c>
      <c r="J126" s="78" t="e">
        <f>VLOOKUP($F126,Sheet2!$A$6:$V$141,6,FALSE)</f>
        <v>#REF!</v>
      </c>
      <c r="K126" s="78" t="e">
        <f>VLOOKUP($F126,Sheet2!$A$6:$V$141,7,FALSE)</f>
        <v>#REF!</v>
      </c>
      <c r="L126" s="78" t="e">
        <f>VLOOKUP($F126,Sheet2!$A$6:$V$141,8,FALSE)</f>
        <v>#REF!</v>
      </c>
      <c r="M126" s="78" t="e">
        <f>VLOOKUP($F126,Sheet2!$A$6:$V$141,9,FALSE)</f>
        <v>#REF!</v>
      </c>
      <c r="N126" s="78" t="e">
        <f>VLOOKUP($F126,Sheet2!$A$6:$V$141,10,FALSE)</f>
        <v>#REF!</v>
      </c>
      <c r="O126" s="78" t="e">
        <f>VLOOKUP($F126,Sheet2!$A$6:$V$141,11,FALSE)</f>
        <v>#REF!</v>
      </c>
      <c r="P126" s="78" t="e">
        <f>VLOOKUP($F126,Sheet2!$A$6:$V$141,12,FALSE)</f>
        <v>#REF!</v>
      </c>
      <c r="Q126" s="78" t="e">
        <f>VLOOKUP($F126,Sheet2!$A$6:$V$141,13,FALSE)</f>
        <v>#REF!</v>
      </c>
      <c r="R126" s="78" t="e">
        <f>VLOOKUP($F126,Sheet2!$A$6:$V$141,14,FALSE)</f>
        <v>#REF!</v>
      </c>
      <c r="S126" s="78" t="e">
        <f>VLOOKUP($F126,Sheet2!$A$6:$V$141,15,FALSE)</f>
        <v>#REF!</v>
      </c>
      <c r="T126" s="78" t="e">
        <f>VLOOKUP($F126,Sheet2!$A$6:$V$141,16,FALSE)</f>
        <v>#REF!</v>
      </c>
      <c r="U126" s="78" t="e">
        <f>VLOOKUP($F126,Sheet2!$A$6:$V$141,17,FALSE)</f>
        <v>#REF!</v>
      </c>
      <c r="V126" s="78" t="e">
        <f>VLOOKUP($F126,Sheet2!$A$6:$V$141,18,FALSE)</f>
        <v>#REF!</v>
      </c>
      <c r="W126" s="78" t="e">
        <f>VLOOKUP($F126,Sheet2!$A$6:$V$141,19,FALSE)</f>
        <v>#REF!</v>
      </c>
      <c r="X126" s="78" t="e">
        <f>VLOOKUP($F126,Sheet2!$A$6:$V$141,20,FALSE)</f>
        <v>#REF!</v>
      </c>
      <c r="Y126" s="78" t="e">
        <f>VLOOKUP($F126,Sheet2!$A$6:$V$141,21,FALSE)</f>
        <v>#REF!</v>
      </c>
      <c r="Z126" s="78" t="e">
        <f>VLOOKUP($F126,Sheet2!$A$6:$V$141,22,FALSE)</f>
        <v>#REF!</v>
      </c>
      <c r="AA126" s="78" t="e">
        <f t="shared" si="13"/>
        <v>#REF!</v>
      </c>
      <c r="AB126" s="78"/>
      <c r="AC126" s="78"/>
      <c r="AD126" s="78"/>
      <c r="AE126" s="78"/>
      <c r="AF126" s="78"/>
      <c r="AG126" s="78"/>
      <c r="AH126" s="78"/>
      <c r="AI126" s="78"/>
      <c r="AJ126" s="78"/>
      <c r="AK126" s="78"/>
      <c r="AL126" s="78"/>
    </row>
    <row r="127" ht="15" customHeight="1">
      <c r="A127" s="0" t="s">
        <v>216</v>
      </c>
      <c r="C127" s="0" t="s">
        <v>215</v>
      </c>
      <c r="D127" s="76" t="s">
        <v>249</v>
      </c>
      <c r="E127" s="76"/>
      <c r="F127" s="73" t="s">
        <v>162</v>
      </c>
      <c r="G127" s="78" t="e">
        <f>VLOOKUP($F127,Sheet2!$A$6:$V$141,3,FALSE)</f>
        <v>#REF!</v>
      </c>
      <c r="H127" s="78" t="e">
        <f>VLOOKUP($F127,Sheet2!$A$6:$V$141,4,FALSE)</f>
        <v>#REF!</v>
      </c>
      <c r="I127" s="78" t="e">
        <f>VLOOKUP($F127,Sheet2!$A$6:$V$141,5,FALSE)</f>
        <v>#REF!</v>
      </c>
      <c r="J127" s="78" t="e">
        <f>VLOOKUP($F127,Sheet2!$A$6:$V$141,6,FALSE)</f>
        <v>#REF!</v>
      </c>
      <c r="K127" s="78" t="e">
        <f>VLOOKUP($F127,Sheet2!$A$6:$V$141,7,FALSE)</f>
        <v>#REF!</v>
      </c>
      <c r="L127" s="78" t="e">
        <f>VLOOKUP($F127,Sheet2!$A$6:$V$141,8,FALSE)</f>
        <v>#REF!</v>
      </c>
      <c r="M127" s="78" t="e">
        <f>VLOOKUP($F127,Sheet2!$A$6:$V$141,9,FALSE)</f>
        <v>#REF!</v>
      </c>
      <c r="N127" s="78" t="e">
        <f>VLOOKUP($F127,Sheet2!$A$6:$V$141,10,FALSE)</f>
        <v>#REF!</v>
      </c>
      <c r="O127" s="78" t="e">
        <f>VLOOKUP($F127,Sheet2!$A$6:$V$141,11,FALSE)</f>
        <v>#REF!</v>
      </c>
      <c r="P127" s="78" t="e">
        <f>VLOOKUP($F127,Sheet2!$A$6:$V$141,12,FALSE)</f>
        <v>#REF!</v>
      </c>
      <c r="Q127" s="78" t="e">
        <f>VLOOKUP($F127,Sheet2!$A$6:$V$141,13,FALSE)</f>
        <v>#REF!</v>
      </c>
      <c r="R127" s="78" t="e">
        <f>VLOOKUP($F127,Sheet2!$A$6:$V$141,14,FALSE)</f>
        <v>#REF!</v>
      </c>
      <c r="S127" s="78" t="e">
        <f>VLOOKUP($F127,Sheet2!$A$6:$V$141,15,FALSE)</f>
        <v>#REF!</v>
      </c>
      <c r="T127" s="78" t="e">
        <f>VLOOKUP($F127,Sheet2!$A$6:$V$141,16,FALSE)</f>
        <v>#REF!</v>
      </c>
      <c r="U127" s="78" t="e">
        <f>VLOOKUP($F127,Sheet2!$A$6:$V$141,17,FALSE)</f>
        <v>#REF!</v>
      </c>
      <c r="V127" s="78" t="e">
        <f>VLOOKUP($F127,Sheet2!$A$6:$V$141,18,FALSE)</f>
        <v>#REF!</v>
      </c>
      <c r="W127" s="78" t="e">
        <f>VLOOKUP($F127,Sheet2!$A$6:$V$141,19,FALSE)</f>
        <v>#REF!</v>
      </c>
      <c r="X127" s="78" t="e">
        <f>VLOOKUP($F127,Sheet2!$A$6:$V$141,20,FALSE)</f>
        <v>#REF!</v>
      </c>
      <c r="Y127" s="78" t="e">
        <f>VLOOKUP($F127,Sheet2!$A$6:$V$141,21,FALSE)</f>
        <v>#REF!</v>
      </c>
      <c r="Z127" s="78" t="e">
        <f>VLOOKUP($F127,Sheet2!$A$6:$V$141,22,FALSE)</f>
        <v>#REF!</v>
      </c>
      <c r="AA127" s="78" t="e">
        <f t="shared" si="13"/>
        <v>#REF!</v>
      </c>
      <c r="AB127" s="78"/>
      <c r="AC127" s="78"/>
      <c r="AD127" s="78"/>
      <c r="AE127" s="78"/>
      <c r="AF127" s="78"/>
      <c r="AG127" s="78"/>
      <c r="AH127" s="78"/>
      <c r="AI127" s="78"/>
      <c r="AJ127" s="78"/>
      <c r="AK127" s="78"/>
      <c r="AL127" s="78"/>
    </row>
    <row r="128" ht="15" customHeight="1">
      <c r="A128" s="0" t="s">
        <v>216</v>
      </c>
      <c r="C128" s="0" t="s">
        <v>215</v>
      </c>
      <c r="D128" s="76" t="s">
        <v>249</v>
      </c>
      <c r="E128" s="76"/>
      <c r="F128" s="73" t="s">
        <v>172</v>
      </c>
      <c r="G128" s="78" t="e">
        <f>VLOOKUP($F128,Sheet2!$A$6:$V$141,3,FALSE)</f>
        <v>#REF!</v>
      </c>
      <c r="H128" s="78" t="e">
        <f>VLOOKUP($F128,Sheet2!$A$6:$V$141,4,FALSE)</f>
        <v>#REF!</v>
      </c>
      <c r="I128" s="78" t="e">
        <f>VLOOKUP($F128,Sheet2!$A$6:$V$141,5,FALSE)</f>
        <v>#REF!</v>
      </c>
      <c r="J128" s="78" t="e">
        <f>VLOOKUP($F128,Sheet2!$A$6:$V$141,6,FALSE)</f>
        <v>#REF!</v>
      </c>
      <c r="K128" s="78" t="e">
        <f>VLOOKUP($F128,Sheet2!$A$6:$V$141,7,FALSE)</f>
        <v>#REF!</v>
      </c>
      <c r="L128" s="78" t="e">
        <f>VLOOKUP($F128,Sheet2!$A$6:$V$141,8,FALSE)</f>
        <v>#REF!</v>
      </c>
      <c r="M128" s="78" t="e">
        <f>VLOOKUP($F128,Sheet2!$A$6:$V$141,9,FALSE)</f>
        <v>#REF!</v>
      </c>
      <c r="N128" s="78" t="e">
        <f>VLOOKUP($F128,Sheet2!$A$6:$V$141,10,FALSE)</f>
        <v>#REF!</v>
      </c>
      <c r="O128" s="78" t="e">
        <f>VLOOKUP($F128,Sheet2!$A$6:$V$141,11,FALSE)</f>
        <v>#REF!</v>
      </c>
      <c r="P128" s="78" t="e">
        <f>VLOOKUP($F128,Sheet2!$A$6:$V$141,12,FALSE)</f>
        <v>#REF!</v>
      </c>
      <c r="Q128" s="78" t="e">
        <f>VLOOKUP($F128,Sheet2!$A$6:$V$141,13,FALSE)</f>
        <v>#REF!</v>
      </c>
      <c r="R128" s="78" t="e">
        <f>VLOOKUP($F128,Sheet2!$A$6:$V$141,14,FALSE)</f>
        <v>#REF!</v>
      </c>
      <c r="S128" s="78" t="e">
        <f>VLOOKUP($F128,Sheet2!$A$6:$V$141,15,FALSE)</f>
        <v>#REF!</v>
      </c>
      <c r="T128" s="78" t="e">
        <f>VLOOKUP($F128,Sheet2!$A$6:$V$141,16,FALSE)</f>
        <v>#REF!</v>
      </c>
      <c r="U128" s="78" t="e">
        <f>VLOOKUP($F128,Sheet2!$A$6:$V$141,17,FALSE)</f>
        <v>#REF!</v>
      </c>
      <c r="V128" s="78" t="e">
        <f>VLOOKUP($F128,Sheet2!$A$6:$V$141,18,FALSE)</f>
        <v>#REF!</v>
      </c>
      <c r="W128" s="78" t="e">
        <f>VLOOKUP($F128,Sheet2!$A$6:$V$141,19,FALSE)</f>
        <v>#REF!</v>
      </c>
      <c r="X128" s="78" t="e">
        <f>VLOOKUP($F128,Sheet2!$A$6:$V$141,20,FALSE)</f>
        <v>#REF!</v>
      </c>
      <c r="Y128" s="78" t="e">
        <f>VLOOKUP($F128,Sheet2!$A$6:$V$141,21,FALSE)</f>
        <v>#REF!</v>
      </c>
      <c r="Z128" s="78" t="e">
        <f>VLOOKUP($F128,Sheet2!$A$6:$V$141,22,FALSE)</f>
        <v>#REF!</v>
      </c>
      <c r="AA128" s="78" t="e">
        <f t="shared" si="13"/>
        <v>#REF!</v>
      </c>
      <c r="AB128" s="78"/>
      <c r="AC128" s="78"/>
      <c r="AD128" s="78"/>
      <c r="AE128" s="78"/>
      <c r="AF128" s="78"/>
      <c r="AG128" s="78"/>
      <c r="AH128" s="78"/>
      <c r="AI128" s="78"/>
      <c r="AJ128" s="78"/>
      <c r="AK128" s="78"/>
      <c r="AL128" s="78"/>
    </row>
    <row r="129" ht="15" customHeight="1">
      <c r="A129" s="0" t="s">
        <v>216</v>
      </c>
      <c r="C129" s="0" t="s">
        <v>215</v>
      </c>
      <c r="D129" s="76" t="s">
        <v>249</v>
      </c>
      <c r="E129" s="76"/>
      <c r="F129" s="73" t="s">
        <v>189</v>
      </c>
      <c r="G129" s="78" t="e">
        <f>VLOOKUP($F129,Sheet2!$A$6:$V$141,3,FALSE)</f>
        <v>#REF!</v>
      </c>
      <c r="H129" s="78" t="e">
        <f>VLOOKUP($F129,Sheet2!$A$6:$V$141,4,FALSE)</f>
        <v>#REF!</v>
      </c>
      <c r="I129" s="78" t="e">
        <f>VLOOKUP($F129,Sheet2!$A$6:$V$141,5,FALSE)</f>
        <v>#REF!</v>
      </c>
      <c r="J129" s="78" t="e">
        <f>VLOOKUP($F129,Sheet2!$A$6:$V$141,6,FALSE)</f>
        <v>#REF!</v>
      </c>
      <c r="K129" s="78" t="e">
        <f>VLOOKUP($F129,Sheet2!$A$6:$V$141,7,FALSE)</f>
        <v>#REF!</v>
      </c>
      <c r="L129" s="78" t="e">
        <f>VLOOKUP($F129,Sheet2!$A$6:$V$141,8,FALSE)</f>
        <v>#REF!</v>
      </c>
      <c r="M129" s="78" t="e">
        <f>VLOOKUP($F129,Sheet2!$A$6:$V$141,9,FALSE)</f>
        <v>#REF!</v>
      </c>
      <c r="N129" s="78" t="e">
        <f>VLOOKUP($F129,Sheet2!$A$6:$V$141,10,FALSE)</f>
        <v>#REF!</v>
      </c>
      <c r="O129" s="78" t="e">
        <f>VLOOKUP($F129,Sheet2!$A$6:$V$141,11,FALSE)</f>
        <v>#REF!</v>
      </c>
      <c r="P129" s="78" t="e">
        <f>VLOOKUP($F129,Sheet2!$A$6:$V$141,12,FALSE)</f>
        <v>#REF!</v>
      </c>
      <c r="Q129" s="78" t="e">
        <f>VLOOKUP($F129,Sheet2!$A$6:$V$141,13,FALSE)</f>
        <v>#REF!</v>
      </c>
      <c r="R129" s="78" t="e">
        <f>VLOOKUP($F129,Sheet2!$A$6:$V$141,14,FALSE)</f>
        <v>#REF!</v>
      </c>
      <c r="S129" s="78" t="e">
        <f>VLOOKUP($F129,Sheet2!$A$6:$V$141,15,FALSE)</f>
        <v>#REF!</v>
      </c>
      <c r="T129" s="78" t="e">
        <f>VLOOKUP($F129,Sheet2!$A$6:$V$141,16,FALSE)</f>
        <v>#REF!</v>
      </c>
      <c r="U129" s="78" t="e">
        <f>VLOOKUP($F129,Sheet2!$A$6:$V$141,17,FALSE)</f>
        <v>#REF!</v>
      </c>
      <c r="V129" s="78" t="e">
        <f>VLOOKUP($F129,Sheet2!$A$6:$V$141,18,FALSE)</f>
        <v>#REF!</v>
      </c>
      <c r="W129" s="78" t="e">
        <f>VLOOKUP($F129,Sheet2!$A$6:$V$141,19,FALSE)</f>
        <v>#REF!</v>
      </c>
      <c r="X129" s="78" t="e">
        <f>VLOOKUP($F129,Sheet2!$A$6:$V$141,20,FALSE)</f>
        <v>#REF!</v>
      </c>
      <c r="Y129" s="78" t="e">
        <f>VLOOKUP($F129,Sheet2!$A$6:$V$141,21,FALSE)</f>
        <v>#REF!</v>
      </c>
      <c r="Z129" s="78" t="e">
        <f>VLOOKUP($F129,Sheet2!$A$6:$V$141,22,FALSE)</f>
        <v>#REF!</v>
      </c>
      <c r="AA129" s="78" t="e">
        <f t="shared" si="13"/>
        <v>#REF!</v>
      </c>
      <c r="AB129" s="78"/>
      <c r="AC129" s="78"/>
      <c r="AD129" s="78"/>
      <c r="AE129" s="78"/>
      <c r="AF129" s="78"/>
      <c r="AG129" s="78"/>
      <c r="AH129" s="78"/>
      <c r="AI129" s="78"/>
      <c r="AJ129" s="78"/>
      <c r="AK129" s="78"/>
      <c r="AL129" s="78"/>
    </row>
    <row r="130" ht="15" customHeight="1">
      <c r="A130" s="0" t="s">
        <v>216</v>
      </c>
      <c r="C130" s="0" t="s">
        <v>215</v>
      </c>
      <c r="D130" s="76" t="s">
        <v>249</v>
      </c>
      <c r="E130" s="76"/>
      <c r="F130" s="73" t="s">
        <v>190</v>
      </c>
      <c r="G130" s="78" t="e">
        <f>VLOOKUP($F130,Sheet2!$A$6:$V$141,3,FALSE)</f>
        <v>#REF!</v>
      </c>
      <c r="H130" s="78" t="e">
        <f>VLOOKUP($F130,Sheet2!$A$6:$V$141,4,FALSE)</f>
        <v>#REF!</v>
      </c>
      <c r="I130" s="78" t="e">
        <f>VLOOKUP($F130,Sheet2!$A$6:$V$141,5,FALSE)</f>
        <v>#REF!</v>
      </c>
      <c r="J130" s="78" t="e">
        <f>VLOOKUP($F130,Sheet2!$A$6:$V$141,6,FALSE)</f>
        <v>#REF!</v>
      </c>
      <c r="K130" s="78" t="e">
        <f>VLOOKUP($F130,Sheet2!$A$6:$V$141,7,FALSE)</f>
        <v>#REF!</v>
      </c>
      <c r="L130" s="78" t="e">
        <f>VLOOKUP($F130,Sheet2!$A$6:$V$141,8,FALSE)</f>
        <v>#REF!</v>
      </c>
      <c r="M130" s="78" t="e">
        <f>VLOOKUP($F130,Sheet2!$A$6:$V$141,9,FALSE)</f>
        <v>#REF!</v>
      </c>
      <c r="N130" s="78" t="e">
        <f>VLOOKUP($F130,Sheet2!$A$6:$V$141,10,FALSE)</f>
        <v>#REF!</v>
      </c>
      <c r="O130" s="78" t="e">
        <f>VLOOKUP($F130,Sheet2!$A$6:$V$141,11,FALSE)</f>
        <v>#REF!</v>
      </c>
      <c r="P130" s="78" t="e">
        <f>VLOOKUP($F130,Sheet2!$A$6:$V$141,12,FALSE)</f>
        <v>#REF!</v>
      </c>
      <c r="Q130" s="78" t="e">
        <f>VLOOKUP($F130,Sheet2!$A$6:$V$141,13,FALSE)</f>
        <v>#REF!</v>
      </c>
      <c r="R130" s="78" t="e">
        <f>VLOOKUP($F130,Sheet2!$A$6:$V$141,14,FALSE)</f>
        <v>#REF!</v>
      </c>
      <c r="S130" s="78" t="e">
        <f>VLOOKUP($F130,Sheet2!$A$6:$V$141,15,FALSE)</f>
        <v>#REF!</v>
      </c>
      <c r="T130" s="78" t="e">
        <f>VLOOKUP($F130,Sheet2!$A$6:$V$141,16,FALSE)</f>
        <v>#REF!</v>
      </c>
      <c r="U130" s="78" t="e">
        <f>VLOOKUP($F130,Sheet2!$A$6:$V$141,17,FALSE)</f>
        <v>#REF!</v>
      </c>
      <c r="V130" s="78" t="e">
        <f>VLOOKUP($F130,Sheet2!$A$6:$V$141,18,FALSE)</f>
        <v>#REF!</v>
      </c>
      <c r="W130" s="78" t="e">
        <f>VLOOKUP($F130,Sheet2!$A$6:$V$141,19,FALSE)</f>
        <v>#REF!</v>
      </c>
      <c r="X130" s="78" t="e">
        <f>VLOOKUP($F130,Sheet2!$A$6:$V$141,20,FALSE)</f>
        <v>#REF!</v>
      </c>
      <c r="Y130" s="78" t="e">
        <f>VLOOKUP($F130,Sheet2!$A$6:$V$141,21,FALSE)</f>
        <v>#REF!</v>
      </c>
      <c r="Z130" s="78" t="e">
        <f>VLOOKUP($F130,Sheet2!$A$6:$V$141,22,FALSE)</f>
        <v>#REF!</v>
      </c>
      <c r="AA130" s="78" t="e">
        <f t="shared" si="13"/>
        <v>#REF!</v>
      </c>
      <c r="AB130" s="78"/>
      <c r="AC130" s="78"/>
      <c r="AD130" s="78"/>
      <c r="AE130" s="78"/>
      <c r="AF130" s="78"/>
      <c r="AG130" s="78"/>
      <c r="AH130" s="78"/>
      <c r="AI130" s="78"/>
      <c r="AJ130" s="78"/>
      <c r="AK130" s="78"/>
      <c r="AL130" s="78"/>
    </row>
    <row r="131" hidden="1" ht="15" customHeight="1">
      <c r="F131" s="76" t="s">
        <v>250</v>
      </c>
      <c r="H131" s="78"/>
      <c r="I131" s="78"/>
      <c r="J131" s="78"/>
      <c r="K131" s="78"/>
      <c r="L131" s="78"/>
      <c r="M131" s="78"/>
      <c r="N131" s="78"/>
      <c r="O131" s="78"/>
      <c r="P131" s="78"/>
      <c r="Q131" s="78"/>
      <c r="R131" s="78"/>
      <c r="S131" s="78"/>
      <c r="T131" s="78"/>
      <c r="U131" s="78"/>
      <c r="V131" s="78"/>
      <c r="W131" s="78"/>
      <c r="X131" s="78"/>
      <c r="Y131" s="78"/>
      <c r="Z131" s="78"/>
      <c r="AA131" s="78">
        <f t="shared" si="10"/>
        <v>0</v>
      </c>
      <c r="AB131" s="78"/>
      <c r="AC131" s="78"/>
      <c r="AD131" s="78"/>
      <c r="AE131" s="78"/>
      <c r="AF131" s="78"/>
      <c r="AG131" s="78"/>
      <c r="AH131" s="78"/>
      <c r="AI131" s="78"/>
      <c r="AJ131" s="78"/>
      <c r="AK131" s="78"/>
      <c r="AL131" s="78"/>
    </row>
    <row r="132" hidden="1" ht="15" customHeight="1">
      <c r="A132" s="0" t="s">
        <v>214</v>
      </c>
      <c r="C132" s="0" t="s">
        <v>251</v>
      </c>
      <c r="D132" s="76" t="s">
        <v>250</v>
      </c>
      <c r="E132" s="76"/>
      <c r="F132" s="73" t="s">
        <v>38</v>
      </c>
      <c r="G132" s="78" t="e">
        <f>VLOOKUP($F132,Sheet2!$A$6:$V$141,3,FALSE)</f>
        <v>#REF!</v>
      </c>
      <c r="H132" s="78" t="e">
        <f>VLOOKUP($F132,Sheet2!$A$6:$V$141,4,FALSE)</f>
        <v>#REF!</v>
      </c>
      <c r="I132" s="78" t="e">
        <f>VLOOKUP($F132,Sheet2!$A$6:$V$141,5,FALSE)</f>
        <v>#REF!</v>
      </c>
      <c r="J132" s="78" t="e">
        <f>VLOOKUP($F132,Sheet2!$A$6:$V$141,6,FALSE)</f>
        <v>#REF!</v>
      </c>
      <c r="K132" s="78" t="e">
        <f>VLOOKUP($F132,Sheet2!$A$6:$V$141,7,FALSE)</f>
        <v>#REF!</v>
      </c>
      <c r="L132" s="78" t="e">
        <f>VLOOKUP($F132,Sheet2!$A$6:$V$141,8,FALSE)</f>
        <v>#REF!</v>
      </c>
      <c r="M132" s="78" t="e">
        <f>VLOOKUP($F132,Sheet2!$A$6:$V$141,9,FALSE)</f>
        <v>#REF!</v>
      </c>
      <c r="N132" s="78" t="e">
        <f>VLOOKUP($F132,Sheet2!$A$6:$V$141,10,FALSE)</f>
        <v>#REF!</v>
      </c>
      <c r="O132" s="78" t="e">
        <f>VLOOKUP($F132,Sheet2!$A$6:$V$141,11,FALSE)</f>
        <v>#REF!</v>
      </c>
      <c r="P132" s="78" t="e">
        <f>VLOOKUP($F132,Sheet2!$A$6:$V$141,12,FALSE)</f>
        <v>#REF!</v>
      </c>
      <c r="Q132" s="78" t="e">
        <f>VLOOKUP($F132,Sheet2!$A$6:$V$141,13,FALSE)</f>
        <v>#REF!</v>
      </c>
      <c r="R132" s="78" t="e">
        <f>VLOOKUP($F132,Sheet2!$A$6:$V$141,14,FALSE)</f>
        <v>#REF!</v>
      </c>
      <c r="S132" s="78" t="e">
        <f>VLOOKUP($F132,Sheet2!$A$6:$V$141,15,FALSE)</f>
        <v>#REF!</v>
      </c>
      <c r="T132" s="78" t="e">
        <f>VLOOKUP($F132,Sheet2!$A$6:$V$141,16,FALSE)</f>
        <v>#REF!</v>
      </c>
      <c r="U132" s="78" t="e">
        <f>VLOOKUP($F132,Sheet2!$A$6:$V$141,17,FALSE)</f>
        <v>#REF!</v>
      </c>
      <c r="V132" s="78" t="e">
        <f>VLOOKUP($F132,Sheet2!$A$6:$V$141,18,FALSE)</f>
        <v>#REF!</v>
      </c>
      <c r="W132" s="78" t="e">
        <f>VLOOKUP($F132,Sheet2!$A$6:$V$141,19,FALSE)</f>
        <v>#REF!</v>
      </c>
      <c r="X132" s="78" t="e">
        <f>VLOOKUP($F132,Sheet2!$A$6:$V$141,20,FALSE)</f>
        <v>#REF!</v>
      </c>
      <c r="Y132" s="78" t="e">
        <f>VLOOKUP($F132,Sheet2!$A$6:$V$141,21,FALSE)</f>
        <v>#REF!</v>
      </c>
      <c r="Z132" s="78" t="e">
        <f>VLOOKUP($F132,Sheet2!$A$6:$V$141,22,FALSE)</f>
        <v>#REF!</v>
      </c>
      <c r="AA132" s="78" t="e">
        <f t="shared" si="10"/>
        <v>#REF!</v>
      </c>
      <c r="AB132" s="78"/>
      <c r="AC132" s="78"/>
      <c r="AD132" s="78"/>
      <c r="AE132" s="78"/>
      <c r="AF132" s="78"/>
      <c r="AG132" s="78"/>
      <c r="AH132" s="78"/>
      <c r="AI132" s="78"/>
      <c r="AJ132" s="78"/>
      <c r="AK132" s="78"/>
      <c r="AL132" s="78"/>
    </row>
    <row r="133" hidden="1" ht="15" customHeight="1">
      <c r="A133" s="0" t="s">
        <v>214</v>
      </c>
      <c r="C133" s="0" t="s">
        <v>251</v>
      </c>
      <c r="D133" s="76" t="s">
        <v>250</v>
      </c>
      <c r="E133" s="76"/>
      <c r="F133" s="73" t="s">
        <v>39</v>
      </c>
      <c r="G133" s="78" t="e">
        <f>VLOOKUP($F133,Sheet2!$A$6:$V$141,3,FALSE)</f>
        <v>#REF!</v>
      </c>
      <c r="H133" s="78" t="e">
        <f>VLOOKUP($F133,Sheet2!$A$6:$V$141,4,FALSE)</f>
        <v>#REF!</v>
      </c>
      <c r="I133" s="78" t="e">
        <f>VLOOKUP($F133,Sheet2!$A$6:$V$141,5,FALSE)</f>
        <v>#REF!</v>
      </c>
      <c r="J133" s="78" t="e">
        <f>VLOOKUP($F133,Sheet2!$A$6:$V$141,6,FALSE)</f>
        <v>#REF!</v>
      </c>
      <c r="K133" s="78" t="e">
        <f>VLOOKUP($F133,Sheet2!$A$6:$V$141,7,FALSE)</f>
        <v>#REF!</v>
      </c>
      <c r="L133" s="78" t="e">
        <f>VLOOKUP($F133,Sheet2!$A$6:$V$141,8,FALSE)</f>
        <v>#REF!</v>
      </c>
      <c r="M133" s="78" t="e">
        <f>VLOOKUP($F133,Sheet2!$A$6:$V$141,9,FALSE)</f>
        <v>#REF!</v>
      </c>
      <c r="N133" s="78" t="e">
        <f>VLOOKUP($F133,Sheet2!$A$6:$V$141,10,FALSE)</f>
        <v>#REF!</v>
      </c>
      <c r="O133" s="78" t="e">
        <f>VLOOKUP($F133,Sheet2!$A$6:$V$141,11,FALSE)</f>
        <v>#REF!</v>
      </c>
      <c r="P133" s="78" t="e">
        <f>VLOOKUP($F133,Sheet2!$A$6:$V$141,12,FALSE)</f>
        <v>#REF!</v>
      </c>
      <c r="Q133" s="78" t="e">
        <f>VLOOKUP($F133,Sheet2!$A$6:$V$141,13,FALSE)</f>
        <v>#REF!</v>
      </c>
      <c r="R133" s="78" t="e">
        <f>VLOOKUP($F133,Sheet2!$A$6:$V$141,14,FALSE)</f>
        <v>#REF!</v>
      </c>
      <c r="S133" s="78" t="e">
        <f>VLOOKUP($F133,Sheet2!$A$6:$V$141,15,FALSE)</f>
        <v>#REF!</v>
      </c>
      <c r="T133" s="78" t="e">
        <f>VLOOKUP($F133,Sheet2!$A$6:$V$141,16,FALSE)</f>
        <v>#REF!</v>
      </c>
      <c r="U133" s="78" t="e">
        <f>VLOOKUP($F133,Sheet2!$A$6:$V$141,17,FALSE)</f>
        <v>#REF!</v>
      </c>
      <c r="V133" s="78" t="e">
        <f>VLOOKUP($F133,Sheet2!$A$6:$V$141,18,FALSE)</f>
        <v>#REF!</v>
      </c>
      <c r="W133" s="78" t="e">
        <f>VLOOKUP($F133,Sheet2!$A$6:$V$141,19,FALSE)</f>
        <v>#REF!</v>
      </c>
      <c r="X133" s="78" t="e">
        <f>VLOOKUP($F133,Sheet2!$A$6:$V$141,20,FALSE)</f>
        <v>#REF!</v>
      </c>
      <c r="Y133" s="78" t="e">
        <f>VLOOKUP($F133,Sheet2!$A$6:$V$141,21,FALSE)</f>
        <v>#REF!</v>
      </c>
      <c r="Z133" s="78" t="e">
        <f>VLOOKUP($F133,Sheet2!$A$6:$V$141,22,FALSE)</f>
        <v>#REF!</v>
      </c>
      <c r="AA133" s="78" t="e">
        <f t="shared" si="10"/>
        <v>#REF!</v>
      </c>
      <c r="AB133" s="78"/>
      <c r="AC133" s="78"/>
      <c r="AD133" s="78"/>
      <c r="AE133" s="78"/>
      <c r="AF133" s="78"/>
      <c r="AG133" s="78"/>
      <c r="AH133" s="78"/>
      <c r="AI133" s="78"/>
      <c r="AJ133" s="78"/>
      <c r="AK133" s="78"/>
      <c r="AL133" s="78"/>
    </row>
    <row r="134" hidden="1" ht="15" customHeight="1">
      <c r="A134" s="0" t="s">
        <v>214</v>
      </c>
      <c r="C134" s="0" t="s">
        <v>251</v>
      </c>
      <c r="D134" s="76" t="s">
        <v>250</v>
      </c>
      <c r="E134" s="76"/>
      <c r="F134" s="73" t="s">
        <v>40</v>
      </c>
      <c r="G134" s="78" t="e">
        <f>VLOOKUP($F134,Sheet2!$A$6:$V$141,3,FALSE)</f>
        <v>#REF!</v>
      </c>
      <c r="H134" s="78" t="e">
        <f>VLOOKUP($F134,Sheet2!$A$6:$V$141,4,FALSE)</f>
        <v>#REF!</v>
      </c>
      <c r="I134" s="78" t="e">
        <f>VLOOKUP($F134,Sheet2!$A$6:$V$141,5,FALSE)</f>
        <v>#REF!</v>
      </c>
      <c r="J134" s="78" t="e">
        <f>VLOOKUP($F134,Sheet2!$A$6:$V$141,6,FALSE)</f>
        <v>#REF!</v>
      </c>
      <c r="K134" s="78" t="e">
        <f>VLOOKUP($F134,Sheet2!$A$6:$V$141,7,FALSE)</f>
        <v>#REF!</v>
      </c>
      <c r="L134" s="78" t="e">
        <f>VLOOKUP($F134,Sheet2!$A$6:$V$141,8,FALSE)</f>
        <v>#REF!</v>
      </c>
      <c r="M134" s="78" t="e">
        <f>VLOOKUP($F134,Sheet2!$A$6:$V$141,9,FALSE)</f>
        <v>#REF!</v>
      </c>
      <c r="N134" s="78" t="e">
        <f>VLOOKUP($F134,Sheet2!$A$6:$V$141,10,FALSE)</f>
        <v>#REF!</v>
      </c>
      <c r="O134" s="78" t="e">
        <f>VLOOKUP($F134,Sheet2!$A$6:$V$141,11,FALSE)</f>
        <v>#REF!</v>
      </c>
      <c r="P134" s="78" t="e">
        <f>VLOOKUP($F134,Sheet2!$A$6:$V$141,12,FALSE)</f>
        <v>#REF!</v>
      </c>
      <c r="Q134" s="78" t="e">
        <f>VLOOKUP($F134,Sheet2!$A$6:$V$141,13,FALSE)</f>
        <v>#REF!</v>
      </c>
      <c r="R134" s="78" t="e">
        <f>VLOOKUP($F134,Sheet2!$A$6:$V$141,14,FALSE)</f>
        <v>#REF!</v>
      </c>
      <c r="S134" s="78" t="e">
        <f>VLOOKUP($F134,Sheet2!$A$6:$V$141,15,FALSE)</f>
        <v>#REF!</v>
      </c>
      <c r="T134" s="78" t="e">
        <f>VLOOKUP($F134,Sheet2!$A$6:$V$141,16,FALSE)</f>
        <v>#REF!</v>
      </c>
      <c r="U134" s="78" t="e">
        <f>VLOOKUP($F134,Sheet2!$A$6:$V$141,17,FALSE)</f>
        <v>#REF!</v>
      </c>
      <c r="V134" s="78" t="e">
        <f>VLOOKUP($F134,Sheet2!$A$6:$V$141,18,FALSE)</f>
        <v>#REF!</v>
      </c>
      <c r="W134" s="78" t="e">
        <f>VLOOKUP($F134,Sheet2!$A$6:$V$141,19,FALSE)</f>
        <v>#REF!</v>
      </c>
      <c r="X134" s="78" t="e">
        <f>VLOOKUP($F134,Sheet2!$A$6:$V$141,20,FALSE)</f>
        <v>#REF!</v>
      </c>
      <c r="Y134" s="78" t="e">
        <f>VLOOKUP($F134,Sheet2!$A$6:$V$141,21,FALSE)</f>
        <v>#REF!</v>
      </c>
      <c r="Z134" s="78" t="e">
        <f>VLOOKUP($F134,Sheet2!$A$6:$V$141,22,FALSE)</f>
        <v>#REF!</v>
      </c>
      <c r="AA134" s="78" t="e">
        <f t="shared" si="10"/>
        <v>#REF!</v>
      </c>
      <c r="AB134" s="78"/>
      <c r="AC134" s="78"/>
      <c r="AD134" s="78"/>
      <c r="AE134" s="78"/>
      <c r="AF134" s="78"/>
      <c r="AG134" s="78"/>
      <c r="AH134" s="78"/>
      <c r="AI134" s="78"/>
      <c r="AJ134" s="78"/>
      <c r="AK134" s="78"/>
      <c r="AL134" s="78"/>
    </row>
    <row r="135">
      <c r="Z135" s="78"/>
      <c r="AA135" s="78">
        <f t="shared" si="10"/>
        <v>0</v>
      </c>
    </row>
    <row r="136" hidden="1">
      <c r="A136" s="0" t="s">
        <v>214</v>
      </c>
      <c r="C136" s="0" t="s">
        <v>252</v>
      </c>
      <c r="D136" s="76" t="s">
        <v>253</v>
      </c>
      <c r="F136" s="73" t="s">
        <v>42</v>
      </c>
      <c r="G136" s="78" t="e">
        <f>VLOOKUP($F136,Sheet2!$A$6:$V$141,3,FALSE)</f>
        <v>#REF!</v>
      </c>
      <c r="H136" s="78" t="e">
        <f>VLOOKUP($F136,Sheet2!$A$6:$V$141,4,FALSE)</f>
        <v>#REF!</v>
      </c>
      <c r="I136" s="78" t="e">
        <f>VLOOKUP($F136,Sheet2!$A$6:$V$141,5,FALSE)</f>
        <v>#REF!</v>
      </c>
      <c r="J136" s="78" t="e">
        <f>VLOOKUP($F136,Sheet2!$A$6:$V$141,6,FALSE)</f>
        <v>#REF!</v>
      </c>
      <c r="K136" s="78" t="e">
        <f>VLOOKUP($F136,Sheet2!$A$6:$V$141,7,FALSE)</f>
        <v>#REF!</v>
      </c>
      <c r="L136" s="78" t="e">
        <f>VLOOKUP($F136,Sheet2!$A$6:$V$141,8,FALSE)</f>
        <v>#REF!</v>
      </c>
      <c r="M136" s="78" t="e">
        <f>VLOOKUP($F136,Sheet2!$A$6:$V$141,9,FALSE)</f>
        <v>#REF!</v>
      </c>
      <c r="N136" s="78" t="e">
        <f>VLOOKUP($F136,Sheet2!$A$6:$V$141,10,FALSE)</f>
        <v>#REF!</v>
      </c>
      <c r="O136" s="78" t="e">
        <f>VLOOKUP($F136,Sheet2!$A$6:$V$141,11,FALSE)</f>
        <v>#REF!</v>
      </c>
      <c r="P136" s="78" t="e">
        <f>VLOOKUP($F136,Sheet2!$A$6:$V$141,12,FALSE)</f>
        <v>#REF!</v>
      </c>
      <c r="Q136" s="78" t="e">
        <f>VLOOKUP($F136,Sheet2!$A$6:$V$141,13,FALSE)</f>
        <v>#REF!</v>
      </c>
      <c r="R136" s="78" t="e">
        <f>VLOOKUP($F136,Sheet2!$A$6:$V$141,14,FALSE)</f>
        <v>#REF!</v>
      </c>
      <c r="S136" s="78" t="e">
        <f>VLOOKUP($F136,Sheet2!$A$6:$V$141,15,FALSE)</f>
        <v>#REF!</v>
      </c>
      <c r="T136" s="78" t="e">
        <f>VLOOKUP($F136,Sheet2!$A$6:$V$141,16,FALSE)</f>
        <v>#REF!</v>
      </c>
      <c r="U136" s="78" t="e">
        <f>VLOOKUP($F136,Sheet2!$A$6:$V$141,17,FALSE)</f>
        <v>#REF!</v>
      </c>
      <c r="V136" s="78" t="e">
        <f>VLOOKUP($F136,Sheet2!$A$6:$V$141,18,FALSE)</f>
        <v>#REF!</v>
      </c>
      <c r="W136" s="78" t="e">
        <f>VLOOKUP($F136,Sheet2!$A$6:$V$141,19,FALSE)</f>
        <v>#REF!</v>
      </c>
      <c r="X136" s="78" t="e">
        <f>VLOOKUP($F136,Sheet2!$A$6:$V$141,20,FALSE)</f>
        <v>#REF!</v>
      </c>
      <c r="Y136" s="78" t="e">
        <f>VLOOKUP($F136,Sheet2!$A$6:$V$141,21,FALSE)</f>
        <v>#REF!</v>
      </c>
      <c r="Z136" s="78"/>
      <c r="AA136" s="78" t="e">
        <f t="shared" si="10"/>
        <v>#REF!</v>
      </c>
    </row>
    <row r="137" hidden="1">
      <c r="A137" s="0" t="s">
        <v>214</v>
      </c>
      <c r="C137" s="0" t="s">
        <v>252</v>
      </c>
      <c r="D137" s="76" t="s">
        <v>253</v>
      </c>
      <c r="F137" s="73" t="s">
        <v>43</v>
      </c>
      <c r="G137" s="78" t="e">
        <f>VLOOKUP($F137,Sheet2!$A$6:$V$141,3,FALSE)</f>
        <v>#REF!</v>
      </c>
      <c r="H137" s="78" t="e">
        <f>VLOOKUP($F137,Sheet2!$A$6:$V$141,4,FALSE)</f>
        <v>#REF!</v>
      </c>
      <c r="I137" s="78" t="e">
        <f>VLOOKUP($F137,Sheet2!$A$6:$V$141,5,FALSE)</f>
        <v>#REF!</v>
      </c>
      <c r="J137" s="78" t="e">
        <f>VLOOKUP($F137,Sheet2!$A$6:$V$141,6,FALSE)</f>
        <v>#REF!</v>
      </c>
      <c r="K137" s="78" t="e">
        <f>VLOOKUP($F137,Sheet2!$A$6:$V$141,7,FALSE)</f>
        <v>#REF!</v>
      </c>
      <c r="L137" s="78" t="e">
        <f>VLOOKUP($F137,Sheet2!$A$6:$V$141,8,FALSE)</f>
        <v>#REF!</v>
      </c>
      <c r="M137" s="78" t="e">
        <f>VLOOKUP($F137,Sheet2!$A$6:$V$141,9,FALSE)</f>
        <v>#REF!</v>
      </c>
      <c r="N137" s="78" t="e">
        <f>VLOOKUP($F137,Sheet2!$A$6:$V$141,10,FALSE)</f>
        <v>#REF!</v>
      </c>
      <c r="O137" s="78" t="e">
        <f>VLOOKUP($F137,Sheet2!$A$6:$V$141,11,FALSE)</f>
        <v>#REF!</v>
      </c>
      <c r="P137" s="78" t="e">
        <f>VLOOKUP($F137,Sheet2!$A$6:$V$141,12,FALSE)</f>
        <v>#REF!</v>
      </c>
      <c r="Q137" s="78" t="e">
        <f>VLOOKUP($F137,Sheet2!$A$6:$V$141,13,FALSE)</f>
        <v>#REF!</v>
      </c>
      <c r="R137" s="78" t="e">
        <f>VLOOKUP($F137,Sheet2!$A$6:$V$141,14,FALSE)</f>
        <v>#REF!</v>
      </c>
      <c r="S137" s="78" t="e">
        <f>VLOOKUP($F137,Sheet2!$A$6:$V$141,15,FALSE)</f>
        <v>#REF!</v>
      </c>
      <c r="T137" s="78" t="e">
        <f>VLOOKUP($F137,Sheet2!$A$6:$V$141,16,FALSE)</f>
        <v>#REF!</v>
      </c>
      <c r="U137" s="78" t="e">
        <f>VLOOKUP($F137,Sheet2!$A$6:$V$141,17,FALSE)</f>
        <v>#REF!</v>
      </c>
      <c r="V137" s="78" t="e">
        <f>VLOOKUP($F137,Sheet2!$A$6:$V$141,18,FALSE)</f>
        <v>#REF!</v>
      </c>
      <c r="W137" s="78" t="e">
        <f>VLOOKUP($F137,Sheet2!$A$6:$V$141,19,FALSE)</f>
        <v>#REF!</v>
      </c>
      <c r="X137" s="78" t="e">
        <f>VLOOKUP($F137,Sheet2!$A$6:$V$141,20,FALSE)</f>
        <v>#REF!</v>
      </c>
      <c r="Y137" s="78" t="e">
        <f>VLOOKUP($F137,Sheet2!$A$6:$V$141,21,FALSE)</f>
        <v>#REF!</v>
      </c>
      <c r="Z137" s="78"/>
      <c r="AA137" s="78" t="e">
        <f t="shared" si="10"/>
        <v>#REF!</v>
      </c>
    </row>
    <row r="138" hidden="1">
      <c r="A138" s="0" t="s">
        <v>214</v>
      </c>
      <c r="C138" s="0" t="s">
        <v>252</v>
      </c>
      <c r="D138" s="76" t="s">
        <v>253</v>
      </c>
      <c r="F138" s="73" t="s">
        <v>44</v>
      </c>
      <c r="G138" s="78" t="e">
        <f>VLOOKUP($F138,Sheet2!$A$6:$V$141,3,FALSE)</f>
        <v>#REF!</v>
      </c>
      <c r="H138" s="78" t="e">
        <f>VLOOKUP($F138,Sheet2!$A$6:$V$141,4,FALSE)</f>
        <v>#REF!</v>
      </c>
      <c r="I138" s="78" t="e">
        <f>VLOOKUP($F138,Sheet2!$A$6:$V$141,5,FALSE)</f>
        <v>#REF!</v>
      </c>
      <c r="J138" s="78" t="e">
        <f>VLOOKUP($F138,Sheet2!$A$6:$V$141,6,FALSE)</f>
        <v>#REF!</v>
      </c>
      <c r="K138" s="78" t="e">
        <f>VLOOKUP($F138,Sheet2!$A$6:$V$141,7,FALSE)</f>
        <v>#REF!</v>
      </c>
      <c r="L138" s="78" t="e">
        <f>VLOOKUP($F138,Sheet2!$A$6:$V$141,8,FALSE)</f>
        <v>#REF!</v>
      </c>
      <c r="M138" s="78" t="e">
        <f>VLOOKUP($F138,Sheet2!$A$6:$V$141,9,FALSE)</f>
        <v>#REF!</v>
      </c>
      <c r="N138" s="78" t="e">
        <f>VLOOKUP($F138,Sheet2!$A$6:$V$141,10,FALSE)</f>
        <v>#REF!</v>
      </c>
      <c r="O138" s="78" t="e">
        <f>VLOOKUP($F138,Sheet2!$A$6:$V$141,11,FALSE)</f>
        <v>#REF!</v>
      </c>
      <c r="P138" s="78" t="e">
        <f>VLOOKUP($F138,Sheet2!$A$6:$V$141,12,FALSE)</f>
        <v>#REF!</v>
      </c>
      <c r="Q138" s="78" t="e">
        <f>VLOOKUP($F138,Sheet2!$A$6:$V$141,13,FALSE)</f>
        <v>#REF!</v>
      </c>
      <c r="R138" s="78" t="e">
        <f>VLOOKUP($F138,Sheet2!$A$6:$V$141,14,FALSE)</f>
        <v>#REF!</v>
      </c>
      <c r="S138" s="78" t="e">
        <f>VLOOKUP($F138,Sheet2!$A$6:$V$141,15,FALSE)</f>
        <v>#REF!</v>
      </c>
      <c r="T138" s="78" t="e">
        <f>VLOOKUP($F138,Sheet2!$A$6:$V$141,16,FALSE)</f>
        <v>#REF!</v>
      </c>
      <c r="U138" s="78" t="e">
        <f>VLOOKUP($F138,Sheet2!$A$6:$V$141,17,FALSE)</f>
        <v>#REF!</v>
      </c>
      <c r="V138" s="78" t="e">
        <f>VLOOKUP($F138,Sheet2!$A$6:$V$141,18,FALSE)</f>
        <v>#REF!</v>
      </c>
      <c r="W138" s="78" t="e">
        <f>VLOOKUP($F138,Sheet2!$A$6:$V$141,19,FALSE)</f>
        <v>#REF!</v>
      </c>
      <c r="X138" s="78" t="e">
        <f>VLOOKUP($F138,Sheet2!$A$6:$V$141,20,FALSE)</f>
        <v>#REF!</v>
      </c>
      <c r="Y138" s="78" t="e">
        <f>VLOOKUP($F138,Sheet2!$A$6:$V$141,21,FALSE)</f>
        <v>#REF!</v>
      </c>
      <c r="Z138" s="78"/>
      <c r="AA138" s="78" t="e">
        <f t="shared" si="10"/>
        <v>#REF!</v>
      </c>
    </row>
    <row r="139">
      <c r="G139" s="78" t="e">
        <f>SUBTOTAL(109,G2:G138)</f>
        <v>#REF!</v>
      </c>
      <c r="H139" s="78" t="e">
        <f ref="H139:Z139" t="shared" si="14">SUBTOTAL(109,H2:H138)</f>
        <v>#REF!</v>
      </c>
      <c r="I139" s="78" t="e">
        <f t="shared" si="14"/>
        <v>#REF!</v>
      </c>
      <c r="J139" s="78" t="e">
        <f>SUBTOTAL(109,J2:J138)</f>
        <v>#REF!</v>
      </c>
      <c r="K139" s="78" t="e">
        <f>SUBTOTAL(109,K2:K138)</f>
        <v>#REF!</v>
      </c>
      <c r="L139" s="78" t="e">
        <f t="shared" si="14"/>
        <v>#REF!</v>
      </c>
      <c r="M139" s="78" t="e">
        <f>SUBTOTAL(109,M2:M138)</f>
        <v>#REF!</v>
      </c>
      <c r="N139" s="78" t="e">
        <f>SUBTOTAL(109,N2:N138)</f>
        <v>#REF!</v>
      </c>
      <c r="O139" s="78" t="e">
        <f>SUBTOTAL(109,O2:O138)</f>
        <v>#REF!</v>
      </c>
      <c r="P139" s="78" t="e">
        <f>SUBTOTAL(109,P2:P138)</f>
        <v>#REF!</v>
      </c>
      <c r="Q139" s="78" t="e">
        <f t="shared" si="14"/>
        <v>#REF!</v>
      </c>
      <c r="R139" s="78" t="e">
        <f t="shared" si="14"/>
        <v>#REF!</v>
      </c>
      <c r="S139" s="78" t="e">
        <f t="shared" si="14"/>
        <v>#REF!</v>
      </c>
      <c r="T139" s="78" t="e">
        <f t="shared" si="14"/>
        <v>#REF!</v>
      </c>
      <c r="U139" s="78" t="e">
        <f t="shared" si="14"/>
        <v>#REF!</v>
      </c>
      <c r="V139" s="78" t="e">
        <f t="shared" si="14"/>
        <v>#REF!</v>
      </c>
      <c r="W139" s="78" t="e">
        <f t="shared" si="14"/>
        <v>#REF!</v>
      </c>
      <c r="X139" s="78" t="e">
        <f>SUBTOTAL(109,X2:X138)</f>
        <v>#REF!</v>
      </c>
      <c r="Y139" s="78" t="e">
        <f t="shared" si="14"/>
        <v>#REF!</v>
      </c>
      <c r="Z139" s="78" t="e">
        <f t="shared" si="14"/>
        <v>#REF!</v>
      </c>
      <c r="AA139" s="78">
        <v>0</v>
      </c>
    </row>
    <row r="140">
      <c r="H140" s="78"/>
      <c r="I140" s="78"/>
      <c r="J140" s="78"/>
      <c r="K140" s="78"/>
      <c r="L140" s="78"/>
      <c r="M140" s="78"/>
      <c r="N140" s="78"/>
      <c r="O140" s="78"/>
      <c r="P140" s="78"/>
      <c r="Q140" s="78"/>
      <c r="R140" s="78"/>
      <c r="S140" s="78"/>
      <c r="T140" s="78"/>
      <c r="U140" s="78"/>
      <c r="V140" s="78"/>
      <c r="W140" s="50" t="e">
        <f ref="W140:Y140" t="shared" si="15">+W66+W86</f>
        <v>#REF!</v>
      </c>
      <c r="X140" s="50" t="e">
        <f t="shared" si="15"/>
        <v>#REF!</v>
      </c>
      <c r="Y140" s="50" t="e">
        <f t="shared" si="15"/>
        <v>#REF!</v>
      </c>
      <c r="Z140" s="78"/>
    </row>
    <row r="141">
      <c r="K141" s="50" t="e">
        <f>SUM(K139:M139)</f>
        <v>#REF!</v>
      </c>
      <c r="N141" s="50" t="e">
        <f>SUM(N139:P139)</f>
        <v>#REF!</v>
      </c>
      <c r="Q141" s="50" t="e">
        <f>SUM(Q139:S139)</f>
        <v>#REF!</v>
      </c>
      <c r="T141" s="50" t="e">
        <f>SUM(T139:V139)</f>
        <v>#REF!</v>
      </c>
      <c r="V141" s="132" t="e">
        <f>SUM(T139:V139)</f>
        <v>#REF!</v>
      </c>
      <c r="X141" s="50">
        <v>252474611</v>
      </c>
      <c r="Z141" s="131"/>
    </row>
    <row r="142">
      <c r="X142" s="50" t="e">
        <f>+X141-X139</f>
        <v>#REF!</v>
      </c>
    </row>
    <row r="146">
      <c r="Z146" s="123"/>
    </row>
  </sheetData>
  <autoFilter ref="A2:AL134">
    <filterColumn colId="0">
      <filters>
        <filter val="MOOE"/>
      </filters>
    </filterColumn>
  </autoFilter>
  <pageMargins left="0.7" right="0.7" top="0.75" bottom="0.75" header="0.3" footer="0.3"/>
  <pageSetup paperSize="9" orientation="portrait" horizontalDpi="0" verticalDpi="0" copies="2"/>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50"/>
    </row>
    <row r="1193">
      <c r="B1193" s="0">
        <v>0</v>
      </c>
      <c r="C1193" s="0">
        <v>0</v>
      </c>
      <c r="D1193" s="0">
        <f t="shared" si="18"/>
        <v>0</v>
      </c>
      <c r="G1193" s="50">
        <v>10680</v>
      </c>
    </row>
    <row r="1194">
      <c r="B1194" s="0">
        <v>0</v>
      </c>
      <c r="C1194" s="0">
        <v>0</v>
      </c>
      <c r="D1194" s="0">
        <f t="shared" si="18"/>
        <v>0</v>
      </c>
      <c r="G1194" s="50">
        <v>18546</v>
      </c>
    </row>
    <row r="1195">
      <c r="B1195" s="0">
        <v>2856810</v>
      </c>
      <c r="C1195" s="0">
        <v>2856810</v>
      </c>
      <c r="D1195" s="0">
        <f t="shared" si="18"/>
        <v>0</v>
      </c>
      <c r="G1195" s="50">
        <v>26437</v>
      </c>
    </row>
    <row r="1196">
      <c r="D1196" s="0">
        <f t="shared" si="18"/>
        <v>0</v>
      </c>
      <c r="G1196" s="50">
        <v>17748</v>
      </c>
    </row>
    <row r="1197">
      <c r="D1197" s="0">
        <f t="shared" si="18"/>
        <v>0</v>
      </c>
      <c r="G1197" s="50">
        <v>10005</v>
      </c>
    </row>
    <row r="1198">
      <c r="D1198" s="0">
        <f t="shared" si="18"/>
        <v>0</v>
      </c>
      <c r="G1198" s="50">
        <v>9467</v>
      </c>
    </row>
    <row r="1199">
      <c r="B1199" s="0">
        <v>0</v>
      </c>
      <c r="C1199" s="0">
        <v>0</v>
      </c>
      <c r="D1199" s="0">
        <f t="shared" si="18"/>
        <v>0</v>
      </c>
      <c r="G1199" s="50">
        <v>25932</v>
      </c>
    </row>
    <row r="1200">
      <c r="D1200" s="0">
        <f t="shared" si="18"/>
        <v>0</v>
      </c>
      <c r="G1200" s="50"/>
    </row>
    <row r="1201">
      <c r="D1201" s="0">
        <f t="shared" si="18"/>
        <v>0</v>
      </c>
      <c r="G1201" s="50"/>
    </row>
    <row r="1202">
      <c r="B1202" s="0">
        <v>3438919.38</v>
      </c>
      <c r="C1202" s="0">
        <v>3438919.38</v>
      </c>
      <c r="D1202" s="0">
        <f t="shared" si="18"/>
        <v>0</v>
      </c>
      <c r="G1202" s="50"/>
    </row>
    <row r="1203">
      <c r="D1203" s="0">
        <f t="shared" si="18"/>
        <v>0</v>
      </c>
      <c r="G1203" s="50"/>
    </row>
    <row r="1204">
      <c r="D1204" s="0">
        <f t="shared" si="18"/>
        <v>0</v>
      </c>
    </row>
    <row r="1205">
      <c r="B1205" s="0">
        <v>0</v>
      </c>
      <c r="C1205" s="0">
        <v>0</v>
      </c>
      <c r="D1205" s="0">
        <f t="shared" si="18"/>
        <v>0</v>
      </c>
    </row>
    <row r="1206">
      <c r="D1206" s="0">
        <f t="shared" si="18"/>
        <v>0</v>
      </c>
      <c r="G1206" s="50"/>
    </row>
    <row r="1207">
      <c r="D1207" s="0">
        <f t="shared" si="18"/>
        <v>0</v>
      </c>
      <c r="G1207" s="50"/>
    </row>
    <row r="1208">
      <c r="B1208" s="0">
        <v>1451268.8</v>
      </c>
      <c r="C1208" s="0">
        <v>1451268.8</v>
      </c>
      <c r="D1208" s="0">
        <f t="shared" si="18"/>
        <v>0</v>
      </c>
      <c r="G1208" s="50"/>
    </row>
    <row r="1209">
      <c r="D1209" s="0">
        <f t="shared" si="18"/>
        <v>0</v>
      </c>
      <c r="G1209" s="50">
        <f>26437+25932</f>
        <v>52369</v>
      </c>
    </row>
    <row r="1210">
      <c r="D1210" s="0">
        <f t="shared" si="18"/>
        <v>0</v>
      </c>
      <c r="G1210" s="50">
        <f>17748+9467</f>
        <v>27215</v>
      </c>
    </row>
    <row r="1211">
      <c r="B1211" s="0">
        <v>0</v>
      </c>
      <c r="C1211" s="0">
        <v>0</v>
      </c>
      <c r="D1211" s="0">
        <f t="shared" si="18"/>
        <v>0</v>
      </c>
      <c r="G1211" s="50">
        <f>18546+10005</f>
        <v>28551</v>
      </c>
    </row>
    <row r="1212">
      <c r="D1212" s="0">
        <f t="shared" si="18"/>
        <v>0</v>
      </c>
      <c r="G1212" s="50">
        <v>10680</v>
      </c>
    </row>
    <row r="1213">
      <c r="D1213" s="0">
        <f t="shared" si="18"/>
        <v>0</v>
      </c>
      <c r="G1213" s="50"/>
    </row>
    <row r="1214">
      <c r="B1214" s="0">
        <v>123155436.93</v>
      </c>
      <c r="C1214" s="0">
        <v>123155436.93</v>
      </c>
      <c r="D1214" s="0">
        <f t="shared" si="18"/>
        <v>0</v>
      </c>
      <c r="G1214" s="50">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JAN-DEC</vt:lpstr>
      <vt:lpstr>Sheet2</vt:lpstr>
      <vt:lpstr>Sheet3</vt:lpstr>
      <vt:lpstr>Sheet1</vt:lpstr>
      <vt:lpstr>'JAN-DEC'!Print_Area</vt:lpstr>
      <vt:lpstr>Sheet2!Print_Area</vt:lpstr>
      <vt:lpstr>'JAN-DEC'!Print_Titles</vt:lpstr>
      <vt:lpstr>Sheet2!Print_Titles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2019-01-31T05:52:14Z</cp:lastPrinted>
  <dcterms:created xsi:type="dcterms:W3CDTF">2016-01-30T10:31:30Z</dcterms:created>
  <dcterms:modified xsi:type="dcterms:W3CDTF">2019-02-04T07:49:28Z</dcterms:modified>
</cp:coreProperties>
</file>