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activeTab="1"/>
  </bookViews>
  <sheets>
    <sheet name="JAN-DEC" sheetId="1" r:id="rId1"/>
    <sheet name="Sheet2" sheetId="5" r:id="rId2"/>
    <sheet name="Sheet3" sheetId="6" r:id="rId3"/>
    <sheet name="Sheet1" sheetId="4" state="hidden" r:id="rId4"/>
  </sheet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'Sheet2'!$A$1:$U$8</definedName>
    <definedName name="_xlnm._FilterDatabase" localSheetId="2" hidden="1">'Sheet3'!$A$2:$AK$72</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<sst xmlns="http://schemas.openxmlformats.org/spreadsheetml/2006/main" count="502" uniqueCount="502">
  <si>
    <t>JAN-DEC</t>
  </si>
  <si>
    <t>As of July</t>
  </si>
  <si>
    <t xml:space="preserve">TOTAL </t>
  </si>
  <si>
    <t>OBLIGATION</t>
  </si>
  <si>
    <t>(6)</t>
  </si>
  <si>
    <t xml:space="preserve"> </t>
  </si>
  <si>
    <t>DEPARTMENT OF HEALTH - REGIONAL OFFICE VII</t>
  </si>
  <si>
    <t xml:space="preserve">STATEMENT OF ALLOTMENT, OBLIGATIONS AND BALANCES </t>
  </si>
  <si>
    <t>As of January 31, 2019</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</si>
  <si>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</si>
  <si>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</si>
  <si>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</si>
  <si>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</si>
  <si>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</si>
  <si>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</si>
  <si>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</si>
  <si>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</si>
  <si>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</si>
  <si>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</si>
  <si>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</si>
  <si>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</si>
  <si>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</si>
  <si>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</si>
  <si>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</si>
  <si>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</si>
  <si>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</si>
  <si>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</si>
  <si>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</si>
  <si>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</si>
  <si>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</si>
  <si>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2019 PERSONNEL SERVICES</t>
  </si>
  <si>
    <t>SUPPORT TO OPERATION - PERSONNEL SERVICES</t>
  </si>
  <si>
    <t>REGULATION OF REGIONAL HEALTH FACILITIES AND SERVICES</t>
  </si>
  <si>
    <t>PUBLIC HEALTH MANAGEMENT - PS</t>
  </si>
  <si>
    <t>2019 MAINTENANCE AND OTHER OPERATING EXPENSES</t>
  </si>
  <si>
    <t>SUPPORT TO OPERATION - MAINTENANCE AND OTHER OPERATING EXPENSES</t>
  </si>
  <si>
    <t>PUBLIC HEALTH MANAGEMENT - MAINTENANCE AND OTHER OPERATING EXPENSES</t>
  </si>
  <si>
    <t>REGULATION OF REGIONAL HEALTH FACILITIES AND SERVICES - MAINTENANCE AND OTHER OPERATING EXPENSES</t>
  </si>
  <si>
    <t>HEALTH SECTOR RESEARCH DEVELOPMENT</t>
  </si>
  <si>
    <t>LOCAL HEALTH SYSTEMS DEVELOPMENT AND ASSISTANCE</t>
  </si>
  <si>
    <t>HRH AND INSTITUTIONAL CAPACITY MANAGEMENT</t>
  </si>
  <si>
    <t>HRH DEPLOYMENT</t>
  </si>
  <si>
    <t>HEALTH PROMOTION</t>
  </si>
  <si>
    <t>EPIDEMIOLOGY AND SURVEILLANCE</t>
  </si>
  <si>
    <t>HEALTH EMERGENCY PREPAREDNESS AND RESPONSE</t>
  </si>
  <si>
    <t>2019 MOOE SUB-ALLOTMENT</t>
  </si>
  <si>
    <t>SAA# 2019-01-0016</t>
  </si>
  <si>
    <t>NVBSP - support to the implementation of Activities Relative to the National Voluntary Blood Service Program</t>
  </si>
  <si>
    <t>2018 MAINTENANCE AND OTHER OPERATING EXPENSES CONAP</t>
  </si>
  <si>
    <t>2018 PUBLIC HEALTH MANAGEMENT CONAP</t>
  </si>
  <si>
    <t xml:space="preserve">2018 REGULATION OF REGIONAL HEALTH FACILITIES AND SERVICES  CONAP</t>
  </si>
  <si>
    <t>2018 HRH - DEPLOYMENT CONAP</t>
  </si>
  <si>
    <t>2018 HEALTH SECTOR RESEARCH DEVELOPMENT AND ASSISTANCE CONAP</t>
  </si>
  <si>
    <t>2018 LOCAL HEALTH SYSTEMS DEVELOPMENT AND ASSISTANCE CONAP</t>
  </si>
  <si>
    <t>2018 HEALTH PROMOTION CONAP</t>
  </si>
  <si>
    <t>2018 EPIDEMIOLOGY AND SURVEILLANCE CONAP</t>
  </si>
  <si>
    <t>2018 HEALTH EMERGENCY PREPAREDNESS AND RESPONSE CONAP</t>
  </si>
  <si>
    <t>2018 MOOE CONAP SUB-ALLOTMENT</t>
  </si>
  <si>
    <t>SAA# 2018-02-0059 CONAP</t>
  </si>
  <si>
    <t>HISDev - Hiring of JO Computer Programmers I to Support the Implementation of Electronic Medical Records in Primary Care Facilities and Hospitals</t>
  </si>
  <si>
    <t>SAA# 2018-02-0203 CONAP</t>
  </si>
  <si>
    <t>HFPPDev - Hiring of JO for HFEP projects of DOH</t>
  </si>
  <si>
    <t>SAA# 2018-02-0090 CONAP</t>
  </si>
  <si>
    <t>Assistance to Indigent - Medical Assistance to the patients recipient of Dengvaxia Vaccine</t>
  </si>
  <si>
    <t>SAA# 2018-03-0519 CONAP</t>
  </si>
  <si>
    <t>HFPPDev - Conduct of National Laboratory Network Activities</t>
  </si>
  <si>
    <t>SAA# 2018-03-0455 CONAP</t>
  </si>
  <si>
    <t>Assistance to Indigent - Medical Assistance to indigent patients</t>
  </si>
  <si>
    <t>SAA# 2018-03-0648 CONAP</t>
  </si>
  <si>
    <t>SAA# 2018-03-0483 CONAP</t>
  </si>
  <si>
    <t>LHSDA - 2018 Local Health Systems Awards</t>
  </si>
  <si>
    <t>SAA# 2018-03-0309 CONAP</t>
  </si>
  <si>
    <t>LHSDA - Development, Monitoring and Evaluation of LGU AOP</t>
  </si>
  <si>
    <t>SAA# 2018-03-0293 CONAP</t>
  </si>
  <si>
    <t>LHSDA - Facilitating the establishment and operation of SDN</t>
  </si>
  <si>
    <t>SAA# 2018-03-0537 CONAP</t>
  </si>
  <si>
    <t>NVBP - MOOE augmentation of ROVII blood service program</t>
  </si>
  <si>
    <t>SAA# 2018-03-0528 CONAP</t>
  </si>
  <si>
    <t>HISDev - Conduct training on mobile application of Health Facility Profile and National Health Facility Registry</t>
  </si>
  <si>
    <t>SAA# 2018-04-0657 CONAP</t>
  </si>
  <si>
    <t>HFPPDev - Conduct of Capacity Enhancement for Chief Nurse on Establishing Regional Nurse Network (Batch 2)</t>
  </si>
  <si>
    <t>SAA# 2018-04-0699 CONAP</t>
  </si>
  <si>
    <t>PHARMA - Implementation of Different Pharmaceutical Division Programs and Activities</t>
  </si>
  <si>
    <t>SAA# 2018-05-0845 CONAP</t>
  </si>
  <si>
    <t>HRHDep - Salaries and Benefits of Midwives under the DOH Deployment Program and DTTBs CME</t>
  </si>
  <si>
    <t>SAA# 2018-05-0828 CONAP</t>
  </si>
  <si>
    <t>HRHDep - Per Diem of DOH Deployed Health Workers for the Barangay Election on May 14, 2018</t>
  </si>
  <si>
    <t>SAA# 2018-05-0869 CONAP</t>
  </si>
  <si>
    <t>PHM - Conduct of Mental Health Fair of the National Mental Health Week</t>
  </si>
  <si>
    <t>SAA# 2018-05-0880 CONAP</t>
  </si>
  <si>
    <t>PHM - Conduct of Program Strategy Review of Essential Non-Communicable Disease Division (ECNDD)</t>
  </si>
  <si>
    <t>SAA# 2018-05-0973 CONAP</t>
  </si>
  <si>
    <t>SAA# 2018-05-0890 CONAP</t>
  </si>
  <si>
    <t>PHM - Conduct of Deworming and Mass Drug Administration Campaign</t>
  </si>
  <si>
    <t>SAA# 2018-05-1002 CONAP</t>
  </si>
  <si>
    <t>FHRP - Procurement of Emergency Birthing Kits</t>
  </si>
  <si>
    <t>SAA# 2018-05-0987 CONAP</t>
  </si>
  <si>
    <t>PHM - Support to Schistosomiasis Control and Elimination Program Implementation</t>
  </si>
  <si>
    <t>SAA# 2018-05-1019 CONAP</t>
  </si>
  <si>
    <t>PHM - Conduct of PODTP Organ Donation Advocacy Campaign and Life Organ Donor Card Sign-up under PODTP-PhilNOS)</t>
  </si>
  <si>
    <t>SAA# 2018-06-1037 CONAP</t>
  </si>
  <si>
    <t>SAA# 2018-06-1089 CONAP</t>
  </si>
  <si>
    <t>SAA# 2018-06-1162 CONAP</t>
  </si>
  <si>
    <t>PHM - Conduct of the 2018 Recognition of LGU with Adolescent Friendly Health Facilities for Visayas and Mindanao Cluster</t>
  </si>
  <si>
    <t>SAA# 2018-07-1207 CONAP</t>
  </si>
  <si>
    <t>HRHDep - Conduct of Summer Immersion Program (SIP)</t>
  </si>
  <si>
    <t>SAA# 2018-07-1251 CONAP</t>
  </si>
  <si>
    <t>PHM - Support to Finding Missing TB Cases Activities of National Tuberculosis Control Program</t>
  </si>
  <si>
    <t>SAA# 2018-08-1302 CONAP</t>
  </si>
  <si>
    <t>SAA# 2018-08-1309 CONAP</t>
  </si>
  <si>
    <t>GMS - Conduct of Laws and Rules on Government Expenditures</t>
  </si>
  <si>
    <t>SAA# 2018-08-1347 CONAP</t>
  </si>
  <si>
    <t>PHM - Conduct of National Validation of LGU and Adolescent Friendly Health Facilities</t>
  </si>
  <si>
    <t>SAA# 2018-08-1354 CONAP</t>
  </si>
  <si>
    <t>SAA# 2018-08-1357 CONAP</t>
  </si>
  <si>
    <t>PHM - Conduct of Training on Trainers n Basic Thryoid Course for Primary Care Physicians and BHWs</t>
  </si>
  <si>
    <t>SAA# 2018-08-1399 CONAP</t>
  </si>
  <si>
    <t>SAA# 2018-09-1542 CONAP</t>
  </si>
  <si>
    <t>PHM - National Organ Donation and Tissue Awareness Month and Life Line Organ Donor Card Sign-up</t>
  </si>
  <si>
    <t>SAA# 2018-09-1576 CONAP</t>
  </si>
  <si>
    <t>SAA# 2018-09-1572 CONAP</t>
  </si>
  <si>
    <t>HERP - Cascading of Disaster Risk Reduction Management in Health Program</t>
  </si>
  <si>
    <t>SAA# 2018-10-1599 CONAP</t>
  </si>
  <si>
    <t>PHM - Implementation of Environmental Health Activities</t>
  </si>
  <si>
    <t>SAA# 2018-10-1605 CONAP</t>
  </si>
  <si>
    <t>PHM - Conduct of NASPCP Planning Workshop for Stakeholders, partners and implementers</t>
  </si>
  <si>
    <t>SAA# 2018-10-1632 CONAP</t>
  </si>
  <si>
    <t>PHM - Conduct of Measles Rubella Supplemental Immunization Activities</t>
  </si>
  <si>
    <t>SAA# 2018-10-1641 CONAP</t>
  </si>
  <si>
    <t>OIDERED - Procurement of Vector Borne Control Interventions</t>
  </si>
  <si>
    <t>SAA# 2018-10-1651 CONAP</t>
  </si>
  <si>
    <t>GMS - National Health Sector Research Meeting</t>
  </si>
  <si>
    <t>SAA# 2018-10-1662 CONAP</t>
  </si>
  <si>
    <t>PHM - Rental and Repair of Existing DOH Regional Warehouse</t>
  </si>
  <si>
    <t>SAA# 2018-12-1814 CONAP</t>
  </si>
  <si>
    <t>SAA# 2018-11-1727 CONAP</t>
  </si>
  <si>
    <t>OIDERED - Procurement of Insecticide treated screen and other logistics</t>
  </si>
  <si>
    <t>2018 CAPITAL OUTLAY CONAP</t>
  </si>
  <si>
    <t>2018 GAA CO - BHS</t>
  </si>
  <si>
    <t>2018 GAA CO RHU</t>
  </si>
  <si>
    <t>2018 GAA CO EQUIPMENT CONAP</t>
  </si>
  <si>
    <t>2018 CO CONAP SUB-ALLOTMENT</t>
  </si>
  <si>
    <t>SAA# 2018-09-1504 CONAP</t>
  </si>
  <si>
    <t>HFEP - Establishment of DOH Water Testing Laboratory</t>
  </si>
  <si>
    <t>SAA# 2018-05-1013 CONAP</t>
  </si>
  <si>
    <t>HISDev - Procurement of ICT Resources</t>
  </si>
  <si>
    <t>TEST ALLOTMENT</t>
  </si>
  <si>
    <t>TEST FUND SOURCE</t>
  </si>
  <si>
    <t>PS/ MOOE/ CO</t>
  </si>
  <si>
    <t>SAA/SARO/ REGULAR/ TRANSFER</t>
  </si>
  <si>
    <t>General Management and Supervision</t>
  </si>
  <si>
    <t>PS</t>
  </si>
  <si>
    <t>SAA</t>
  </si>
  <si>
    <t>2018-02-0134</t>
  </si>
  <si>
    <t>Administration of Personnel Benefits</t>
  </si>
  <si>
    <t>Health Information System Development</t>
  </si>
  <si>
    <t>MOOE</t>
  </si>
  <si>
    <t>2018-02-0059</t>
  </si>
  <si>
    <t>2018-03-0528</t>
  </si>
  <si>
    <t>Operations of Regional Offices</t>
  </si>
  <si>
    <t>REGULAR</t>
  </si>
  <si>
    <t>STO-OPERATIONS OF REGIONAL OFFICES-PS</t>
  </si>
  <si>
    <t>STO-OPERATIONS OF REGIONAL OFFICES</t>
  </si>
  <si>
    <t>International Health Policy Development and Cooperation</t>
  </si>
  <si>
    <t>Health Sector Policy and Plan Development</t>
  </si>
  <si>
    <t>Health Sector Research Development</t>
  </si>
  <si>
    <t xml:space="preserve">HEALTH SECTOR RESEARCH DEVELOPMENT </t>
  </si>
  <si>
    <t>Health Facility Policy and Plan Development</t>
  </si>
  <si>
    <t>2018-02-0081</t>
  </si>
  <si>
    <t>2018-02-0203</t>
  </si>
  <si>
    <t>2018-03-0327</t>
  </si>
  <si>
    <t>2018-03-0503</t>
  </si>
  <si>
    <t>2018-03-0519</t>
  </si>
  <si>
    <t>Health Facilities Enhancement Program</t>
  </si>
  <si>
    <t>INFRASTRUCTURE</t>
  </si>
  <si>
    <t>MEDICAL EQUIPMENT</t>
  </si>
  <si>
    <t>NEGROS ORIENTAL PROVINCIAL HOSPITAL</t>
  </si>
  <si>
    <t>Local Health Systems Development and Assistance</t>
  </si>
  <si>
    <t>LOCAL HEALTH SYSTEM DEVELOPMENT AND ASSISTANCE</t>
  </si>
  <si>
    <t>2018-03-0277</t>
  </si>
  <si>
    <t>2018-03-0469</t>
  </si>
  <si>
    <t>2018-03-0483</t>
  </si>
  <si>
    <t>2018-03-0309</t>
  </si>
  <si>
    <t>2018-03-0293</t>
  </si>
  <si>
    <t xml:space="preserve">Pharmaceutical Management </t>
  </si>
  <si>
    <t>Human Resources for Health (HRH) Deployment</t>
  </si>
  <si>
    <t>HUMAN RESOURCE FOR HEALTH DEPLOYMENT</t>
  </si>
  <si>
    <t>2018-01-0031</t>
  </si>
  <si>
    <t>2018-01-0044</t>
  </si>
  <si>
    <t>Human Resources for Health (HRH) and Institutional Capacity Management</t>
  </si>
  <si>
    <t>HUMAN RESOURCE FOR HEALTH AND INSTITUTIONAL CAPACITY MANAGEMENT</t>
  </si>
  <si>
    <t>Health Promotion</t>
  </si>
  <si>
    <t>Public Health Management</t>
  </si>
  <si>
    <t>PUBLIC HEALTH MANAGEMENT-PS</t>
  </si>
  <si>
    <t>PUBLIC HEALTH MANAGEMENT</t>
  </si>
  <si>
    <t>2018-01-0014</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</si>
  <si>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</si>
  <si>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</si>
  <si>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</si>
  <si>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</si>
  <si>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</si>
  <si>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</si>
  <si>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</si>
  <si>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</si>
  <si>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</si>
  <si>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</si>
  <si>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</si>
  <si>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2018-03-0537</t>
  </si>
  <si>
    <t>Operation of Dangerous Drug Abuse Treatment and Rehabilitation Centers</t>
  </si>
  <si>
    <t>2018-03-0599</t>
  </si>
  <si>
    <t>Regulation of Regional Health Facilities and Services</t>
  </si>
  <si>
    <t>REGULATION OF REGIONAL HEALTH FACILITIES AND SERVICES-PS</t>
  </si>
  <si>
    <t>Assistance to Indigent Patients either Confined or Out-Patient in Government Hospitals/Specialty Hospitals/LGU Hospitals/Philippine General Hospital/West Visayas State University Hospital</t>
  </si>
  <si>
    <t>2018-02-0090</t>
  </si>
  <si>
    <t>2018-03-0455</t>
  </si>
  <si>
    <t>2018-03-0648</t>
  </si>
  <si>
    <t>AUTOMATIC APPROPRIATION</t>
  </si>
  <si>
    <t>AUTOMATIC</t>
  </si>
  <si>
    <t>RLIP-STO</t>
  </si>
  <si>
    <t>RLIP-RRHFS</t>
  </si>
  <si>
    <t>RLIP-PHM</t>
  </si>
  <si>
    <t>Bar 4</t>
  </si>
  <si>
    <t>STATEMENT OF ALLOTMENTS, OBLIGATIONS AND BALANCES</t>
  </si>
  <si>
    <t>As of March 31, 2018</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</si>
  <si>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</si>
  <si>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</si>
  <si>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</si>
  <si>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</si>
  <si>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</si>
  <si>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</si>
  <si>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</si>
  <si>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</si>
  <si>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</si>
  <si>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</si>
  <si>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</si>
  <si>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</si>
  <si>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</si>
  <si>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</si>
  <si>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</si>
  <si>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</si>
  <si>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</si>
  <si>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</si>
  <si>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</si>
  <si>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</si>
  <si>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</si>
  <si>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</si>
  <si>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</si>
  <si>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</si>
  <si>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</si>
  <si>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April</t>
  </si>
  <si>
    <t>May</t>
  </si>
  <si>
    <t>June</t>
  </si>
  <si>
    <t>July</t>
  </si>
  <si>
    <t>August</t>
  </si>
  <si>
    <t>September</t>
  </si>
  <si>
    <t>October</t>
  </si>
  <si>
    <t>November</t>
  </si>
  <si>
    <t>December</t>
  </si>
  <si>
    <t>As of January</t>
  </si>
  <si>
    <t xml:space="preserve">BALANCE OF </t>
  </si>
  <si>
    <t>(1)</t>
  </si>
  <si>
    <t>(2)</t>
  </si>
  <si>
    <t>(3)</t>
  </si>
  <si>
    <t>(4)</t>
  </si>
  <si>
    <t>(5)</t>
  </si>
  <si>
    <t>(7)</t>
  </si>
  <si>
    <t>(8) = (5) - (7)</t>
  </si>
  <si>
    <t>(9) = (7) / (5)</t>
  </si>
  <si>
    <t>200000100002000</t>
  </si>
  <si>
    <t>BASIC SALARY- CIVILIAN</t>
  </si>
  <si>
    <t>5010101001</t>
  </si>
  <si>
    <t/>
  </si>
  <si>
    <t>12,374,500.00</t>
  </si>
  <si>
    <t>PERA-CIVILIAN</t>
  </si>
  <si>
    <t>5010201001</t>
  </si>
  <si>
    <t>582,000.00</t>
  </si>
  <si>
    <t>REPRESENTATION ALLOWANCE (RA)</t>
  </si>
  <si>
    <t>5010202000</t>
  </si>
  <si>
    <t>67,500.00</t>
  </si>
  <si>
    <t>TRANSPORTATION ALLOWANCE (TA)</t>
  </si>
  <si>
    <t>5010203001</t>
  </si>
  <si>
    <t>SUBSISTENCE ALLOWANCE- MAGNA CARTA BENEFITS FOR PUBLIC HEALTH WORKERS UNDER R.A. 7305</t>
  </si>
  <si>
    <t>5010205003</t>
  </si>
  <si>
    <t>1,279,500.00</t>
  </si>
  <si>
    <t>LAUNDRY ALLOWANCE- MAGNA CARTA BENEFITS FOR PUBLIC HEALTH WORKERS UNDER R.A. 7305</t>
  </si>
  <si>
    <t>5010206004</t>
  </si>
  <si>
    <t>86,750.00</t>
  </si>
  <si>
    <t>HP- MAGNA CARTA BENEFITS FOR PUBLIC HEALTH WORKERS UNDER R.A. 7305</t>
  </si>
  <si>
    <t>5010211005</t>
  </si>
  <si>
    <t>3,849,000.00</t>
  </si>
  <si>
    <t>LONGEVITY PAY- MAGNA CARTA BENEFITS FOR PUBLIC HEALTH WORKERS UNDER R.A. 7305</t>
  </si>
  <si>
    <t>5010212004</t>
  </si>
  <si>
    <t>0.00</t>
  </si>
  <si>
    <t>PAG-IBIG- CIVILIAN</t>
  </si>
  <si>
    <t>5010302001</t>
  </si>
  <si>
    <t>29,000.00</t>
  </si>
  <si>
    <t>PHILHEALTH- CIVILIAN</t>
  </si>
  <si>
    <t>5010303001</t>
  </si>
  <si>
    <t>93,000.00</t>
  </si>
  <si>
    <t>ECIP- CIVILIAN</t>
  </si>
  <si>
    <t>5010304001</t>
  </si>
  <si>
    <t>SUBTOTAL SUPPORT TO OPERATION - PERSONNEL SERVICES - 2019 PS</t>
  </si>
  <si>
    <t>310301100001000</t>
  </si>
  <si>
    <t>6,115,500.00</t>
  </si>
  <si>
    <t>276,000.00</t>
  </si>
  <si>
    <t>15,000.00</t>
  </si>
  <si>
    <t>13,750.00</t>
  </si>
  <si>
    <t>49,750.00</t>
  </si>
  <si>
    <t>SUBTOTAL PUBLIC HEALTH MANAGEMENT - PS - 2019 PS</t>
  </si>
  <si>
    <t>330101100002000</t>
  </si>
  <si>
    <t>2,066,750.00</t>
  </si>
  <si>
    <t>108,000.00</t>
  </si>
  <si>
    <t>5,500.00</t>
  </si>
  <si>
    <t>18,750.00</t>
  </si>
  <si>
    <t>SUBTOTAL REGULATION OF REGIONAL HEALTH FACILITIES AND SERVICES - 2019 PS</t>
  </si>
  <si>
    <t>TOTAL 2019 PS</t>
  </si>
  <si>
    <t>TRAVEL EXPENSES-LOCAL</t>
  </si>
  <si>
    <t>5020101000</t>
  </si>
  <si>
    <t>4,121,750.00</t>
  </si>
  <si>
    <t>TELEPHONE- MOBILE</t>
  </si>
  <si>
    <t>5020502001</t>
  </si>
  <si>
    <t>INTERNET SUBSCRIPTION EXPENSES</t>
  </si>
  <si>
    <t>5020503000</t>
  </si>
  <si>
    <t>TAXES, DUTIES AND LICENSES</t>
  </si>
  <si>
    <t>5021501001</t>
  </si>
  <si>
    <t>INSURANCE EXPENSES</t>
  </si>
  <si>
    <t>5021503000</t>
  </si>
  <si>
    <t>SUBTOTAL SUPPORT TO OPERATION - MAINTENANCE AND OTHER OPERATING EXPENSES - 2019 MOOE</t>
  </si>
  <si>
    <t>310100100003000</t>
  </si>
  <si>
    <t>340,250.00</t>
  </si>
  <si>
    <t>SUBTOTAL HEALTH SECTOR RESEARCH DEVELOPMENT - 2019 MOOE</t>
  </si>
  <si>
    <t>310201100003000</t>
  </si>
  <si>
    <t>FINANCIAL ASSISTANCE TO LGU</t>
  </si>
  <si>
    <t>5021403000</t>
  </si>
  <si>
    <t>4,525,000.00</t>
  </si>
  <si>
    <t>SUBTOTAL LOCAL HEALTH SYSTEMS DEVELOPMENT AND ASSISTANCE - 2019 MOOE</t>
  </si>
  <si>
    <t>310202100001000</t>
  </si>
  <si>
    <t>OTHER PROFESSIONAL SERVICES</t>
  </si>
  <si>
    <t>5021199000</t>
  </si>
  <si>
    <t>192,296,000.00</t>
  </si>
  <si>
    <t>SUBTOTAL HRH DEPLOYMENT - 2019 MOOE</t>
  </si>
  <si>
    <t>310202100002000</t>
  </si>
  <si>
    <t>TRAINING EXPENSES</t>
  </si>
  <si>
    <t>5020201002</t>
  </si>
  <si>
    <t>1,144,000.00</t>
  </si>
  <si>
    <t>SUBTOTAL HRH AND INSTITUTIONAL CAPACITY MANAGEMENT - 2019 MOOE</t>
  </si>
  <si>
    <t>310203100001000</t>
  </si>
  <si>
    <t>1,906,750.00</t>
  </si>
  <si>
    <t>SUBTOTAL HEALTH PROMOTION - 2019 MOOE</t>
  </si>
  <si>
    <t>45,164,500.00</t>
  </si>
  <si>
    <t>REPRESENTATION EXPENSES</t>
  </si>
  <si>
    <t>5029903000</t>
  </si>
  <si>
    <t>TRANSPORTATION AND DELIVERY EXPENSES</t>
  </si>
  <si>
    <t>5029904000</t>
  </si>
  <si>
    <t>SUBTOTAL PUBLIC HEALTH MANAGEMENT - MAINTENANCE AND OTHER OPERATING EXPENSES - 2019 MOOE</t>
  </si>
  <si>
    <t>310400100001000</t>
  </si>
  <si>
    <t>299,750.00</t>
  </si>
  <si>
    <t>SUBTOTAL EPIDEMIOLOGY AND SURVEILLANCE - 2019 MOOE</t>
  </si>
  <si>
    <t>310500100001000</t>
  </si>
  <si>
    <t>SUBTOTAL HEALTH EMERGENCY PREPAREDNESS AND RESPONSE - 2019 MOOE</t>
  </si>
  <si>
    <t>1,497,500.00</t>
  </si>
  <si>
    <t>SUBTOTAL REGULATION OF REGIONAL HEALTH FACILITIES AND SERVICES - MAINTENANCE AND OTHER OPERATING EXPENSES - 2019 MOOE</t>
  </si>
  <si>
    <t>TOTAL 2019 MOOE</t>
  </si>
  <si>
    <t>SUB-ALLOTMENT-2019 MOOE</t>
  </si>
  <si>
    <t>320101100001000</t>
  </si>
  <si>
    <t>SUBSIDY TO REGIONAL OFFICES/STAFF BUREAUS</t>
  </si>
  <si>
    <t>5021407000</t>
  </si>
  <si>
    <t>SUBTOTAL SAA# 2019-01-0016</t>
  </si>
  <si>
    <t>151,468.30</t>
  </si>
  <si>
    <t>SUBTOTAL 2018 HEALTH SECTOR RESEARCH DEVELOPMENT AND ASSISTANCE CONAP - 2018 MOOE CONAP</t>
  </si>
  <si>
    <t>1,390,325.00</t>
  </si>
  <si>
    <t>SUBTOTAL 2018 LOCAL HEALTH SYSTEMS DEVELOPMENT AND ASSISTANCE CONAP - 2018 MOOE CONAP</t>
  </si>
  <si>
    <t>34,875,135.55</t>
  </si>
  <si>
    <t>SUBTOTAL 2018 HRH - DEPLOYMENT CONAP - 2018 MOOE CONAP</t>
  </si>
  <si>
    <t>1,139,109.15</t>
  </si>
  <si>
    <t>SUBTOTAL 2018 HEALTH PROMOTION CONAP - 2018 MOOE CONAP</t>
  </si>
  <si>
    <t>12,216,111.35</t>
  </si>
  <si>
    <t>OFFICE SUPPLIES EXPENSES</t>
  </si>
  <si>
    <t>5020301002</t>
  </si>
  <si>
    <t>SEMI-EXPENDABLE - INFORMATION AND COMMUNICATION TECHNOLOGY EQUIPMENT</t>
  </si>
  <si>
    <t>5020321003</t>
  </si>
  <si>
    <t>ELECTRICITY EXPENSES</t>
  </si>
  <si>
    <t>5020402000</t>
  </si>
  <si>
    <t>POSTAGE AND COURIER SERVICES</t>
  </si>
  <si>
    <t>5020501000</t>
  </si>
  <si>
    <t>TELEPHONE- LANDLINE</t>
  </si>
  <si>
    <t>5020502002</t>
  </si>
  <si>
    <t>RM - BUILDINGS</t>
  </si>
  <si>
    <t>5021304001</t>
  </si>
  <si>
    <t>RM - FURNITURE AND FIXTURES</t>
  </si>
  <si>
    <t>5021307000</t>
  </si>
  <si>
    <t>SUBTOTAL 2018 PUBLIC HEALTH MANAGEMENT CONAP - 2018 MOOE CONAP</t>
  </si>
  <si>
    <t>79,817.00</t>
  </si>
  <si>
    <t>SUBTOTAL 2018 EPIDEMIOLOGY AND SURVEILLANCE CONAP - 2018 MOOE CONAP</t>
  </si>
  <si>
    <t>148,388.71</t>
  </si>
  <si>
    <t>SUBTOTAL 2018 HEALTH EMERGENCY PREPAREDNESS AND RESPONSE CONAP - 2018 MOOE CONAP</t>
  </si>
  <si>
    <t>743,409.34</t>
  </si>
  <si>
    <t xml:space="preserve">SUBTOTAL 2018 REGULATION OF REGIONAL HEALTH FACILITIES AND SERVICES  CONAP - 2018 MOOE CONAP</t>
  </si>
  <si>
    <t>TOTAL 2018 MOOE CONAP</t>
  </si>
  <si>
    <t>SUB-ALLOTMENT-2018 MOOE CONAP</t>
  </si>
  <si>
    <t>100000100001000</t>
  </si>
  <si>
    <t>FINANCIAL ASSISTANCE TO NGAS</t>
  </si>
  <si>
    <t>5021402000</t>
  </si>
  <si>
    <t>SUBTOTAL SAA# 2018-08-1309 CONAP</t>
  </si>
  <si>
    <t>SUBTOTAL SAA# 2018-10-1651 CONAP</t>
  </si>
  <si>
    <t>200000000001000</t>
  </si>
  <si>
    <t>SUBTOTAL SAA# 2018-02-0059 CONAP</t>
  </si>
  <si>
    <t>310201100001000</t>
  </si>
  <si>
    <t>SUBTOTAL SAA 2018-02-0203 CONAP</t>
  </si>
  <si>
    <t>SUBTOTAL SAA# 2018-03-0519 CONAP</t>
  </si>
  <si>
    <t>SUBTOTAL SAA# 2018-04-0657 CONAP</t>
  </si>
  <si>
    <t>SUBTOTAL SAA# 2018-03-0483 CONAP</t>
  </si>
  <si>
    <t>SUBTOTAL SAA# 2018-03-0309 CONAP</t>
  </si>
  <si>
    <t>SUBTOTAL SAA# 2018-03-0293 CONAP</t>
  </si>
  <si>
    <t>310201100004000</t>
  </si>
  <si>
    <t>SUBTOTAL SAA# 2018-04-0699 CONAP</t>
  </si>
  <si>
    <t>SUBTOTAL SAA# 2018-05-0845 CONAP</t>
  </si>
  <si>
    <t>SUBTOTAL SAA# 2018-05-0828 CONAP</t>
  </si>
  <si>
    <t>SUBTOTAL SAA# 2018-07-1207 CONAP</t>
  </si>
  <si>
    <t>SUBSIDY- OTHERS</t>
  </si>
  <si>
    <t>5021499000</t>
  </si>
  <si>
    <t>SUBTOTAL SAA# 2018-07-1251 CONAP</t>
  </si>
  <si>
    <t>SUBTOTAL SAA# 2018-05-0890 CONAP</t>
  </si>
  <si>
    <t>SUBTOTAL SAA# 2018-08-1347 CONAP</t>
  </si>
  <si>
    <t>SUBTOTAL SAA# 2018-08-1357 CONAP</t>
  </si>
  <si>
    <t>SUBTOTAL SAA# 2018-09-1542 CONAP</t>
  </si>
  <si>
    <t>SUBTOTAL SAA# 2018-06-1162 CONAP</t>
  </si>
  <si>
    <t>SUBTOTAL SAA# 2018-10-1599 CONAP</t>
  </si>
  <si>
    <t>SUBTOTAL SAA# 2018-10-1605 CONAP</t>
  </si>
  <si>
    <t>SUBTOTAL SAA# 2018-10-1632 CONAP</t>
  </si>
  <si>
    <t>SUBTOTAL SAA# 2018-05-0869 CONAP</t>
  </si>
  <si>
    <t>SUBTOTAL SAA# 2018-05-0880 CONAP</t>
  </si>
  <si>
    <t>SUBTOTAL SAA# 2018-05-0987 CONAP</t>
  </si>
  <si>
    <t>SUBTOTAL SAA# 2018-05-1019 CONAP</t>
  </si>
  <si>
    <t>SUBTOTAL SAA# 2018-10-1662 CONAP</t>
  </si>
  <si>
    <t>310304100001000</t>
  </si>
  <si>
    <t>SUBTOTAL SAA# 2018-05-1002 CONAP</t>
  </si>
  <si>
    <t>310305100002000</t>
  </si>
  <si>
    <t>SUBTOTAL SAA# 2018-09-1572 CONAP</t>
  </si>
  <si>
    <t>310306100001000</t>
  </si>
  <si>
    <t>SUBTOTAL SAA# 2018-10-1641 CONAP</t>
  </si>
  <si>
    <t>SUBTOTAL SAA# 2018-11-1727 CONAP</t>
  </si>
  <si>
    <t>SUBTOTAL SAA# 2018-03-0537 CONAP</t>
  </si>
  <si>
    <t>320102100001000</t>
  </si>
  <si>
    <t>SUBTOTAL SAA# 2018-03-0528 CONAP</t>
  </si>
  <si>
    <t>340100100001000</t>
  </si>
  <si>
    <t>SUBTOTAL SAA# 2018-03-0455 CONAP</t>
  </si>
  <si>
    <t>SUBTOTAL SAA# 2018-03-0648 CONAP</t>
  </si>
  <si>
    <t>SUBTOTAL SAA# 2018-02-0090 CONAP</t>
  </si>
  <si>
    <t>SUBTOTAL SAA# 2018-06-1037 CONAP</t>
  </si>
  <si>
    <t>SUBTOTAL SAA# 2018-06-1089 CONAP</t>
  </si>
  <si>
    <t>SUBTOTAL SAA# 2018-05-0973 CONAP</t>
  </si>
  <si>
    <t>SUBTOTAL SAA# 2018-09-1576 CONAP</t>
  </si>
  <si>
    <t>SUBTOTAL SAA# 2018-08-1302 CONAP</t>
  </si>
  <si>
    <t>SUBTOTAL SAA# 2018-08-1399 CONAP</t>
  </si>
  <si>
    <t>SUBTOTAL SAA# 2018-08-1354 CONAP</t>
  </si>
  <si>
    <t>SUBTOTAL SAA# 2018-12-1814 CONAP</t>
  </si>
  <si>
    <t>310201100002000</t>
  </si>
  <si>
    <t>HOSPITALS AND HEALTH CENTERS</t>
  </si>
  <si>
    <t>5060404003</t>
  </si>
  <si>
    <t>39,441,996.76</t>
  </si>
  <si>
    <t>SUBTOTAL 2018 GAA CO - BHS - 2018 CO CONAP</t>
  </si>
  <si>
    <t>29,753,081.88</t>
  </si>
  <si>
    <t>SUBTOTAL 2018 GAA CO RHU - 2018 CO CONAP</t>
  </si>
  <si>
    <t>5060405011</t>
  </si>
  <si>
    <t>500,000.00</t>
  </si>
  <si>
    <t>SUBTOTAL 2018 GAA CO EQUIPMENT CONAP - 2018 CO CONAP</t>
  </si>
  <si>
    <t>TOTAL 2018 CO CONAP</t>
  </si>
  <si>
    <t>SUB-ALLOTMENT-2018 CO CONAP</t>
  </si>
  <si>
    <t>INFORMATION AND COMMUNICATION TECHNOLOGY EQUIPMENT</t>
  </si>
  <si>
    <t>5060405003</t>
  </si>
  <si>
    <t>SUBTOTAL SAA# 2018-05-1013 CONAP</t>
  </si>
  <si>
    <t>SUBTOTAL SAA# 2018-09-1504 CONAP</t>
  </si>
  <si>
    <t>SALARIES AND WAGES - CASUAL/ CONTRACTUAL</t>
  </si>
  <si>
    <t>5010102000</t>
  </si>
  <si>
    <t>50,000.00</t>
  </si>
  <si>
    <t>CLOTHING/UNIFORM ALLOWANCE- CIVILIAN</t>
  </si>
  <si>
    <t>5010204001</t>
  </si>
  <si>
    <t>SUBTOTAL TEST FUND SOURCE - TEST</t>
  </si>
  <si>
    <t>TOTAL TEST</t>
  </si>
  <si>
    <t>27,191,000.00</t>
  </si>
  <si>
    <t>7,108,321.91</t>
  </si>
  <si>
    <t>7,604,525.02</t>
  </si>
  <si>
    <t>19,586,474.98</t>
  </si>
  <si>
    <t>253,202,250.00</t>
  </si>
  <si>
    <t>3,967,373.86</t>
  </si>
  <si>
    <t>249,234,876.14</t>
  </si>
  <si>
    <t>50,743,764.40</t>
  </si>
  <si>
    <t>1,070,884.40</t>
  </si>
  <si>
    <t>49,672,880.00</t>
  </si>
  <si>
    <t>500.00</t>
  </si>
  <si>
    <t>69,695,078.64</t>
  </si>
  <si>
    <t>170,000.00</t>
  </si>
  <si>
    <t>TOTAL SAA 2019 MOOE</t>
  </si>
  <si>
    <t>1,000,000.00</t>
  </si>
  <si>
    <t>TOTAL SAA 2018 MOOE CONAP</t>
  </si>
  <si>
    <t>25,059,224.69</t>
  </si>
  <si>
    <t>5,478,265.37</t>
  </si>
  <si>
    <t>19,580,959.32</t>
  </si>
  <si>
    <t>TOTAL SAA 2018 CO CONAP</t>
  </si>
  <si>
    <t>28,406,485.03</t>
  </si>
  <si>
    <t>22,928,219.66</t>
  </si>
</sst>
</file>

<file path=xl/styles.xml><?xml version="1.0" encoding="utf-8"?>
<styleSheet xmlns="http://schemas.openxmlformats.org/spreadsheetml/2006/main">
  <numFmts count="3">
    <numFmt numFmtId="43" formatCode="_(* #,##0.00_);_(* \(#,##0.00\);_(* &quot;-&quot;??_);_(@_)"/>
    <numFmt numFmtId="165" formatCode="[$-409]mmmm\ d\,\ yyyy;@"/>
    <numFmt numFmtId="166" formatCode="#0.00%"/>
  </numFmts>
  <fonts count="16">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0"/>
      <name val="Calibri"/>
      <family val="2"/>
      <scheme val="minor"/>
    </font>
    <font>
      <sz val="10"/>
      <color theme="1"/>
      <name val="Calibri"/>
      <family val="2"/>
      <scheme val="minor"/>
    </font>
    <font>
      <b/>
      <sz val="12"/>
      <name val="Tahoma"/>
      <family val="2"/>
    </font>
    <font>
      <b/>
      <sz val="11"/>
      <name val="Tahoma"/>
      <family val="2"/>
    </font>
    <font>
      <i/>
      <sz val="10"/>
      <name val="Tahoma"/>
      <family val="2"/>
    </font>
    <font>
      <sz val="10"/>
      <color theme="1"/>
      <name val="TAHOMA"/>
      <family val="2"/>
    </font>
    <font>
      <b/>
      <sz val="10"/>
      <color theme="1"/>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33">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9" applyFont="1" fillId="0" applyFill="1" borderId="0" applyBorder="1" xfId="6">
      <alignment horizontal="left"/>
    </xf>
    <xf numFmtId="15" applyNumberFormat="1" fontId="9" applyFont="1" fillId="0" applyFill="1" borderId="0" applyBorder="1" xfId="6" quotePrefix="1">
      <alignment horizontal="left"/>
    </xf>
    <xf numFmtId="0" applyNumberFormat="1" fontId="9" applyFont="1" fillId="0" applyFill="1" borderId="16" applyBorder="1" xfId="6">
      <alignment horizontal="center" vertical="center"/>
    </xf>
    <xf numFmtId="43" applyNumberFormat="1" fontId="9" applyFont="1" fillId="0" applyFill="1" borderId="16" applyBorder="1" xfId="1">
      <alignment horizontal="center" vertical="center"/>
    </xf>
    <xf numFmtId="0" applyNumberFormat="1" fontId="10" applyFont="1" fillId="0" applyFill="1" borderId="0" applyBorder="1" xfId="0"/>
    <xf numFmtId="43" applyNumberFormat="1" fontId="9" applyFont="1" fillId="0" applyFill="1" borderId="16"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1"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2" applyFont="1" fillId="0" applyFill="1" borderId="0" applyBorder="1" xfId="0">
      <alignment vertical="center"/>
    </xf>
    <xf numFmtId="43" applyNumberFormat="1" fontId="12" applyFont="1" fillId="0" applyFill="1" borderId="0" applyBorder="1" xfId="1">
      <alignment horizontal="right" vertical="center"/>
    </xf>
    <xf numFmtId="4" applyNumberFormat="1" fontId="12" applyFont="1" fillId="0" applyFill="1" borderId="0" applyBorder="1" xfId="1">
      <alignment horizontal="right" vertical="center"/>
    </xf>
    <xf numFmtId="166" applyNumberFormat="1" fontId="12" applyFont="1" fillId="0" applyFill="1" borderId="0" applyBorder="1" xfId="1">
      <alignment horizontal="right" vertical="center"/>
    </xf>
    <xf numFmtId="0" applyNumberFormat="1" fontId="13" applyFont="1" fillId="0" applyFill="1" borderId="0" applyBorder="1" xfId="0">
      <alignment vertical="center"/>
    </xf>
    <xf numFmtId="0" applyNumberFormat="1" fontId="14" applyFont="1" fillId="0" applyFill="1" borderId="0" applyBorder="1" xfId="0"/>
    <xf numFmtId="0" applyNumberFormat="1" fontId="15" applyFont="1" fillId="0" applyFill="1" borderId="0" applyBorder="1" xfId="0"/>
    <xf numFmtId="4" applyNumberFormat="1" fontId="0" applyFont="1" fillId="0" applyFill="1" borderId="0" applyBorder="1" xfId="1">
      <alignment horizontal="right"/>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2">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codeName="Sheet3"/>
  <dimension ref="A1:TO437"/>
  <sheetViews>
    <sheetView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221</v>
      </c>
      <c r="AG3" s="19"/>
      <c r="AH3" s="20"/>
      <c r="AI3" s="21"/>
      <c r="KC3" s="12"/>
      <c r="SK3" s="12"/>
    </row>
    <row r="4" hidden="1">
      <c r="J4" s="107" t="s">
        <v>222</v>
      </c>
      <c r="K4" s="107"/>
      <c r="L4" s="107"/>
      <c r="M4" s="107"/>
      <c r="N4" s="107"/>
      <c r="O4" s="107"/>
      <c r="P4" s="107"/>
      <c r="Q4" s="107"/>
      <c r="R4" s="107"/>
      <c r="S4" s="107"/>
      <c r="T4" s="107"/>
      <c r="U4" s="107"/>
      <c r="V4" s="107"/>
      <c r="W4" s="107"/>
      <c r="X4" s="107"/>
      <c r="Y4" s="107"/>
      <c r="Z4" s="107"/>
      <c r="AA4" s="107"/>
      <c r="AB4" s="107"/>
      <c r="AC4" s="107"/>
      <c r="AD4" s="107"/>
      <c r="AE4" s="107"/>
      <c r="AF4" s="107"/>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08" t="s">
        <v>223</v>
      </c>
      <c r="K5" s="108"/>
      <c r="L5" s="108"/>
      <c r="M5" s="108"/>
      <c r="N5" s="108"/>
      <c r="O5" s="108"/>
      <c r="P5" s="108"/>
      <c r="Q5" s="108"/>
      <c r="R5" s="108"/>
      <c r="S5" s="108"/>
      <c r="T5" s="108"/>
      <c r="U5" s="108"/>
      <c r="V5" s="108"/>
      <c r="W5" s="108"/>
      <c r="X5" s="108"/>
      <c r="Y5" s="108"/>
      <c r="Z5" s="108"/>
      <c r="AA5" s="108"/>
      <c r="AB5" s="108"/>
      <c r="AC5" s="108"/>
      <c r="AD5" s="108"/>
      <c r="AE5" s="108"/>
      <c r="AF5" s="108"/>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09" t="s">
        <v>224</v>
      </c>
      <c r="K6" s="109"/>
      <c r="L6" s="109"/>
      <c r="M6" s="109"/>
      <c r="N6" s="109"/>
      <c r="O6" s="109"/>
      <c r="P6" s="109"/>
      <c r="Q6" s="109"/>
      <c r="R6" s="109"/>
      <c r="S6" s="109"/>
      <c r="T6" s="109"/>
      <c r="U6" s="109"/>
      <c r="V6" s="109"/>
      <c r="W6" s="109"/>
      <c r="X6" s="109"/>
      <c r="Y6" s="109"/>
      <c r="Z6" s="109"/>
      <c r="AA6" s="109"/>
      <c r="AB6" s="109"/>
      <c r="AC6" s="109"/>
      <c r="AD6" s="109"/>
      <c r="AE6" s="109"/>
      <c r="AF6" s="109"/>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225</v>
      </c>
      <c r="B7" s="18"/>
      <c r="C7" s="11"/>
      <c r="D7" s="11"/>
      <c r="E7" s="11"/>
      <c r="F7" s="11"/>
      <c r="G7" s="11"/>
      <c r="H7" s="11"/>
      <c r="I7" s="11"/>
      <c r="J7" s="11" t="s">
        <v>226</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227</v>
      </c>
      <c r="B8" s="18"/>
      <c r="C8" s="11"/>
      <c r="D8" s="11"/>
      <c r="E8" s="11"/>
      <c r="F8" s="11"/>
      <c r="G8" s="11"/>
      <c r="H8" s="11"/>
      <c r="I8" s="11"/>
      <c r="J8" s="11" t="s">
        <v>228</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229</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10" t="s">
        <v>230</v>
      </c>
      <c r="B11" s="111"/>
      <c r="C11" s="111"/>
      <c r="D11" s="111"/>
      <c r="E11" s="111"/>
      <c r="F11" s="111"/>
      <c r="G11" s="111"/>
      <c r="H11" s="111"/>
      <c r="I11" s="111"/>
      <c r="J11" s="112"/>
      <c r="K11" s="79" t="s">
        <v>231</v>
      </c>
      <c r="L11" s="32"/>
      <c r="M11" s="32" t="s">
        <v>232</v>
      </c>
      <c r="N11" s="33"/>
      <c r="O11" s="33"/>
      <c r="P11" s="33"/>
      <c r="Q11" s="104" t="s">
        <v>233</v>
      </c>
      <c r="R11" s="105"/>
      <c r="S11" s="105"/>
      <c r="T11" s="105"/>
      <c r="U11" s="105"/>
      <c r="V11" s="105"/>
      <c r="W11" s="105"/>
      <c r="X11" s="105"/>
      <c r="Y11" s="105"/>
      <c r="Z11" s="105"/>
      <c r="AA11" s="105"/>
      <c r="AB11" s="105"/>
      <c r="AC11" s="105"/>
      <c r="AD11" s="106"/>
      <c r="AE11" s="33" t="s">
        <v>234</v>
      </c>
      <c r="AF11" s="75" t="s">
        <v>235</v>
      </c>
      <c r="AG11" s="69" t="s">
        <v>236</v>
      </c>
      <c r="AH11" s="103" t="s">
        <v>237</v>
      </c>
      <c r="AI11" s="102" t="s">
        <v>238</v>
      </c>
      <c r="AJ11" s="34" t="s">
        <v>151</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156</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239</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03" t="s">
        <v>240</v>
      </c>
      <c r="JZ11" s="102" t="s">
        <v>241</v>
      </c>
      <c r="KA11" s="34" t="s">
        <v>151</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156</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239</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13" t="s">
        <v>242</v>
      </c>
      <c r="B12" s="114"/>
      <c r="C12" s="114"/>
      <c r="D12" s="114"/>
      <c r="E12" s="114"/>
      <c r="F12" s="114"/>
      <c r="G12" s="114"/>
      <c r="H12" s="114"/>
      <c r="I12" s="114"/>
      <c r="J12" s="115"/>
      <c r="K12" s="80" t="s">
        <v>243</v>
      </c>
      <c r="L12" s="36" t="s">
        <v>244</v>
      </c>
      <c r="M12" s="36" t="s">
        <v>245</v>
      </c>
      <c r="N12" s="37" t="s">
        <v>12</v>
      </c>
      <c r="O12" s="37" t="s">
        <v>13</v>
      </c>
      <c r="P12" s="37" t="s">
        <v>246</v>
      </c>
      <c r="Q12" s="38" t="s">
        <v>247</v>
      </c>
      <c r="R12" s="38" t="s">
        <v>248</v>
      </c>
      <c r="S12" s="38" t="s">
        <v>247</v>
      </c>
      <c r="T12" s="38" t="s">
        <v>249</v>
      </c>
      <c r="U12" s="38" t="s">
        <v>250</v>
      </c>
      <c r="V12" s="39" t="s">
        <v>251</v>
      </c>
      <c r="W12" s="38" t="s">
        <v>252</v>
      </c>
      <c r="X12" s="38" t="s">
        <v>253</v>
      </c>
      <c r="Y12" s="38" t="s">
        <v>254</v>
      </c>
      <c r="Z12" s="38" t="s">
        <v>255</v>
      </c>
      <c r="AA12" s="38" t="s">
        <v>256</v>
      </c>
      <c r="AB12" s="38" t="s">
        <v>257</v>
      </c>
      <c r="AC12" s="63"/>
      <c r="AD12" s="82" t="s">
        <v>258</v>
      </c>
      <c r="AE12" s="37" t="s">
        <v>259</v>
      </c>
      <c r="AF12" s="71"/>
      <c r="AG12" s="69"/>
      <c r="AH12" s="103"/>
      <c r="AI12" s="102"/>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03"/>
      <c r="JZ12" s="102"/>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13"/>
      <c r="B13" s="114"/>
      <c r="C13" s="114"/>
      <c r="D13" s="114"/>
      <c r="E13" s="114"/>
      <c r="F13" s="114"/>
      <c r="G13" s="114"/>
      <c r="H13" s="114"/>
      <c r="I13" s="114"/>
      <c r="J13" s="115"/>
      <c r="K13" s="80"/>
      <c r="L13" s="36" t="s">
        <v>12</v>
      </c>
      <c r="M13" s="41"/>
      <c r="N13" s="42"/>
      <c r="O13" s="42"/>
      <c r="P13" s="37" t="s">
        <v>12</v>
      </c>
      <c r="Q13" s="43"/>
      <c r="R13" s="43"/>
      <c r="S13" s="43"/>
      <c r="T13" s="43"/>
      <c r="U13" s="43"/>
      <c r="V13" s="44"/>
      <c r="W13" s="43"/>
      <c r="X13" s="43"/>
      <c r="Y13" s="43"/>
      <c r="Z13" s="43"/>
      <c r="AA13" s="43"/>
      <c r="AB13" s="43"/>
      <c r="AC13" s="73"/>
      <c r="AD13" s="83"/>
      <c r="AE13" s="37" t="s">
        <v>232</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16" t="s">
        <v>260</v>
      </c>
      <c r="B14" s="117"/>
      <c r="C14" s="117"/>
      <c r="D14" s="117"/>
      <c r="E14" s="117"/>
      <c r="F14" s="117"/>
      <c r="G14" s="117"/>
      <c r="H14" s="117"/>
      <c r="I14" s="117"/>
      <c r="J14" s="118"/>
      <c r="K14" s="81"/>
      <c r="L14" s="48"/>
      <c r="M14" s="48" t="s">
        <v>261</v>
      </c>
      <c r="N14" s="65" t="s">
        <v>262</v>
      </c>
      <c r="O14" s="49" t="s">
        <v>263</v>
      </c>
      <c r="P14" s="65" t="s">
        <v>264</v>
      </c>
      <c r="Q14" s="65" t="s">
        <v>4</v>
      </c>
      <c r="R14" s="65" t="s">
        <v>4</v>
      </c>
      <c r="S14" s="65" t="s">
        <v>4</v>
      </c>
      <c r="T14" s="65" t="s">
        <v>4</v>
      </c>
      <c r="U14" s="65" t="s">
        <v>4</v>
      </c>
      <c r="V14" s="65" t="s">
        <v>4</v>
      </c>
      <c r="W14" s="65" t="s">
        <v>4</v>
      </c>
      <c r="X14" s="65" t="s">
        <v>4</v>
      </c>
      <c r="Y14" s="65" t="s">
        <v>4</v>
      </c>
      <c r="Z14" s="65" t="s">
        <v>4</v>
      </c>
      <c r="AA14" s="65" t="s">
        <v>4</v>
      </c>
      <c r="AB14" s="65" t="s">
        <v>4</v>
      </c>
      <c r="AC14" s="74"/>
      <c r="AD14" s="84" t="s">
        <v>265</v>
      </c>
      <c r="AE14" s="50" t="s">
        <v>266</v>
      </c>
      <c r="AF14" s="51" t="s">
        <v>267</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19" t="s">
        <v>30</v>
      </c>
    </row>
    <row r="17">
      <c r="A17" s="13" t="s">
        <v>268</v>
      </c>
    </row>
    <row r="18">
      <c r="A18" s="120" t="s">
        <v>31</v>
      </c>
    </row>
    <row r="19">
      <c r="C19" s="13" t="s">
        <v>269</v>
      </c>
      <c r="K19" s="76" t="s">
        <v>270</v>
      </c>
      <c r="M19" s="121">
        <v>12374500</v>
      </c>
      <c r="N19" s="121" t="s">
        <v>271</v>
      </c>
      <c r="P19" s="121" t="s">
        <v>272</v>
      </c>
      <c r="S19" s="121">
        <v>1425637</v>
      </c>
      <c r="AD19" s="121">
        <v>1425637</v>
      </c>
      <c r="AE19" s="121">
        <v>10948863</v>
      </c>
      <c r="AF19" s="121">
        <v>0</v>
      </c>
      <c r="AG19" s="122">
        <v>0</v>
      </c>
    </row>
    <row r="20">
      <c r="C20" s="13" t="s">
        <v>273</v>
      </c>
      <c r="K20" s="76" t="s">
        <v>274</v>
      </c>
      <c r="M20" s="121">
        <v>582000</v>
      </c>
      <c r="N20" s="121" t="s">
        <v>271</v>
      </c>
      <c r="P20" s="121" t="s">
        <v>275</v>
      </c>
      <c r="S20" s="121">
        <v>94000</v>
      </c>
      <c r="AD20" s="121">
        <v>94000</v>
      </c>
      <c r="AE20" s="121">
        <v>488000</v>
      </c>
      <c r="AF20" s="121">
        <v>0</v>
      </c>
      <c r="AG20" s="122">
        <v>0</v>
      </c>
    </row>
    <row r="21">
      <c r="C21" s="13" t="s">
        <v>276</v>
      </c>
      <c r="K21" s="76" t="s">
        <v>277</v>
      </c>
      <c r="M21" s="121">
        <v>67500</v>
      </c>
      <c r="N21" s="121" t="s">
        <v>271</v>
      </c>
      <c r="P21" s="121" t="s">
        <v>278</v>
      </c>
      <c r="S21" s="121">
        <v>22500</v>
      </c>
      <c r="AD21" s="121">
        <v>22500</v>
      </c>
      <c r="AE21" s="121">
        <v>45000</v>
      </c>
      <c r="AF21" s="121">
        <v>0</v>
      </c>
      <c r="AG21" s="122">
        <v>0</v>
      </c>
    </row>
    <row r="22">
      <c r="C22" s="13" t="s">
        <v>279</v>
      </c>
      <c r="K22" s="76" t="s">
        <v>280</v>
      </c>
      <c r="M22" s="121">
        <v>67500</v>
      </c>
      <c r="N22" s="121" t="s">
        <v>271</v>
      </c>
      <c r="P22" s="121" t="s">
        <v>278</v>
      </c>
      <c r="S22" s="121">
        <v>22500</v>
      </c>
      <c r="AD22" s="121">
        <v>22500</v>
      </c>
      <c r="AE22" s="121">
        <v>45000</v>
      </c>
      <c r="AF22" s="121">
        <v>0</v>
      </c>
      <c r="AG22" s="122">
        <v>0</v>
      </c>
    </row>
    <row r="23">
      <c r="C23" s="13" t="s">
        <v>281</v>
      </c>
      <c r="K23" s="76" t="s">
        <v>282</v>
      </c>
      <c r="M23" s="121">
        <v>1279500</v>
      </c>
      <c r="N23" s="121" t="s">
        <v>271</v>
      </c>
      <c r="P23" s="121" t="s">
        <v>283</v>
      </c>
      <c r="S23" s="121">
        <v>206525</v>
      </c>
      <c r="AD23" s="121">
        <v>206525</v>
      </c>
      <c r="AE23" s="121">
        <v>1072975</v>
      </c>
      <c r="AF23" s="121">
        <v>0</v>
      </c>
      <c r="AG23" s="122">
        <v>0</v>
      </c>
    </row>
    <row r="24">
      <c r="C24" s="13" t="s">
        <v>284</v>
      </c>
      <c r="K24" s="76" t="s">
        <v>285</v>
      </c>
      <c r="M24" s="121">
        <v>86750</v>
      </c>
      <c r="N24" s="121" t="s">
        <v>271</v>
      </c>
      <c r="P24" s="121" t="s">
        <v>286</v>
      </c>
      <c r="S24" s="121">
        <v>21940.91</v>
      </c>
      <c r="AD24" s="121">
        <v>21940.91</v>
      </c>
      <c r="AE24" s="121">
        <v>64809.09</v>
      </c>
      <c r="AF24" s="121">
        <v>0</v>
      </c>
      <c r="AG24" s="122">
        <v>0</v>
      </c>
    </row>
    <row r="25">
      <c r="C25" s="13" t="s">
        <v>287</v>
      </c>
      <c r="K25" s="76" t="s">
        <v>288</v>
      </c>
      <c r="M25" s="121">
        <v>3849000</v>
      </c>
      <c r="N25" s="121" t="s">
        <v>271</v>
      </c>
      <c r="P25" s="121" t="s">
        <v>289</v>
      </c>
      <c r="S25" s="121">
        <v>0</v>
      </c>
      <c r="AD25" s="121">
        <v>0</v>
      </c>
      <c r="AE25" s="121">
        <v>3849000</v>
      </c>
      <c r="AF25" s="121">
        <v>0</v>
      </c>
      <c r="AG25" s="122">
        <v>0</v>
      </c>
    </row>
    <row r="26">
      <c r="C26" s="13" t="s">
        <v>290</v>
      </c>
      <c r="K26" s="76" t="s">
        <v>291</v>
      </c>
      <c r="M26" s="121">
        <v>0</v>
      </c>
      <c r="N26" s="121" t="s">
        <v>271</v>
      </c>
      <c r="P26" s="121" t="s">
        <v>292</v>
      </c>
      <c r="S26" s="121">
        <v>0</v>
      </c>
      <c r="AD26" s="121">
        <v>496203.11</v>
      </c>
      <c r="AE26" s="121">
        <v>-496203.11</v>
      </c>
      <c r="AF26" s="121">
        <v>0</v>
      </c>
      <c r="AG26" s="122">
        <v/>
      </c>
    </row>
    <row r="27">
      <c r="C27" s="13" t="s">
        <v>293</v>
      </c>
      <c r="K27" s="76" t="s">
        <v>294</v>
      </c>
      <c r="M27" s="121">
        <v>29000</v>
      </c>
      <c r="N27" s="121" t="s">
        <v>271</v>
      </c>
      <c r="P27" s="121" t="s">
        <v>295</v>
      </c>
      <c r="S27" s="121">
        <v>4700</v>
      </c>
      <c r="AD27" s="121">
        <v>4700</v>
      </c>
      <c r="AE27" s="121">
        <v>24300</v>
      </c>
      <c r="AF27" s="121">
        <v>0</v>
      </c>
      <c r="AG27" s="122">
        <v>0</v>
      </c>
    </row>
    <row r="28">
      <c r="C28" s="13" t="s">
        <v>296</v>
      </c>
      <c r="K28" s="76" t="s">
        <v>297</v>
      </c>
      <c r="M28" s="121">
        <v>93000</v>
      </c>
      <c r="N28" s="121" t="s">
        <v>271</v>
      </c>
      <c r="P28" s="121" t="s">
        <v>298</v>
      </c>
      <c r="S28" s="121">
        <v>0</v>
      </c>
      <c r="AD28" s="121">
        <v>0</v>
      </c>
      <c r="AE28" s="121">
        <v>93000</v>
      </c>
      <c r="AF28" s="121">
        <v>0</v>
      </c>
      <c r="AG28" s="122">
        <v>0</v>
      </c>
    </row>
    <row r="29">
      <c r="C29" s="13" t="s">
        <v>299</v>
      </c>
      <c r="K29" s="76" t="s">
        <v>300</v>
      </c>
      <c r="M29" s="121">
        <v>29000</v>
      </c>
      <c r="N29" s="121" t="s">
        <v>271</v>
      </c>
      <c r="P29" s="121" t="s">
        <v>295</v>
      </c>
      <c r="S29" s="121">
        <v>0</v>
      </c>
      <c r="AD29" s="121">
        <v>0</v>
      </c>
      <c r="AE29" s="121">
        <v>29000</v>
      </c>
      <c r="AF29" s="121">
        <v>0</v>
      </c>
      <c r="AG29" s="122">
        <v>0</v>
      </c>
    </row>
    <row r="30">
      <c r="A30" s="120" t="s">
        <v>301</v>
      </c>
      <c r="M30" s="123">
        <v>18457750</v>
      </c>
      <c r="P30" s="123">
        <v>18457750</v>
      </c>
      <c r="S30" s="123">
        <v>1797802.91</v>
      </c>
      <c r="AD30" s="123">
        <v>2294006.02</v>
      </c>
      <c r="AE30" s="123">
        <v>16163743.98</v>
      </c>
      <c r="AF30" s="123">
        <v>0</v>
      </c>
      <c r="AG30" s="124">
        <v>0</v>
      </c>
    </row>
    <row r="31">
      <c r="A31" s="13" t="s">
        <v>302</v>
      </c>
    </row>
    <row r="32">
      <c r="A32" s="120" t="s">
        <v>33</v>
      </c>
    </row>
    <row r="33">
      <c r="C33" s="13" t="s">
        <v>269</v>
      </c>
      <c r="K33" s="76" t="s">
        <v>270</v>
      </c>
      <c r="M33" s="121">
        <v>6115500</v>
      </c>
      <c r="N33" s="121" t="s">
        <v>271</v>
      </c>
      <c r="P33" s="121" t="s">
        <v>303</v>
      </c>
      <c r="S33" s="121">
        <v>4433290</v>
      </c>
      <c r="AD33" s="121">
        <v>4433290</v>
      </c>
      <c r="AE33" s="121">
        <v>1682210</v>
      </c>
      <c r="AF33" s="121">
        <v>0</v>
      </c>
      <c r="AG33" s="122">
        <v>0</v>
      </c>
    </row>
    <row r="34">
      <c r="C34" s="13" t="s">
        <v>273</v>
      </c>
      <c r="K34" s="76" t="s">
        <v>274</v>
      </c>
      <c r="M34" s="121">
        <v>276000</v>
      </c>
      <c r="N34" s="121" t="s">
        <v>271</v>
      </c>
      <c r="P34" s="121" t="s">
        <v>304</v>
      </c>
      <c r="S34" s="121">
        <v>176000</v>
      </c>
      <c r="AD34" s="121">
        <v>176000</v>
      </c>
      <c r="AE34" s="121">
        <v>100000</v>
      </c>
      <c r="AF34" s="121">
        <v>0</v>
      </c>
      <c r="AG34" s="122">
        <v>0</v>
      </c>
    </row>
    <row r="35">
      <c r="C35" s="13" t="s">
        <v>276</v>
      </c>
      <c r="K35" s="76" t="s">
        <v>277</v>
      </c>
      <c r="M35" s="121">
        <v>15000</v>
      </c>
      <c r="N35" s="121" t="s">
        <v>271</v>
      </c>
      <c r="P35" s="121" t="s">
        <v>305</v>
      </c>
      <c r="S35" s="121">
        <v>5000</v>
      </c>
      <c r="AD35" s="121">
        <v>5000</v>
      </c>
      <c r="AE35" s="121">
        <v>10000</v>
      </c>
      <c r="AF35" s="121">
        <v>0</v>
      </c>
      <c r="AG35" s="122">
        <v>0</v>
      </c>
    </row>
    <row r="36">
      <c r="C36" s="13" t="s">
        <v>279</v>
      </c>
      <c r="K36" s="76" t="s">
        <v>280</v>
      </c>
      <c r="M36" s="121">
        <v>15000</v>
      </c>
      <c r="N36" s="121" t="s">
        <v>271</v>
      </c>
      <c r="P36" s="121" t="s">
        <v>305</v>
      </c>
      <c r="S36" s="121">
        <v>5000</v>
      </c>
      <c r="AD36" s="121">
        <v>5000</v>
      </c>
      <c r="AE36" s="121">
        <v>10000</v>
      </c>
      <c r="AF36" s="121">
        <v>0</v>
      </c>
      <c r="AG36" s="122">
        <v>0</v>
      </c>
    </row>
    <row r="37">
      <c r="C37" s="13" t="s">
        <v>293</v>
      </c>
      <c r="K37" s="76" t="s">
        <v>294</v>
      </c>
      <c r="M37" s="121">
        <v>13750</v>
      </c>
      <c r="N37" s="121" t="s">
        <v>271</v>
      </c>
      <c r="P37" s="121" t="s">
        <v>306</v>
      </c>
      <c r="S37" s="121">
        <v>8800</v>
      </c>
      <c r="AD37" s="121">
        <v>8800</v>
      </c>
      <c r="AE37" s="121">
        <v>4950</v>
      </c>
      <c r="AF37" s="121">
        <v>0</v>
      </c>
      <c r="AG37" s="122">
        <v>0</v>
      </c>
    </row>
    <row r="38">
      <c r="C38" s="13" t="s">
        <v>296</v>
      </c>
      <c r="K38" s="76" t="s">
        <v>297</v>
      </c>
      <c r="M38" s="121">
        <v>49750</v>
      </c>
      <c r="N38" s="121" t="s">
        <v>271</v>
      </c>
      <c r="P38" s="121" t="s">
        <v>307</v>
      </c>
      <c r="S38" s="121">
        <v>0</v>
      </c>
      <c r="AD38" s="121">
        <v>0</v>
      </c>
      <c r="AE38" s="121">
        <v>49750</v>
      </c>
      <c r="AF38" s="121">
        <v>0</v>
      </c>
      <c r="AG38" s="122">
        <v>0</v>
      </c>
    </row>
    <row r="39">
      <c r="C39" s="13" t="s">
        <v>299</v>
      </c>
      <c r="K39" s="76" t="s">
        <v>300</v>
      </c>
      <c r="M39" s="121">
        <v>13750</v>
      </c>
      <c r="N39" s="121" t="s">
        <v>271</v>
      </c>
      <c r="P39" s="121" t="s">
        <v>306</v>
      </c>
      <c r="S39" s="121">
        <v>0</v>
      </c>
      <c r="AD39" s="121">
        <v>0</v>
      </c>
      <c r="AE39" s="121">
        <v>13750</v>
      </c>
      <c r="AF39" s="121">
        <v>0</v>
      </c>
      <c r="AG39" s="122">
        <v>0</v>
      </c>
    </row>
    <row r="40">
      <c r="A40" s="120" t="s">
        <v>308</v>
      </c>
      <c r="M40" s="123">
        <v>6498750</v>
      </c>
      <c r="P40" s="123">
        <v>6498750</v>
      </c>
      <c r="S40" s="123">
        <v>4628090</v>
      </c>
      <c r="AD40" s="123">
        <v>4628090</v>
      </c>
      <c r="AE40" s="123">
        <v>1870660</v>
      </c>
      <c r="AF40" s="123">
        <v>0</v>
      </c>
      <c r="AG40" s="124">
        <v>0</v>
      </c>
    </row>
    <row r="41">
      <c r="A41" s="13" t="s">
        <v>309</v>
      </c>
    </row>
    <row r="42">
      <c r="A42" s="120" t="s">
        <v>32</v>
      </c>
    </row>
    <row r="43">
      <c r="C43" s="13" t="s">
        <v>269</v>
      </c>
      <c r="K43" s="76" t="s">
        <v>270</v>
      </c>
      <c r="M43" s="121">
        <v>2066750</v>
      </c>
      <c r="N43" s="121" t="s">
        <v>271</v>
      </c>
      <c r="P43" s="121" t="s">
        <v>310</v>
      </c>
      <c r="S43" s="121">
        <v>641729</v>
      </c>
      <c r="AD43" s="121">
        <v>641729</v>
      </c>
      <c r="AE43" s="121">
        <v>1425021</v>
      </c>
      <c r="AF43" s="121">
        <v>0</v>
      </c>
      <c r="AG43" s="122">
        <v>0</v>
      </c>
    </row>
    <row r="44">
      <c r="C44" s="13" t="s">
        <v>273</v>
      </c>
      <c r="K44" s="76" t="s">
        <v>274</v>
      </c>
      <c r="M44" s="121">
        <v>108000</v>
      </c>
      <c r="N44" s="121" t="s">
        <v>271</v>
      </c>
      <c r="P44" s="121" t="s">
        <v>311</v>
      </c>
      <c r="S44" s="121">
        <v>34000</v>
      </c>
      <c r="AD44" s="121">
        <v>34000</v>
      </c>
      <c r="AE44" s="121">
        <v>74000</v>
      </c>
      <c r="AF44" s="121">
        <v>0</v>
      </c>
      <c r="AG44" s="122">
        <v>0</v>
      </c>
    </row>
    <row r="45">
      <c r="C45" s="13" t="s">
        <v>276</v>
      </c>
      <c r="K45" s="76" t="s">
        <v>277</v>
      </c>
      <c r="M45" s="121">
        <v>15000</v>
      </c>
      <c r="N45" s="121" t="s">
        <v>271</v>
      </c>
      <c r="P45" s="121" t="s">
        <v>305</v>
      </c>
      <c r="S45" s="121">
        <v>2500</v>
      </c>
      <c r="AD45" s="121">
        <v>2500</v>
      </c>
      <c r="AE45" s="121">
        <v>12500</v>
      </c>
      <c r="AF45" s="121">
        <v>0</v>
      </c>
      <c r="AG45" s="122">
        <v>0</v>
      </c>
    </row>
    <row r="46">
      <c r="C46" s="13" t="s">
        <v>279</v>
      </c>
      <c r="K46" s="76" t="s">
        <v>280</v>
      </c>
      <c r="M46" s="121">
        <v>15000</v>
      </c>
      <c r="N46" s="121" t="s">
        <v>271</v>
      </c>
      <c r="P46" s="121" t="s">
        <v>305</v>
      </c>
      <c r="S46" s="121">
        <v>2500</v>
      </c>
      <c r="AD46" s="121">
        <v>2500</v>
      </c>
      <c r="AE46" s="121">
        <v>12500</v>
      </c>
      <c r="AF46" s="121">
        <v>0</v>
      </c>
      <c r="AG46" s="122">
        <v>0</v>
      </c>
    </row>
    <row r="47">
      <c r="C47" s="13" t="s">
        <v>293</v>
      </c>
      <c r="K47" s="76" t="s">
        <v>294</v>
      </c>
      <c r="M47" s="121">
        <v>5500</v>
      </c>
      <c r="N47" s="121" t="s">
        <v>271</v>
      </c>
      <c r="P47" s="121" t="s">
        <v>312</v>
      </c>
      <c r="S47" s="121">
        <v>1700</v>
      </c>
      <c r="AD47" s="121">
        <v>1700</v>
      </c>
      <c r="AE47" s="121">
        <v>3800</v>
      </c>
      <c r="AF47" s="121">
        <v>0</v>
      </c>
      <c r="AG47" s="122">
        <v>0</v>
      </c>
    </row>
    <row r="48">
      <c r="C48" s="13" t="s">
        <v>296</v>
      </c>
      <c r="K48" s="76" t="s">
        <v>297</v>
      </c>
      <c r="M48" s="121">
        <v>18750</v>
      </c>
      <c r="N48" s="121" t="s">
        <v>271</v>
      </c>
      <c r="P48" s="121" t="s">
        <v>313</v>
      </c>
      <c r="S48" s="121">
        <v>0</v>
      </c>
      <c r="AD48" s="121">
        <v>0</v>
      </c>
      <c r="AE48" s="121">
        <v>18750</v>
      </c>
      <c r="AF48" s="121">
        <v>0</v>
      </c>
      <c r="AG48" s="122">
        <v>0</v>
      </c>
    </row>
    <row r="49">
      <c r="C49" s="13" t="s">
        <v>299</v>
      </c>
      <c r="K49" s="76" t="s">
        <v>300</v>
      </c>
      <c r="M49" s="121">
        <v>5500</v>
      </c>
      <c r="N49" s="121" t="s">
        <v>271</v>
      </c>
      <c r="P49" s="121" t="s">
        <v>312</v>
      </c>
      <c r="S49" s="121">
        <v>0</v>
      </c>
      <c r="AD49" s="121">
        <v>0</v>
      </c>
      <c r="AE49" s="121">
        <v>5500</v>
      </c>
      <c r="AF49" s="121">
        <v>0</v>
      </c>
      <c r="AG49" s="122">
        <v>0</v>
      </c>
    </row>
    <row r="50">
      <c r="A50" s="120" t="s">
        <v>314</v>
      </c>
      <c r="M50" s="123">
        <v>2234500</v>
      </c>
      <c r="P50" s="123">
        <v>2234500</v>
      </c>
      <c r="S50" s="123">
        <v>682429</v>
      </c>
      <c r="AD50" s="123">
        <v>682429</v>
      </c>
      <c r="AE50" s="123">
        <v>1552071</v>
      </c>
      <c r="AF50" s="123">
        <v>0</v>
      </c>
      <c r="AG50" s="124">
        <v>0</v>
      </c>
    </row>
    <row r="51">
      <c r="A51" s="125" t="s">
        <v>315</v>
      </c>
      <c r="M51" s="126">
        <v>27191000</v>
      </c>
      <c r="P51" s="127">
        <v>27191000</v>
      </c>
      <c r="S51" s="127">
        <v>7108321.91</v>
      </c>
      <c r="AD51" s="127">
        <v>7604525.02</v>
      </c>
      <c r="AE51" s="127">
        <v>19586474.98</v>
      </c>
      <c r="AF51" s="127">
        <v>0</v>
      </c>
      <c r="AG51" s="128">
        <v>0</v>
      </c>
    </row>
    <row r="52">
      <c r="A52" s="119" t="s">
        <v>34</v>
      </c>
    </row>
    <row r="53">
      <c r="A53" s="13" t="s">
        <v>268</v>
      </c>
    </row>
    <row r="54">
      <c r="A54" s="120" t="s">
        <v>35</v>
      </c>
    </row>
    <row r="55">
      <c r="C55" s="13" t="s">
        <v>316</v>
      </c>
      <c r="K55" s="76" t="s">
        <v>317</v>
      </c>
      <c r="M55" s="121">
        <v>4121750</v>
      </c>
      <c r="N55" s="121" t="s">
        <v>271</v>
      </c>
      <c r="P55" s="121" t="s">
        <v>318</v>
      </c>
      <c r="S55" s="121">
        <v>2135</v>
      </c>
      <c r="AD55" s="121">
        <v>2135</v>
      </c>
      <c r="AE55" s="121">
        <v>4119615</v>
      </c>
      <c r="AF55" s="121">
        <v>0</v>
      </c>
      <c r="AG55" s="122">
        <v>0</v>
      </c>
    </row>
    <row r="56">
      <c r="C56" s="13" t="s">
        <v>319</v>
      </c>
      <c r="K56" s="76" t="s">
        <v>320</v>
      </c>
      <c r="M56" s="121">
        <v>0</v>
      </c>
      <c r="N56" s="121" t="s">
        <v>271</v>
      </c>
      <c r="P56" s="121" t="s">
        <v>292</v>
      </c>
      <c r="S56" s="121">
        <v>3500</v>
      </c>
      <c r="AD56" s="121">
        <v>3500</v>
      </c>
      <c r="AE56" s="121">
        <v>-3500</v>
      </c>
      <c r="AF56" s="121">
        <v>0</v>
      </c>
      <c r="AG56" s="122">
        <v/>
      </c>
    </row>
    <row r="57">
      <c r="C57" s="13" t="s">
        <v>321</v>
      </c>
      <c r="K57" s="76" t="s">
        <v>322</v>
      </c>
      <c r="M57" s="121">
        <v>0</v>
      </c>
      <c r="N57" s="121" t="s">
        <v>271</v>
      </c>
      <c r="P57" s="121" t="s">
        <v>292</v>
      </c>
      <c r="S57" s="121">
        <v>5677</v>
      </c>
      <c r="AD57" s="121">
        <v>5677</v>
      </c>
      <c r="AE57" s="121">
        <v>-5677</v>
      </c>
      <c r="AF57" s="121">
        <v>0</v>
      </c>
      <c r="AG57" s="122">
        <v/>
      </c>
    </row>
    <row r="58">
      <c r="C58" s="13" t="s">
        <v>323</v>
      </c>
      <c r="K58" s="76" t="s">
        <v>324</v>
      </c>
      <c r="M58" s="121">
        <v>0</v>
      </c>
      <c r="N58" s="121" t="s">
        <v>271</v>
      </c>
      <c r="P58" s="121" t="s">
        <v>292</v>
      </c>
      <c r="S58" s="121">
        <v>431.56</v>
      </c>
      <c r="AD58" s="121">
        <v>431.56</v>
      </c>
      <c r="AE58" s="121">
        <v>-431.56</v>
      </c>
      <c r="AF58" s="121">
        <v>0</v>
      </c>
      <c r="AG58" s="122">
        <v/>
      </c>
    </row>
    <row r="59">
      <c r="C59" s="13" t="s">
        <v>325</v>
      </c>
      <c r="K59" s="76" t="s">
        <v>326</v>
      </c>
      <c r="M59" s="121">
        <v>0</v>
      </c>
      <c r="N59" s="121" t="s">
        <v>271</v>
      </c>
      <c r="P59" s="121" t="s">
        <v>292</v>
      </c>
      <c r="S59" s="121">
        <v>13134.119999999999</v>
      </c>
      <c r="AD59" s="121">
        <v>13134.119999999999</v>
      </c>
      <c r="AE59" s="121">
        <v>-13134.119999999999</v>
      </c>
      <c r="AF59" s="121">
        <v>0</v>
      </c>
      <c r="AG59" s="122">
        <v/>
      </c>
    </row>
    <row r="60">
      <c r="A60" s="120" t="s">
        <v>327</v>
      </c>
      <c r="M60" s="123">
        <v>4121750</v>
      </c>
      <c r="P60" s="123">
        <v>4121750</v>
      </c>
      <c r="S60" s="123">
        <v>24877.68</v>
      </c>
      <c r="AD60" s="123">
        <v>24877.68</v>
      </c>
      <c r="AE60" s="123">
        <v>4096872.32</v>
      </c>
      <c r="AF60" s="123">
        <v>0</v>
      </c>
      <c r="AG60" s="124">
        <v>0</v>
      </c>
    </row>
    <row r="61">
      <c r="A61" s="13" t="s">
        <v>328</v>
      </c>
    </row>
    <row r="62">
      <c r="A62" s="120" t="s">
        <v>38</v>
      </c>
    </row>
    <row r="63">
      <c r="C63" s="13" t="s">
        <v>316</v>
      </c>
      <c r="K63" s="76" t="s">
        <v>317</v>
      </c>
      <c r="M63" s="121">
        <v>340250</v>
      </c>
      <c r="N63" s="121" t="s">
        <v>271</v>
      </c>
      <c r="P63" s="121" t="s">
        <v>329</v>
      </c>
      <c r="S63" s="121">
        <v>0</v>
      </c>
      <c r="AD63" s="121">
        <v>0</v>
      </c>
      <c r="AE63" s="121">
        <v>340250</v>
      </c>
      <c r="AF63" s="121">
        <v>0</v>
      </c>
      <c r="AG63" s="122">
        <v>0</v>
      </c>
    </row>
    <row r="64">
      <c r="A64" s="120" t="s">
        <v>330</v>
      </c>
      <c r="M64" s="123">
        <v>340250</v>
      </c>
      <c r="P64" s="123">
        <v>340250</v>
      </c>
      <c r="S64" s="123">
        <v>0</v>
      </c>
      <c r="AD64" s="123">
        <v>0</v>
      </c>
      <c r="AE64" s="123">
        <v>340250</v>
      </c>
      <c r="AF64" s="123">
        <v>0</v>
      </c>
      <c r="AG64" s="124">
        <v>0</v>
      </c>
    </row>
    <row r="65">
      <c r="A65" s="13" t="s">
        <v>331</v>
      </c>
    </row>
    <row r="66">
      <c r="A66" s="120" t="s">
        <v>39</v>
      </c>
    </row>
    <row r="67">
      <c r="C67" s="13" t="s">
        <v>332</v>
      </c>
      <c r="K67" s="76" t="s">
        <v>333</v>
      </c>
      <c r="M67" s="121">
        <v>4525000</v>
      </c>
      <c r="N67" s="121" t="s">
        <v>271</v>
      </c>
      <c r="P67" s="121" t="s">
        <v>334</v>
      </c>
      <c r="S67" s="121">
        <v>0</v>
      </c>
      <c r="AD67" s="121">
        <v>0</v>
      </c>
      <c r="AE67" s="121">
        <v>4525000</v>
      </c>
      <c r="AF67" s="121">
        <v>0</v>
      </c>
      <c r="AG67" s="122">
        <v>0</v>
      </c>
    </row>
    <row r="68">
      <c r="A68" s="120" t="s">
        <v>335</v>
      </c>
      <c r="M68" s="123">
        <v>4525000</v>
      </c>
      <c r="P68" s="123">
        <v>4525000</v>
      </c>
      <c r="S68" s="123">
        <v>0</v>
      </c>
      <c r="AD68" s="123">
        <v>0</v>
      </c>
      <c r="AE68" s="123">
        <v>4525000</v>
      </c>
      <c r="AF68" s="123">
        <v>0</v>
      </c>
      <c r="AG68" s="124">
        <v>0</v>
      </c>
    </row>
    <row r="69">
      <c r="A69" s="13" t="s">
        <v>336</v>
      </c>
    </row>
    <row r="70">
      <c r="A70" s="120" t="s">
        <v>41</v>
      </c>
    </row>
    <row r="71">
      <c r="C71" s="13" t="s">
        <v>337</v>
      </c>
      <c r="K71" s="76" t="s">
        <v>338</v>
      </c>
      <c r="M71" s="121">
        <v>192296000</v>
      </c>
      <c r="N71" s="121" t="s">
        <v>271</v>
      </c>
      <c r="P71" s="121" t="s">
        <v>339</v>
      </c>
      <c r="S71" s="121">
        <v>0</v>
      </c>
      <c r="AD71" s="121">
        <v>0</v>
      </c>
      <c r="AE71" s="121">
        <v>192296000</v>
      </c>
      <c r="AF71" s="121">
        <v>0</v>
      </c>
      <c r="AG71" s="122">
        <v>0</v>
      </c>
    </row>
    <row r="72">
      <c r="A72" s="120" t="s">
        <v>340</v>
      </c>
      <c r="M72" s="123">
        <v>192296000</v>
      </c>
      <c r="P72" s="123">
        <v>192296000</v>
      </c>
      <c r="S72" s="123">
        <v>0</v>
      </c>
      <c r="AD72" s="123">
        <v>0</v>
      </c>
      <c r="AE72" s="123">
        <v>192296000</v>
      </c>
      <c r="AF72" s="123">
        <v>0</v>
      </c>
      <c r="AG72" s="124">
        <v>0</v>
      </c>
    </row>
    <row r="73">
      <c r="A73" s="13" t="s">
        <v>341</v>
      </c>
    </row>
    <row r="74">
      <c r="A74" s="120" t="s">
        <v>40</v>
      </c>
    </row>
    <row r="75">
      <c r="C75" s="13" t="s">
        <v>316</v>
      </c>
      <c r="K75" s="76" t="s">
        <v>317</v>
      </c>
      <c r="M75" s="121">
        <v>0</v>
      </c>
      <c r="N75" s="121" t="s">
        <v>271</v>
      </c>
      <c r="P75" s="121" t="s">
        <v>292</v>
      </c>
      <c r="S75" s="121">
        <v>12705.64</v>
      </c>
      <c r="AD75" s="121">
        <v>12705.64</v>
      </c>
      <c r="AE75" s="121">
        <v>-12705.64</v>
      </c>
      <c r="AF75" s="121">
        <v>0</v>
      </c>
      <c r="AG75" s="122">
        <v/>
      </c>
    </row>
    <row r="76">
      <c r="C76" s="13" t="s">
        <v>342</v>
      </c>
      <c r="K76" s="76" t="s">
        <v>343</v>
      </c>
      <c r="M76" s="121">
        <v>1144000</v>
      </c>
      <c r="N76" s="121" t="s">
        <v>271</v>
      </c>
      <c r="P76" s="121" t="s">
        <v>344</v>
      </c>
      <c r="S76" s="121">
        <v>75600</v>
      </c>
      <c r="AD76" s="121">
        <v>75600</v>
      </c>
      <c r="AE76" s="121">
        <v>1068400</v>
      </c>
      <c r="AF76" s="121">
        <v>0</v>
      </c>
      <c r="AG76" s="122">
        <v>0</v>
      </c>
    </row>
    <row r="77">
      <c r="A77" s="120" t="s">
        <v>345</v>
      </c>
      <c r="M77" s="123">
        <v>1144000</v>
      </c>
      <c r="P77" s="123">
        <v>1144000</v>
      </c>
      <c r="S77" s="123">
        <v>88305.64</v>
      </c>
      <c r="AD77" s="123">
        <v>88305.64</v>
      </c>
      <c r="AE77" s="123">
        <v>1055694.36</v>
      </c>
      <c r="AF77" s="123">
        <v>0</v>
      </c>
      <c r="AG77" s="124">
        <v>0</v>
      </c>
    </row>
    <row r="78">
      <c r="A78" s="13" t="s">
        <v>346</v>
      </c>
    </row>
    <row r="79">
      <c r="A79" s="120" t="s">
        <v>42</v>
      </c>
    </row>
    <row r="80">
      <c r="C80" s="13" t="s">
        <v>342</v>
      </c>
      <c r="K80" s="76" t="s">
        <v>343</v>
      </c>
      <c r="M80" s="121">
        <v>1906750</v>
      </c>
      <c r="N80" s="121" t="s">
        <v>271</v>
      </c>
      <c r="P80" s="121" t="s">
        <v>347</v>
      </c>
      <c r="S80" s="121">
        <v>0</v>
      </c>
      <c r="AD80" s="121">
        <v>0</v>
      </c>
      <c r="AE80" s="121">
        <v>1906750</v>
      </c>
      <c r="AF80" s="121">
        <v>0</v>
      </c>
      <c r="AG80" s="122">
        <v>0</v>
      </c>
    </row>
    <row r="81">
      <c r="A81" s="120" t="s">
        <v>348</v>
      </c>
      <c r="M81" s="123">
        <v>1906750</v>
      </c>
      <c r="P81" s="123">
        <v>1906750</v>
      </c>
      <c r="S81" s="123">
        <v>0</v>
      </c>
      <c r="AD81" s="123">
        <v>0</v>
      </c>
      <c r="AE81" s="123">
        <v>1906750</v>
      </c>
      <c r="AF81" s="123">
        <v>0</v>
      </c>
      <c r="AG81" s="124">
        <v>0</v>
      </c>
    </row>
    <row r="82">
      <c r="A82" s="13" t="s">
        <v>302</v>
      </c>
    </row>
    <row r="83">
      <c r="A83" s="120" t="s">
        <v>36</v>
      </c>
    </row>
    <row r="84">
      <c r="C84" s="13" t="s">
        <v>316</v>
      </c>
      <c r="K84" s="76" t="s">
        <v>317</v>
      </c>
      <c r="M84" s="121">
        <v>45164500</v>
      </c>
      <c r="N84" s="121" t="s">
        <v>271</v>
      </c>
      <c r="P84" s="121" t="s">
        <v>349</v>
      </c>
      <c r="S84" s="121">
        <v>2160</v>
      </c>
      <c r="AD84" s="121">
        <v>2160</v>
      </c>
      <c r="AE84" s="121">
        <v>45162340</v>
      </c>
      <c r="AF84" s="121">
        <v>0</v>
      </c>
      <c r="AG84" s="122">
        <v>0</v>
      </c>
    </row>
    <row r="85">
      <c r="C85" s="13" t="s">
        <v>342</v>
      </c>
      <c r="K85" s="76" t="s">
        <v>343</v>
      </c>
      <c r="M85" s="121">
        <v>0</v>
      </c>
      <c r="N85" s="121" t="s">
        <v>271</v>
      </c>
      <c r="P85" s="121" t="s">
        <v>292</v>
      </c>
      <c r="S85" s="121">
        <v>22500</v>
      </c>
      <c r="AD85" s="121">
        <v>22500</v>
      </c>
      <c r="AE85" s="121">
        <v>-22500</v>
      </c>
      <c r="AF85" s="121">
        <v>0</v>
      </c>
      <c r="AG85" s="122">
        <v/>
      </c>
    </row>
    <row r="86">
      <c r="C86" s="13" t="s">
        <v>319</v>
      </c>
      <c r="K86" s="76" t="s">
        <v>320</v>
      </c>
      <c r="M86" s="121">
        <v>0</v>
      </c>
      <c r="N86" s="121" t="s">
        <v>271</v>
      </c>
      <c r="P86" s="121" t="s">
        <v>292</v>
      </c>
      <c r="S86" s="121">
        <v>11097.24</v>
      </c>
      <c r="AD86" s="121">
        <v>11097.24</v>
      </c>
      <c r="AE86" s="121">
        <v>-11097.24</v>
      </c>
      <c r="AF86" s="121">
        <v>0</v>
      </c>
      <c r="AG86" s="122">
        <v/>
      </c>
    </row>
    <row r="87">
      <c r="C87" s="13" t="s">
        <v>321</v>
      </c>
      <c r="K87" s="76" t="s">
        <v>322</v>
      </c>
      <c r="M87" s="121">
        <v>0</v>
      </c>
      <c r="N87" s="121" t="s">
        <v>271</v>
      </c>
      <c r="P87" s="121" t="s">
        <v>292</v>
      </c>
      <c r="S87" s="121">
        <v>9753.3</v>
      </c>
      <c r="AD87" s="121">
        <v>9753.3</v>
      </c>
      <c r="AE87" s="121">
        <v>-9753.3</v>
      </c>
      <c r="AF87" s="121">
        <v>0</v>
      </c>
      <c r="AG87" s="122">
        <v/>
      </c>
    </row>
    <row r="88">
      <c r="C88" s="13" t="s">
        <v>350</v>
      </c>
      <c r="K88" s="76" t="s">
        <v>351</v>
      </c>
      <c r="M88" s="121">
        <v>0</v>
      </c>
      <c r="N88" s="121" t="s">
        <v>271</v>
      </c>
      <c r="P88" s="121" t="s">
        <v>292</v>
      </c>
      <c r="S88" s="121">
        <v>0</v>
      </c>
      <c r="AD88" s="121">
        <v>0</v>
      </c>
      <c r="AE88" s="121">
        <v>0</v>
      </c>
      <c r="AF88" s="121">
        <v>0</v>
      </c>
      <c r="AG88" s="122">
        <v/>
      </c>
    </row>
    <row r="89">
      <c r="C89" s="13" t="s">
        <v>352</v>
      </c>
      <c r="K89" s="76" t="s">
        <v>353</v>
      </c>
      <c r="M89" s="121">
        <v>0</v>
      </c>
      <c r="N89" s="121" t="s">
        <v>271</v>
      </c>
      <c r="P89" s="121" t="s">
        <v>292</v>
      </c>
      <c r="S89" s="121">
        <v>3800000</v>
      </c>
      <c r="AD89" s="121">
        <v>3800000</v>
      </c>
      <c r="AE89" s="121">
        <v>-3800000</v>
      </c>
      <c r="AF89" s="121">
        <v>0</v>
      </c>
      <c r="AG89" s="122">
        <v/>
      </c>
    </row>
    <row r="90">
      <c r="A90" s="120" t="s">
        <v>354</v>
      </c>
      <c r="M90" s="123">
        <v>45164500</v>
      </c>
      <c r="P90" s="123">
        <v>45164500</v>
      </c>
      <c r="S90" s="123">
        <v>3845510.54</v>
      </c>
      <c r="AD90" s="123">
        <v>3845510.54</v>
      </c>
      <c r="AE90" s="123">
        <v>41318989.46</v>
      </c>
      <c r="AF90" s="123">
        <v>0</v>
      </c>
      <c r="AG90" s="124">
        <v>0</v>
      </c>
    </row>
    <row r="91">
      <c r="A91" s="13" t="s">
        <v>355</v>
      </c>
    </row>
    <row r="92">
      <c r="A92" s="120" t="s">
        <v>43</v>
      </c>
    </row>
    <row r="93">
      <c r="C93" s="13" t="s">
        <v>342</v>
      </c>
      <c r="K93" s="76" t="s">
        <v>343</v>
      </c>
      <c r="M93" s="121">
        <v>299750</v>
      </c>
      <c r="N93" s="121" t="s">
        <v>271</v>
      </c>
      <c r="P93" s="121" t="s">
        <v>356</v>
      </c>
      <c r="S93" s="121">
        <v>0</v>
      </c>
      <c r="AD93" s="121">
        <v>0</v>
      </c>
      <c r="AE93" s="121">
        <v>299750</v>
      </c>
      <c r="AF93" s="121">
        <v>0</v>
      </c>
      <c r="AG93" s="122">
        <v>0</v>
      </c>
    </row>
    <row r="94">
      <c r="A94" s="120" t="s">
        <v>357</v>
      </c>
      <c r="M94" s="123">
        <v>299750</v>
      </c>
      <c r="P94" s="123">
        <v>299750</v>
      </c>
      <c r="S94" s="123">
        <v>0</v>
      </c>
      <c r="AD94" s="123">
        <v>0</v>
      </c>
      <c r="AE94" s="123">
        <v>299750</v>
      </c>
      <c r="AF94" s="123">
        <v>0</v>
      </c>
      <c r="AG94" s="124">
        <v>0</v>
      </c>
    </row>
    <row r="95">
      <c r="A95" s="13" t="s">
        <v>358</v>
      </c>
    </row>
    <row r="96">
      <c r="A96" s="120" t="s">
        <v>44</v>
      </c>
    </row>
    <row r="97">
      <c r="C97" s="13" t="s">
        <v>342</v>
      </c>
      <c r="K97" s="76" t="s">
        <v>343</v>
      </c>
      <c r="M97" s="121">
        <v>1906750</v>
      </c>
      <c r="N97" s="121" t="s">
        <v>271</v>
      </c>
      <c r="P97" s="121" t="s">
        <v>347</v>
      </c>
      <c r="S97" s="121">
        <v>0</v>
      </c>
      <c r="AD97" s="121">
        <v>0</v>
      </c>
      <c r="AE97" s="121">
        <v>1906750</v>
      </c>
      <c r="AF97" s="121">
        <v>0</v>
      </c>
      <c r="AG97" s="122">
        <v>0</v>
      </c>
    </row>
    <row r="98">
      <c r="A98" s="120" t="s">
        <v>359</v>
      </c>
      <c r="M98" s="123">
        <v>1906750</v>
      </c>
      <c r="P98" s="123">
        <v>1906750</v>
      </c>
      <c r="S98" s="123">
        <v>0</v>
      </c>
      <c r="AD98" s="123">
        <v>0</v>
      </c>
      <c r="AE98" s="123">
        <v>1906750</v>
      </c>
      <c r="AF98" s="123">
        <v>0</v>
      </c>
      <c r="AG98" s="124">
        <v>0</v>
      </c>
    </row>
    <row r="99">
      <c r="A99" s="13" t="s">
        <v>309</v>
      </c>
    </row>
    <row r="100">
      <c r="A100" s="120" t="s">
        <v>37</v>
      </c>
    </row>
    <row r="101">
      <c r="C101" s="13" t="s">
        <v>316</v>
      </c>
      <c r="K101" s="76" t="s">
        <v>317</v>
      </c>
      <c r="M101" s="121">
        <v>1497500</v>
      </c>
      <c r="N101" s="121" t="s">
        <v>271</v>
      </c>
      <c r="P101" s="121" t="s">
        <v>360</v>
      </c>
      <c r="S101" s="121">
        <v>5680</v>
      </c>
      <c r="AD101" s="121">
        <v>5680</v>
      </c>
      <c r="AE101" s="121">
        <v>1491820</v>
      </c>
      <c r="AF101" s="121">
        <v>0</v>
      </c>
      <c r="AG101" s="122">
        <v>0</v>
      </c>
    </row>
    <row r="102">
      <c r="C102" s="13" t="s">
        <v>319</v>
      </c>
      <c r="K102" s="76" t="s">
        <v>320</v>
      </c>
      <c r="M102" s="121">
        <v>0</v>
      </c>
      <c r="N102" s="121" t="s">
        <v>271</v>
      </c>
      <c r="P102" s="121" t="s">
        <v>292</v>
      </c>
      <c r="S102" s="121">
        <v>3000</v>
      </c>
      <c r="AD102" s="121">
        <v>3000</v>
      </c>
      <c r="AE102" s="121">
        <v>-3000</v>
      </c>
      <c r="AF102" s="121">
        <v>0</v>
      </c>
      <c r="AG102" s="122">
        <v/>
      </c>
    </row>
    <row r="103">
      <c r="A103" s="120" t="s">
        <v>361</v>
      </c>
      <c r="M103" s="123">
        <v>1497500</v>
      </c>
      <c r="P103" s="123">
        <v>1497500</v>
      </c>
      <c r="S103" s="123">
        <v>8680</v>
      </c>
      <c r="AD103" s="123">
        <v>8680</v>
      </c>
      <c r="AE103" s="123">
        <v>1488820</v>
      </c>
      <c r="AF103" s="123">
        <v>0</v>
      </c>
      <c r="AG103" s="124">
        <v>0</v>
      </c>
    </row>
    <row r="104">
      <c r="A104" s="125" t="s">
        <v>362</v>
      </c>
      <c r="M104" s="126">
        <v>253202250</v>
      </c>
      <c r="P104" s="127">
        <v>253202250</v>
      </c>
      <c r="S104" s="127">
        <v>3967373.86</v>
      </c>
      <c r="AD104" s="127">
        <v>3967373.86</v>
      </c>
      <c r="AE104" s="127">
        <v>249234876.14000002</v>
      </c>
      <c r="AF104" s="127">
        <v>0</v>
      </c>
      <c r="AG104" s="128">
        <v>0</v>
      </c>
    </row>
    <row r="105">
      <c r="A105" s="119" t="s">
        <v>363</v>
      </c>
    </row>
    <row r="106">
      <c r="A106" s="13" t="s">
        <v>364</v>
      </c>
    </row>
    <row r="107">
      <c r="A107" s="125" t="s">
        <v>46</v>
      </c>
    </row>
    <row r="108">
      <c r="B108" s="129" t="s">
        <v>47</v>
      </c>
    </row>
    <row r="109">
      <c r="C109" s="13" t="s">
        <v>365</v>
      </c>
      <c r="K109" s="76" t="s">
        <v>366</v>
      </c>
      <c r="M109" s="121">
        <v>1000000</v>
      </c>
      <c r="N109" s="121">
        <v>0</v>
      </c>
      <c r="P109" s="121">
        <v>1000000</v>
      </c>
      <c r="S109" s="121">
        <v>0</v>
      </c>
      <c r="AD109" s="121">
        <v>0</v>
      </c>
      <c r="AE109" s="121">
        <v>1000000</v>
      </c>
      <c r="AF109" s="121">
        <v>0</v>
      </c>
      <c r="AG109" s="122">
        <v>0</v>
      </c>
    </row>
    <row r="110">
      <c r="A110" s="125" t="s">
        <v>367</v>
      </c>
      <c r="M110" s="127">
        <v>1000000</v>
      </c>
      <c r="P110" s="127">
        <v>1000000</v>
      </c>
      <c r="S110" s="127">
        <v>0</v>
      </c>
      <c r="AD110" s="127">
        <v>0</v>
      </c>
      <c r="AE110" s="127">
        <v>1000000</v>
      </c>
      <c r="AF110" s="127">
        <v>0</v>
      </c>
      <c r="AG110" s="128">
        <v>0</v>
      </c>
    </row>
    <row r="111">
      <c r="A111" s="119" t="s">
        <v>48</v>
      </c>
    </row>
    <row r="112">
      <c r="A112" s="13" t="s">
        <v>328</v>
      </c>
    </row>
    <row r="113">
      <c r="A113" s="120" t="s">
        <v>52</v>
      </c>
    </row>
    <row r="114">
      <c r="C114" s="13" t="s">
        <v>342</v>
      </c>
      <c r="K114" s="76" t="s">
        <v>343</v>
      </c>
      <c r="M114" s="121">
        <v>151468.3</v>
      </c>
      <c r="N114" s="121" t="s">
        <v>271</v>
      </c>
      <c r="P114" s="121" t="s">
        <v>368</v>
      </c>
      <c r="S114" s="121">
        <v>0</v>
      </c>
      <c r="AD114" s="121">
        <v>0</v>
      </c>
      <c r="AE114" s="121">
        <v>151468.3</v>
      </c>
      <c r="AF114" s="121">
        <v>0</v>
      </c>
      <c r="AG114" s="122">
        <v>0</v>
      </c>
    </row>
    <row r="115">
      <c r="A115" s="120" t="s">
        <v>369</v>
      </c>
      <c r="M115" s="123">
        <v>151468.3</v>
      </c>
      <c r="P115" s="123">
        <v>151468.3</v>
      </c>
      <c r="S115" s="123">
        <v>0</v>
      </c>
      <c r="AD115" s="123">
        <v>0</v>
      </c>
      <c r="AE115" s="123">
        <v>151468.3</v>
      </c>
      <c r="AF115" s="123">
        <v>0</v>
      </c>
      <c r="AG115" s="124">
        <v>0</v>
      </c>
    </row>
    <row r="116">
      <c r="A116" s="13" t="s">
        <v>331</v>
      </c>
    </row>
    <row r="117">
      <c r="A117" s="120" t="s">
        <v>53</v>
      </c>
    </row>
    <row r="118">
      <c r="C118" s="13" t="s">
        <v>332</v>
      </c>
      <c r="K118" s="76" t="s">
        <v>333</v>
      </c>
      <c r="M118" s="121">
        <v>1390325</v>
      </c>
      <c r="N118" s="121" t="s">
        <v>271</v>
      </c>
      <c r="P118" s="121" t="s">
        <v>370</v>
      </c>
      <c r="S118" s="121">
        <v>0</v>
      </c>
      <c r="AD118" s="121">
        <v>0</v>
      </c>
      <c r="AE118" s="121">
        <v>1390325</v>
      </c>
      <c r="AF118" s="121">
        <v>0</v>
      </c>
      <c r="AG118" s="122">
        <v>0</v>
      </c>
    </row>
    <row r="119">
      <c r="A119" s="120" t="s">
        <v>371</v>
      </c>
      <c r="M119" s="123">
        <v>1390325</v>
      </c>
      <c r="P119" s="123">
        <v>1390325</v>
      </c>
      <c r="S119" s="123">
        <v>0</v>
      </c>
      <c r="AD119" s="123">
        <v>0</v>
      </c>
      <c r="AE119" s="123">
        <v>1390325</v>
      </c>
      <c r="AF119" s="123">
        <v>0</v>
      </c>
      <c r="AG119" s="124">
        <v>0</v>
      </c>
    </row>
    <row r="120">
      <c r="A120" s="13" t="s">
        <v>336</v>
      </c>
    </row>
    <row r="121">
      <c r="A121" s="120" t="s">
        <v>51</v>
      </c>
    </row>
    <row r="122">
      <c r="C122" s="13" t="s">
        <v>316</v>
      </c>
      <c r="K122" s="76" t="s">
        <v>317</v>
      </c>
      <c r="M122" s="121">
        <v>0</v>
      </c>
      <c r="N122" s="121" t="s">
        <v>271</v>
      </c>
      <c r="P122" s="121" t="s">
        <v>292</v>
      </c>
      <c r="S122" s="121">
        <v>60030</v>
      </c>
      <c r="AD122" s="121">
        <v>60030</v>
      </c>
      <c r="AE122" s="121">
        <v>-60030</v>
      </c>
      <c r="AF122" s="121">
        <v>0</v>
      </c>
      <c r="AG122" s="122">
        <v/>
      </c>
    </row>
    <row r="123">
      <c r="C123" s="13" t="s">
        <v>337</v>
      </c>
      <c r="K123" s="76" t="s">
        <v>338</v>
      </c>
      <c r="M123" s="121">
        <v>34875135.55</v>
      </c>
      <c r="N123" s="121" t="s">
        <v>271</v>
      </c>
      <c r="P123" s="121" t="s">
        <v>372</v>
      </c>
      <c r="S123" s="121">
        <v>0</v>
      </c>
      <c r="AD123" s="121">
        <v>0</v>
      </c>
      <c r="AE123" s="121">
        <v>34875135.55</v>
      </c>
      <c r="AF123" s="121">
        <v>0</v>
      </c>
      <c r="AG123" s="122">
        <v>0</v>
      </c>
    </row>
    <row r="124">
      <c r="A124" s="120" t="s">
        <v>373</v>
      </c>
      <c r="M124" s="123">
        <v>34875135.55</v>
      </c>
      <c r="P124" s="123">
        <v>34875135.55</v>
      </c>
      <c r="S124" s="123">
        <v>60030</v>
      </c>
      <c r="AD124" s="123">
        <v>60030</v>
      </c>
      <c r="AE124" s="123">
        <v>34815105.55</v>
      </c>
      <c r="AF124" s="123">
        <v>0</v>
      </c>
      <c r="AG124" s="124">
        <v>0</v>
      </c>
    </row>
    <row r="125">
      <c r="A125" s="13" t="s">
        <v>346</v>
      </c>
    </row>
    <row r="126">
      <c r="A126" s="120" t="s">
        <v>54</v>
      </c>
    </row>
    <row r="127">
      <c r="C127" s="13" t="s">
        <v>342</v>
      </c>
      <c r="K127" s="76" t="s">
        <v>343</v>
      </c>
      <c r="M127" s="121">
        <v>1139109.15</v>
      </c>
      <c r="N127" s="121" t="s">
        <v>271</v>
      </c>
      <c r="P127" s="121" t="s">
        <v>374</v>
      </c>
      <c r="S127" s="121">
        <v>0</v>
      </c>
      <c r="AD127" s="121">
        <v>0</v>
      </c>
      <c r="AE127" s="121">
        <v>1139109.15</v>
      </c>
      <c r="AF127" s="121">
        <v>0</v>
      </c>
      <c r="AG127" s="122">
        <v>0</v>
      </c>
    </row>
    <row r="128">
      <c r="A128" s="120" t="s">
        <v>375</v>
      </c>
      <c r="M128" s="123">
        <v>1139109.15</v>
      </c>
      <c r="P128" s="123">
        <v>1139109.15</v>
      </c>
      <c r="S128" s="123">
        <v>0</v>
      </c>
      <c r="AD128" s="123">
        <v>0</v>
      </c>
      <c r="AE128" s="123">
        <v>1139109.15</v>
      </c>
      <c r="AF128" s="123">
        <v>0</v>
      </c>
      <c r="AG128" s="124">
        <v>0</v>
      </c>
    </row>
    <row r="129">
      <c r="A129" s="13" t="s">
        <v>302</v>
      </c>
    </row>
    <row r="130">
      <c r="A130" s="120" t="s">
        <v>49</v>
      </c>
    </row>
    <row r="131">
      <c r="C131" s="13" t="s">
        <v>316</v>
      </c>
      <c r="K131" s="76" t="s">
        <v>317</v>
      </c>
      <c r="M131" s="121">
        <v>12216111.35</v>
      </c>
      <c r="N131" s="121" t="s">
        <v>271</v>
      </c>
      <c r="P131" s="121" t="s">
        <v>376</v>
      </c>
      <c r="S131" s="121">
        <v>38021</v>
      </c>
      <c r="AD131" s="121">
        <v>38021</v>
      </c>
      <c r="AE131" s="121">
        <v>12178090.35</v>
      </c>
      <c r="AF131" s="121">
        <v>500</v>
      </c>
      <c r="AG131" s="122">
        <v>4.092955488654743E-05</v>
      </c>
    </row>
    <row r="132">
      <c r="C132" s="13" t="s">
        <v>342</v>
      </c>
      <c r="K132" s="76" t="s">
        <v>343</v>
      </c>
      <c r="M132" s="121">
        <v>0</v>
      </c>
      <c r="N132" s="121" t="s">
        <v>271</v>
      </c>
      <c r="P132" s="121" t="s">
        <v>292</v>
      </c>
      <c r="S132" s="121">
        <v>35190.79</v>
      </c>
      <c r="AD132" s="121">
        <v>35190.79</v>
      </c>
      <c r="AE132" s="121">
        <v>-35190.79</v>
      </c>
      <c r="AF132" s="121">
        <v>0</v>
      </c>
      <c r="AG132" s="122">
        <v/>
      </c>
    </row>
    <row r="133">
      <c r="C133" s="13" t="s">
        <v>377</v>
      </c>
      <c r="K133" s="76" t="s">
        <v>378</v>
      </c>
      <c r="M133" s="121">
        <v>0</v>
      </c>
      <c r="N133" s="121" t="s">
        <v>271</v>
      </c>
      <c r="P133" s="121" t="s">
        <v>292</v>
      </c>
      <c r="S133" s="121">
        <v>126936.25</v>
      </c>
      <c r="AD133" s="121">
        <v>126936.25</v>
      </c>
      <c r="AE133" s="121">
        <v>-126936.25</v>
      </c>
      <c r="AF133" s="121">
        <v>0</v>
      </c>
      <c r="AG133" s="122">
        <v/>
      </c>
    </row>
    <row r="134">
      <c r="C134" s="13" t="s">
        <v>379</v>
      </c>
      <c r="K134" s="76" t="s">
        <v>380</v>
      </c>
      <c r="M134" s="121">
        <v>0</v>
      </c>
      <c r="N134" s="121" t="s">
        <v>271</v>
      </c>
      <c r="P134" s="121" t="s">
        <v>292</v>
      </c>
      <c r="S134" s="121">
        <v>18490</v>
      </c>
      <c r="AD134" s="121">
        <v>18490</v>
      </c>
      <c r="AE134" s="121">
        <v>-18490</v>
      </c>
      <c r="AF134" s="121">
        <v>0</v>
      </c>
      <c r="AG134" s="122">
        <v/>
      </c>
    </row>
    <row r="135">
      <c r="C135" s="13" t="s">
        <v>381</v>
      </c>
      <c r="K135" s="76" t="s">
        <v>382</v>
      </c>
      <c r="M135" s="121">
        <v>0</v>
      </c>
      <c r="N135" s="121" t="s">
        <v>271</v>
      </c>
      <c r="P135" s="121" t="s">
        <v>292</v>
      </c>
      <c r="S135" s="121">
        <v>263061.07</v>
      </c>
      <c r="AD135" s="121">
        <v>263061.07</v>
      </c>
      <c r="AE135" s="121">
        <v>-263061.07</v>
      </c>
      <c r="AF135" s="121">
        <v>0</v>
      </c>
      <c r="AG135" s="122">
        <v/>
      </c>
    </row>
    <row r="136">
      <c r="C136" s="13" t="s">
        <v>383</v>
      </c>
      <c r="K136" s="76" t="s">
        <v>384</v>
      </c>
      <c r="M136" s="121">
        <v>0</v>
      </c>
      <c r="N136" s="121" t="s">
        <v>271</v>
      </c>
      <c r="P136" s="121" t="s">
        <v>292</v>
      </c>
      <c r="S136" s="121">
        <v>27321.88</v>
      </c>
      <c r="AD136" s="121">
        <v>27321.88</v>
      </c>
      <c r="AE136" s="121">
        <v>-27321.88</v>
      </c>
      <c r="AF136" s="121">
        <v>0</v>
      </c>
      <c r="AG136" s="122">
        <v/>
      </c>
    </row>
    <row r="137">
      <c r="C137" s="13" t="s">
        <v>385</v>
      </c>
      <c r="K137" s="76" t="s">
        <v>386</v>
      </c>
      <c r="M137" s="121">
        <v>0</v>
      </c>
      <c r="N137" s="121" t="s">
        <v>271</v>
      </c>
      <c r="P137" s="121" t="s">
        <v>292</v>
      </c>
      <c r="S137" s="121">
        <v>26114.05</v>
      </c>
      <c r="AD137" s="121">
        <v>26114.05</v>
      </c>
      <c r="AE137" s="121">
        <v>-26114.05</v>
      </c>
      <c r="AF137" s="121">
        <v>0</v>
      </c>
      <c r="AG137" s="122">
        <v/>
      </c>
    </row>
    <row r="138">
      <c r="C138" s="13" t="s">
        <v>321</v>
      </c>
      <c r="K138" s="76" t="s">
        <v>322</v>
      </c>
      <c r="M138" s="121">
        <v>0</v>
      </c>
      <c r="N138" s="121" t="s">
        <v>271</v>
      </c>
      <c r="P138" s="121" t="s">
        <v>292</v>
      </c>
      <c r="S138" s="121">
        <v>57680</v>
      </c>
      <c r="AD138" s="121">
        <v>57680</v>
      </c>
      <c r="AE138" s="121">
        <v>-57680</v>
      </c>
      <c r="AF138" s="121">
        <v>0</v>
      </c>
      <c r="AG138" s="122">
        <v/>
      </c>
    </row>
    <row r="139">
      <c r="C139" s="13" t="s">
        <v>387</v>
      </c>
      <c r="K139" s="76" t="s">
        <v>388</v>
      </c>
      <c r="M139" s="121">
        <v>0</v>
      </c>
      <c r="N139" s="121" t="s">
        <v>271</v>
      </c>
      <c r="P139" s="121" t="s">
        <v>292</v>
      </c>
      <c r="S139" s="121">
        <v>6749</v>
      </c>
      <c r="AD139" s="121">
        <v>6749</v>
      </c>
      <c r="AE139" s="121">
        <v>-6749</v>
      </c>
      <c r="AF139" s="121">
        <v>0</v>
      </c>
      <c r="AG139" s="122">
        <v/>
      </c>
    </row>
    <row r="140">
      <c r="C140" s="13" t="s">
        <v>389</v>
      </c>
      <c r="K140" s="76" t="s">
        <v>390</v>
      </c>
      <c r="M140" s="121">
        <v>0</v>
      </c>
      <c r="N140" s="121" t="s">
        <v>271</v>
      </c>
      <c r="P140" s="121" t="s">
        <v>292</v>
      </c>
      <c r="S140" s="121">
        <v>6373</v>
      </c>
      <c r="AD140" s="121">
        <v>6373</v>
      </c>
      <c r="AE140" s="121">
        <v>-6373</v>
      </c>
      <c r="AF140" s="121">
        <v>0</v>
      </c>
      <c r="AG140" s="122">
        <v/>
      </c>
    </row>
    <row r="141">
      <c r="C141" s="13" t="s">
        <v>352</v>
      </c>
      <c r="K141" s="76" t="s">
        <v>353</v>
      </c>
      <c r="M141" s="121">
        <v>0</v>
      </c>
      <c r="N141" s="121" t="s">
        <v>271</v>
      </c>
      <c r="P141" s="121" t="s">
        <v>292</v>
      </c>
      <c r="S141" s="121">
        <v>402085.46</v>
      </c>
      <c r="AD141" s="121">
        <v>402085.46</v>
      </c>
      <c r="AE141" s="121">
        <v>-402085.46</v>
      </c>
      <c r="AF141" s="121">
        <v>0</v>
      </c>
      <c r="AG141" s="122">
        <v/>
      </c>
    </row>
    <row r="142">
      <c r="A142" s="120" t="s">
        <v>391</v>
      </c>
      <c r="M142" s="123">
        <v>12216111.35</v>
      </c>
      <c r="P142" s="123">
        <v>12216111.35</v>
      </c>
      <c r="S142" s="123">
        <v>1008022.5</v>
      </c>
      <c r="AD142" s="123">
        <v>1008022.5</v>
      </c>
      <c r="AE142" s="123">
        <v>11208088.849999998</v>
      </c>
      <c r="AF142" s="123">
        <v>500</v>
      </c>
      <c r="AG142" s="124">
        <v>1.0045778744333051E-05</v>
      </c>
    </row>
    <row r="143">
      <c r="A143" s="13" t="s">
        <v>355</v>
      </c>
    </row>
    <row r="144">
      <c r="A144" s="120" t="s">
        <v>55</v>
      </c>
    </row>
    <row r="145">
      <c r="C145" s="13" t="s">
        <v>342</v>
      </c>
      <c r="K145" s="76" t="s">
        <v>343</v>
      </c>
      <c r="M145" s="121">
        <v>79817</v>
      </c>
      <c r="N145" s="121" t="s">
        <v>271</v>
      </c>
      <c r="P145" s="121" t="s">
        <v>392</v>
      </c>
      <c r="S145" s="121">
        <v>0</v>
      </c>
      <c r="AD145" s="121">
        <v>0</v>
      </c>
      <c r="AE145" s="121">
        <v>79817</v>
      </c>
      <c r="AF145" s="121">
        <v>0</v>
      </c>
      <c r="AG145" s="122">
        <v>0</v>
      </c>
    </row>
    <row r="146">
      <c r="A146" s="120" t="s">
        <v>393</v>
      </c>
      <c r="M146" s="123">
        <v>79817</v>
      </c>
      <c r="P146" s="123">
        <v>79817</v>
      </c>
      <c r="S146" s="123">
        <v>0</v>
      </c>
      <c r="AD146" s="123">
        <v>0</v>
      </c>
      <c r="AE146" s="123">
        <v>79817</v>
      </c>
      <c r="AF146" s="123">
        <v>0</v>
      </c>
      <c r="AG146" s="124">
        <v>0</v>
      </c>
    </row>
    <row r="147">
      <c r="A147" s="13" t="s">
        <v>358</v>
      </c>
    </row>
    <row r="148">
      <c r="A148" s="120" t="s">
        <v>56</v>
      </c>
    </row>
    <row r="149">
      <c r="C149" s="13" t="s">
        <v>342</v>
      </c>
      <c r="K149" s="76" t="s">
        <v>343</v>
      </c>
      <c r="M149" s="121">
        <v>148388.71</v>
      </c>
      <c r="N149" s="121" t="s">
        <v>271</v>
      </c>
      <c r="P149" s="121" t="s">
        <v>394</v>
      </c>
      <c r="S149" s="121">
        <v>0</v>
      </c>
      <c r="AD149" s="121">
        <v>0</v>
      </c>
      <c r="AE149" s="121">
        <v>148388.71</v>
      </c>
      <c r="AF149" s="121">
        <v>0</v>
      </c>
      <c r="AG149" s="122">
        <v>0</v>
      </c>
    </row>
    <row r="150">
      <c r="A150" s="120" t="s">
        <v>395</v>
      </c>
      <c r="M150" s="123">
        <v>148388.71</v>
      </c>
      <c r="P150" s="123">
        <v>148388.71</v>
      </c>
      <c r="S150" s="123">
        <v>0</v>
      </c>
      <c r="AD150" s="123">
        <v>0</v>
      </c>
      <c r="AE150" s="123">
        <v>148388.71</v>
      </c>
      <c r="AF150" s="123">
        <v>0</v>
      </c>
      <c r="AG150" s="124">
        <v>0</v>
      </c>
    </row>
    <row r="151">
      <c r="A151" s="13" t="s">
        <v>309</v>
      </c>
    </row>
    <row r="152">
      <c r="A152" s="120" t="s">
        <v>50</v>
      </c>
    </row>
    <row r="153">
      <c r="C153" s="13" t="s">
        <v>316</v>
      </c>
      <c r="K153" s="76" t="s">
        <v>317</v>
      </c>
      <c r="M153" s="121">
        <v>743409.34</v>
      </c>
      <c r="N153" s="121" t="s">
        <v>271</v>
      </c>
      <c r="P153" s="121" t="s">
        <v>396</v>
      </c>
      <c r="S153" s="121">
        <v>1158</v>
      </c>
      <c r="AD153" s="121">
        <v>1158</v>
      </c>
      <c r="AE153" s="121">
        <v>742251.34</v>
      </c>
      <c r="AF153" s="121">
        <v>0</v>
      </c>
      <c r="AG153" s="122">
        <v>0</v>
      </c>
    </row>
    <row r="154">
      <c r="C154" s="13" t="s">
        <v>319</v>
      </c>
      <c r="K154" s="76" t="s">
        <v>320</v>
      </c>
      <c r="M154" s="121">
        <v>0</v>
      </c>
      <c r="N154" s="121" t="s">
        <v>271</v>
      </c>
      <c r="P154" s="121" t="s">
        <v>292</v>
      </c>
      <c r="S154" s="121">
        <v>785.91</v>
      </c>
      <c r="AD154" s="121">
        <v>785.91</v>
      </c>
      <c r="AE154" s="121">
        <v>-785.91</v>
      </c>
      <c r="AF154" s="121">
        <v>0</v>
      </c>
      <c r="AG154" s="122">
        <v/>
      </c>
    </row>
    <row r="155">
      <c r="C155" s="13" t="s">
        <v>385</v>
      </c>
      <c r="K155" s="76" t="s">
        <v>386</v>
      </c>
      <c r="M155" s="121">
        <v>0</v>
      </c>
      <c r="N155" s="121" t="s">
        <v>271</v>
      </c>
      <c r="P155" s="121" t="s">
        <v>292</v>
      </c>
      <c r="S155" s="121">
        <v>887.99</v>
      </c>
      <c r="AD155" s="121">
        <v>887.99</v>
      </c>
      <c r="AE155" s="121">
        <v>-887.99</v>
      </c>
      <c r="AF155" s="121">
        <v>0</v>
      </c>
      <c r="AG155" s="122">
        <v/>
      </c>
    </row>
    <row r="156">
      <c r="A156" s="120" t="s">
        <v>397</v>
      </c>
      <c r="M156" s="123">
        <v>743409.34</v>
      </c>
      <c r="P156" s="123">
        <v>743409.34</v>
      </c>
      <c r="S156" s="123">
        <v>2831.8999999999996</v>
      </c>
      <c r="AD156" s="123">
        <v>2831.8999999999996</v>
      </c>
      <c r="AE156" s="123">
        <v>740577.44</v>
      </c>
      <c r="AF156" s="123">
        <v>0</v>
      </c>
      <c r="AG156" s="124">
        <v>0</v>
      </c>
    </row>
    <row r="157">
      <c r="A157" s="125" t="s">
        <v>398</v>
      </c>
      <c r="M157" s="126">
        <v>50743764.4</v>
      </c>
      <c r="P157" s="127">
        <v>50743764.4</v>
      </c>
      <c r="S157" s="127">
        <v>1070884.4</v>
      </c>
      <c r="AD157" s="127">
        <v>1070884.4</v>
      </c>
      <c r="AE157" s="127">
        <v>49672879.999999993</v>
      </c>
      <c r="AF157" s="127">
        <v>500</v>
      </c>
      <c r="AG157" s="128">
        <v>9.8534274292034987E-06</v>
      </c>
    </row>
    <row r="158">
      <c r="A158" s="119" t="s">
        <v>399</v>
      </c>
    </row>
    <row r="159">
      <c r="A159" s="13" t="s">
        <v>400</v>
      </c>
    </row>
    <row r="160">
      <c r="A160" s="125" t="s">
        <v>109</v>
      </c>
    </row>
    <row r="161">
      <c r="B161" s="129" t="s">
        <v>110</v>
      </c>
    </row>
    <row r="162">
      <c r="C162" s="13" t="s">
        <v>401</v>
      </c>
      <c r="K162" s="76" t="s">
        <v>402</v>
      </c>
      <c r="M162" s="121">
        <v>19325</v>
      </c>
      <c r="N162" s="121">
        <v>0</v>
      </c>
      <c r="P162" s="121">
        <v>19325</v>
      </c>
      <c r="S162" s="121">
        <v>0</v>
      </c>
      <c r="AD162" s="121">
        <v>0</v>
      </c>
      <c r="AE162" s="121">
        <v>19325</v>
      </c>
      <c r="AF162" s="121">
        <v>0</v>
      </c>
      <c r="AG162" s="122">
        <v>0</v>
      </c>
    </row>
    <row r="163">
      <c r="A163" s="125" t="s">
        <v>403</v>
      </c>
      <c r="M163" s="127">
        <v>19325</v>
      </c>
      <c r="P163" s="127">
        <v>19325</v>
      </c>
      <c r="S163" s="127">
        <v>0</v>
      </c>
      <c r="AD163" s="127">
        <v>0</v>
      </c>
      <c r="AE163" s="127">
        <v>19325</v>
      </c>
      <c r="AF163" s="127">
        <v>0</v>
      </c>
      <c r="AG163" s="128">
        <v>0</v>
      </c>
    </row>
    <row r="164">
      <c r="A164" s="13" t="s">
        <v>400</v>
      </c>
    </row>
    <row r="165">
      <c r="A165" s="125" t="s">
        <v>130</v>
      </c>
    </row>
    <row r="166">
      <c r="B166" s="129" t="s">
        <v>131</v>
      </c>
    </row>
    <row r="167">
      <c r="C167" s="13" t="s">
        <v>401</v>
      </c>
      <c r="K167" s="76" t="s">
        <v>402</v>
      </c>
      <c r="M167" s="121">
        <v>23698.8</v>
      </c>
      <c r="N167" s="121">
        <v>0</v>
      </c>
      <c r="P167" s="121">
        <v>23698.8</v>
      </c>
      <c r="S167" s="121">
        <v>0</v>
      </c>
      <c r="AD167" s="121">
        <v>0</v>
      </c>
      <c r="AE167" s="121">
        <v>23698.8</v>
      </c>
      <c r="AF167" s="121">
        <v>0</v>
      </c>
      <c r="AG167" s="122">
        <v>0</v>
      </c>
    </row>
    <row r="168">
      <c r="A168" s="125" t="s">
        <v>404</v>
      </c>
      <c r="M168" s="127">
        <v>23698.8</v>
      </c>
      <c r="P168" s="127">
        <v>23698.8</v>
      </c>
      <c r="S168" s="127">
        <v>0</v>
      </c>
      <c r="AD168" s="127">
        <v>0</v>
      </c>
      <c r="AE168" s="127">
        <v>23698.8</v>
      </c>
      <c r="AF168" s="127">
        <v>0</v>
      </c>
      <c r="AG168" s="128">
        <v>0</v>
      </c>
    </row>
    <row r="169">
      <c r="A169" s="13" t="s">
        <v>405</v>
      </c>
    </row>
    <row r="170">
      <c r="A170" s="125" t="s">
        <v>58</v>
      </c>
    </row>
    <row r="171">
      <c r="B171" s="129" t="s">
        <v>59</v>
      </c>
    </row>
    <row r="172">
      <c r="C172" s="13" t="s">
        <v>342</v>
      </c>
      <c r="K172" s="76" t="s">
        <v>343</v>
      </c>
      <c r="M172" s="121">
        <v>0</v>
      </c>
      <c r="N172" s="121">
        <v>0</v>
      </c>
      <c r="P172" s="121">
        <v>0</v>
      </c>
      <c r="S172" s="121">
        <v>0</v>
      </c>
      <c r="AD172" s="121">
        <v>0</v>
      </c>
      <c r="AE172" s="121">
        <v>0</v>
      </c>
      <c r="AF172" s="121">
        <v>0</v>
      </c>
      <c r="AG172" s="122">
        <v/>
      </c>
    </row>
    <row r="173">
      <c r="C173" s="13" t="s">
        <v>401</v>
      </c>
      <c r="K173" s="76" t="s">
        <v>402</v>
      </c>
      <c r="M173" s="121">
        <v>63185.75</v>
      </c>
      <c r="N173" s="121">
        <v>0</v>
      </c>
      <c r="P173" s="121">
        <v>63185.75</v>
      </c>
      <c r="S173" s="121">
        <v>0</v>
      </c>
      <c r="AD173" s="121">
        <v>0</v>
      </c>
      <c r="AE173" s="121">
        <v>63185.75</v>
      </c>
      <c r="AF173" s="121">
        <v>0</v>
      </c>
      <c r="AG173" s="122">
        <v>0</v>
      </c>
    </row>
    <row r="174">
      <c r="C174" s="13" t="s">
        <v>350</v>
      </c>
      <c r="K174" s="76" t="s">
        <v>351</v>
      </c>
      <c r="M174" s="121">
        <v>0</v>
      </c>
      <c r="N174" s="121">
        <v>0</v>
      </c>
      <c r="P174" s="121">
        <v>0</v>
      </c>
      <c r="S174" s="121">
        <v>0</v>
      </c>
      <c r="AD174" s="121">
        <v>0</v>
      </c>
      <c r="AE174" s="121">
        <v>0</v>
      </c>
      <c r="AF174" s="121">
        <v>0</v>
      </c>
      <c r="AG174" s="122">
        <v/>
      </c>
    </row>
    <row r="175">
      <c r="A175" s="125" t="s">
        <v>406</v>
      </c>
      <c r="M175" s="127">
        <v>63185.75</v>
      </c>
      <c r="P175" s="127">
        <v>63185.75</v>
      </c>
      <c r="S175" s="127">
        <v>0</v>
      </c>
      <c r="AD175" s="127">
        <v>0</v>
      </c>
      <c r="AE175" s="127">
        <v>63185.75</v>
      </c>
      <c r="AF175" s="127">
        <v>0</v>
      </c>
      <c r="AG175" s="128">
        <v>0</v>
      </c>
    </row>
    <row r="176">
      <c r="A176" s="13" t="s">
        <v>407</v>
      </c>
    </row>
    <row r="177">
      <c r="A177" s="125" t="s">
        <v>60</v>
      </c>
    </row>
    <row r="178">
      <c r="B178" s="129" t="s">
        <v>61</v>
      </c>
    </row>
    <row r="179">
      <c r="C179" s="13" t="s">
        <v>401</v>
      </c>
      <c r="K179" s="76" t="s">
        <v>402</v>
      </c>
      <c r="M179" s="121">
        <v>35801.22</v>
      </c>
      <c r="N179" s="121">
        <v>0</v>
      </c>
      <c r="P179" s="121">
        <v>35801.22</v>
      </c>
      <c r="S179" s="121">
        <v>0</v>
      </c>
      <c r="AD179" s="121">
        <v>0</v>
      </c>
      <c r="AE179" s="121">
        <v>35801.22</v>
      </c>
      <c r="AF179" s="121">
        <v>0</v>
      </c>
      <c r="AG179" s="122">
        <v>0</v>
      </c>
    </row>
    <row r="180">
      <c r="A180" s="125" t="s">
        <v>408</v>
      </c>
      <c r="M180" s="127">
        <v>35801.22</v>
      </c>
      <c r="P180" s="127">
        <v>35801.22</v>
      </c>
      <c r="S180" s="127">
        <v>0</v>
      </c>
      <c r="AD180" s="127">
        <v>0</v>
      </c>
      <c r="AE180" s="127">
        <v>35801.22</v>
      </c>
      <c r="AF180" s="127">
        <v>0</v>
      </c>
      <c r="AG180" s="128">
        <v>0</v>
      </c>
    </row>
    <row r="181">
      <c r="A181" s="13" t="s">
        <v>407</v>
      </c>
    </row>
    <row r="182">
      <c r="A182" s="125" t="s">
        <v>64</v>
      </c>
    </row>
    <row r="183">
      <c r="B183" s="129" t="s">
        <v>65</v>
      </c>
    </row>
    <row r="184">
      <c r="C184" s="13" t="s">
        <v>401</v>
      </c>
      <c r="K184" s="76" t="s">
        <v>402</v>
      </c>
      <c r="M184" s="121">
        <v>169525</v>
      </c>
      <c r="N184" s="121">
        <v>0</v>
      </c>
      <c r="P184" s="121">
        <v>169525</v>
      </c>
      <c r="S184" s="121">
        <v>0</v>
      </c>
      <c r="AD184" s="121">
        <v>0</v>
      </c>
      <c r="AE184" s="121">
        <v>169525</v>
      </c>
      <c r="AF184" s="121">
        <v>0</v>
      </c>
      <c r="AG184" s="122">
        <v>0</v>
      </c>
    </row>
    <row r="185">
      <c r="A185" s="125" t="s">
        <v>409</v>
      </c>
      <c r="M185" s="127">
        <v>169525</v>
      </c>
      <c r="P185" s="127">
        <v>169525</v>
      </c>
      <c r="S185" s="127">
        <v>0</v>
      </c>
      <c r="AD185" s="127">
        <v>0</v>
      </c>
      <c r="AE185" s="127">
        <v>169525</v>
      </c>
      <c r="AF185" s="127">
        <v>0</v>
      </c>
      <c r="AG185" s="128">
        <v>0</v>
      </c>
    </row>
    <row r="186">
      <c r="A186" s="13" t="s">
        <v>407</v>
      </c>
    </row>
    <row r="187">
      <c r="A187" s="125" t="s">
        <v>79</v>
      </c>
    </row>
    <row r="188">
      <c r="B188" s="129" t="s">
        <v>80</v>
      </c>
    </row>
    <row r="189">
      <c r="C189" s="13" t="s">
        <v>401</v>
      </c>
      <c r="K189" s="76" t="s">
        <v>402</v>
      </c>
      <c r="M189" s="121">
        <v>20326.63</v>
      </c>
      <c r="N189" s="121">
        <v>0</v>
      </c>
      <c r="P189" s="121">
        <v>20326.63</v>
      </c>
      <c r="S189" s="121">
        <v>0</v>
      </c>
      <c r="AD189" s="121">
        <v>0</v>
      </c>
      <c r="AE189" s="121">
        <v>20326.63</v>
      </c>
      <c r="AF189" s="121">
        <v>0</v>
      </c>
      <c r="AG189" s="122">
        <v>0</v>
      </c>
    </row>
    <row r="190">
      <c r="A190" s="125" t="s">
        <v>410</v>
      </c>
      <c r="M190" s="127">
        <v>20326.63</v>
      </c>
      <c r="P190" s="127">
        <v>20326.63</v>
      </c>
      <c r="S190" s="127">
        <v>0</v>
      </c>
      <c r="AD190" s="127">
        <v>0</v>
      </c>
      <c r="AE190" s="127">
        <v>20326.63</v>
      </c>
      <c r="AF190" s="127">
        <v>0</v>
      </c>
      <c r="AG190" s="128">
        <v>0</v>
      </c>
    </row>
    <row r="191">
      <c r="A191" s="13" t="s">
        <v>331</v>
      </c>
    </row>
    <row r="192">
      <c r="A192" s="125" t="s">
        <v>69</v>
      </c>
    </row>
    <row r="193">
      <c r="B193" s="129" t="s">
        <v>70</v>
      </c>
    </row>
    <row r="194">
      <c r="C194" s="13" t="s">
        <v>401</v>
      </c>
      <c r="K194" s="76" t="s">
        <v>402</v>
      </c>
      <c r="M194" s="121">
        <v>1364</v>
      </c>
      <c r="N194" s="121">
        <v>0</v>
      </c>
      <c r="P194" s="121">
        <v>1364</v>
      </c>
      <c r="S194" s="121">
        <v>0</v>
      </c>
      <c r="AD194" s="121">
        <v>0</v>
      </c>
      <c r="AE194" s="121">
        <v>1364</v>
      </c>
      <c r="AF194" s="121">
        <v>0</v>
      </c>
      <c r="AG194" s="122">
        <v>0</v>
      </c>
    </row>
    <row r="195">
      <c r="A195" s="125" t="s">
        <v>411</v>
      </c>
      <c r="M195" s="127">
        <v>1364</v>
      </c>
      <c r="P195" s="127">
        <v>1364</v>
      </c>
      <c r="S195" s="127">
        <v>0</v>
      </c>
      <c r="AD195" s="127">
        <v>0</v>
      </c>
      <c r="AE195" s="127">
        <v>1364</v>
      </c>
      <c r="AF195" s="127">
        <v>0</v>
      </c>
      <c r="AG195" s="128">
        <v>0</v>
      </c>
    </row>
    <row r="196">
      <c r="A196" s="13" t="s">
        <v>331</v>
      </c>
    </row>
    <row r="197">
      <c r="A197" s="125" t="s">
        <v>71</v>
      </c>
    </row>
    <row r="198">
      <c r="B198" s="129" t="s">
        <v>72</v>
      </c>
    </row>
    <row r="199">
      <c r="C199" s="13" t="s">
        <v>316</v>
      </c>
      <c r="K199" s="76" t="s">
        <v>317</v>
      </c>
      <c r="M199" s="121">
        <v>0</v>
      </c>
      <c r="N199" s="121">
        <v>0</v>
      </c>
      <c r="P199" s="121">
        <v>0</v>
      </c>
      <c r="S199" s="121">
        <v>1795</v>
      </c>
      <c r="AD199" s="121">
        <v>1795</v>
      </c>
      <c r="AE199" s="121">
        <v>-1795</v>
      </c>
      <c r="AF199" s="121">
        <v>0</v>
      </c>
      <c r="AG199" s="122">
        <v/>
      </c>
    </row>
    <row r="200">
      <c r="C200" s="13" t="s">
        <v>401</v>
      </c>
      <c r="K200" s="76" t="s">
        <v>402</v>
      </c>
      <c r="M200" s="121">
        <v>1806</v>
      </c>
      <c r="N200" s="121">
        <v>0</v>
      </c>
      <c r="P200" s="121">
        <v>1806</v>
      </c>
      <c r="S200" s="121">
        <v>0</v>
      </c>
      <c r="AD200" s="121">
        <v>0</v>
      </c>
      <c r="AE200" s="121">
        <v>1806</v>
      </c>
      <c r="AF200" s="121">
        <v>0</v>
      </c>
      <c r="AG200" s="122">
        <v>0</v>
      </c>
    </row>
    <row r="201">
      <c r="A201" s="125" t="s">
        <v>412</v>
      </c>
      <c r="M201" s="127">
        <v>1806</v>
      </c>
      <c r="P201" s="127">
        <v>1806</v>
      </c>
      <c r="S201" s="127">
        <v>1795</v>
      </c>
      <c r="AD201" s="127">
        <v>1795</v>
      </c>
      <c r="AE201" s="127">
        <v>11</v>
      </c>
      <c r="AF201" s="127">
        <v>0</v>
      </c>
      <c r="AG201" s="128">
        <v>0</v>
      </c>
    </row>
    <row r="202">
      <c r="A202" s="13" t="s">
        <v>331</v>
      </c>
    </row>
    <row r="203">
      <c r="A203" s="125" t="s">
        <v>73</v>
      </c>
    </row>
    <row r="204">
      <c r="B204" s="129" t="s">
        <v>74</v>
      </c>
    </row>
    <row r="205">
      <c r="C205" s="13" t="s">
        <v>401</v>
      </c>
      <c r="K205" s="76" t="s">
        <v>402</v>
      </c>
      <c r="M205" s="121">
        <v>143</v>
      </c>
      <c r="N205" s="121">
        <v>0</v>
      </c>
      <c r="P205" s="121">
        <v>143</v>
      </c>
      <c r="S205" s="121">
        <v>0</v>
      </c>
      <c r="AD205" s="121">
        <v>0</v>
      </c>
      <c r="AE205" s="121">
        <v>143</v>
      </c>
      <c r="AF205" s="121">
        <v>0</v>
      </c>
      <c r="AG205" s="122">
        <v>0</v>
      </c>
    </row>
    <row r="206">
      <c r="A206" s="125" t="s">
        <v>413</v>
      </c>
      <c r="M206" s="127">
        <v>143</v>
      </c>
      <c r="P206" s="127">
        <v>143</v>
      </c>
      <c r="S206" s="127">
        <v>0</v>
      </c>
      <c r="AD206" s="127">
        <v>0</v>
      </c>
      <c r="AE206" s="127">
        <v>143</v>
      </c>
      <c r="AF206" s="127">
        <v>0</v>
      </c>
      <c r="AG206" s="128">
        <v>0</v>
      </c>
    </row>
    <row r="207">
      <c r="A207" s="13" t="s">
        <v>414</v>
      </c>
    </row>
    <row r="208">
      <c r="A208" s="125" t="s">
        <v>81</v>
      </c>
    </row>
    <row r="209">
      <c r="B209" s="129" t="s">
        <v>82</v>
      </c>
    </row>
    <row r="210">
      <c r="C210" s="13" t="s">
        <v>316</v>
      </c>
      <c r="K210" s="76" t="s">
        <v>317</v>
      </c>
      <c r="M210" s="121">
        <v>0</v>
      </c>
      <c r="N210" s="121">
        <v>0</v>
      </c>
      <c r="P210" s="121">
        <v>0</v>
      </c>
      <c r="S210" s="121">
        <v>7534</v>
      </c>
      <c r="AD210" s="121">
        <v>7534</v>
      </c>
      <c r="AE210" s="121">
        <v>-7534</v>
      </c>
      <c r="AF210" s="121">
        <v>0</v>
      </c>
      <c r="AG210" s="122">
        <v/>
      </c>
    </row>
    <row r="211">
      <c r="C211" s="13" t="s">
        <v>401</v>
      </c>
      <c r="K211" s="76" t="s">
        <v>402</v>
      </c>
      <c r="M211" s="121">
        <v>308386.7</v>
      </c>
      <c r="N211" s="121">
        <v>0</v>
      </c>
      <c r="P211" s="121">
        <v>308386.7</v>
      </c>
      <c r="S211" s="121">
        <v>0</v>
      </c>
      <c r="AD211" s="121">
        <v>0</v>
      </c>
      <c r="AE211" s="121">
        <v>308386.7</v>
      </c>
      <c r="AF211" s="121">
        <v>0</v>
      </c>
      <c r="AG211" s="122">
        <v>0</v>
      </c>
    </row>
    <row r="212">
      <c r="A212" s="125" t="s">
        <v>415</v>
      </c>
      <c r="M212" s="127">
        <v>308386.7</v>
      </c>
      <c r="P212" s="127">
        <v>308386.7</v>
      </c>
      <c r="S212" s="127">
        <v>7534</v>
      </c>
      <c r="AD212" s="127">
        <v>7534</v>
      </c>
      <c r="AE212" s="127">
        <v>300852.7</v>
      </c>
      <c r="AF212" s="127">
        <v>0</v>
      </c>
      <c r="AG212" s="128">
        <v>0</v>
      </c>
    </row>
    <row r="213">
      <c r="A213" s="13" t="s">
        <v>336</v>
      </c>
    </row>
    <row r="214">
      <c r="A214" s="125" t="s">
        <v>83</v>
      </c>
    </row>
    <row r="215">
      <c r="B215" s="129" t="s">
        <v>84</v>
      </c>
    </row>
    <row r="216">
      <c r="C216" s="13" t="s">
        <v>401</v>
      </c>
      <c r="K216" s="76" t="s">
        <v>402</v>
      </c>
      <c r="M216" s="121">
        <v>356264.92</v>
      </c>
      <c r="N216" s="121">
        <v>0</v>
      </c>
      <c r="P216" s="121">
        <v>356264.92</v>
      </c>
      <c r="S216" s="121">
        <v>0</v>
      </c>
      <c r="AD216" s="121">
        <v>0</v>
      </c>
      <c r="AE216" s="121">
        <v>356264.92</v>
      </c>
      <c r="AF216" s="121">
        <v>0</v>
      </c>
      <c r="AG216" s="122">
        <v>0</v>
      </c>
    </row>
    <row r="217">
      <c r="A217" s="125" t="s">
        <v>416</v>
      </c>
      <c r="M217" s="127">
        <v>356264.92</v>
      </c>
      <c r="P217" s="127">
        <v>356264.92</v>
      </c>
      <c r="S217" s="127">
        <v>0</v>
      </c>
      <c r="AD217" s="127">
        <v>0</v>
      </c>
      <c r="AE217" s="127">
        <v>356264.92</v>
      </c>
      <c r="AF217" s="127">
        <v>0</v>
      </c>
      <c r="AG217" s="128">
        <v>0</v>
      </c>
    </row>
    <row r="218">
      <c r="A218" s="13" t="s">
        <v>336</v>
      </c>
    </row>
    <row r="219">
      <c r="A219" s="125" t="s">
        <v>85</v>
      </c>
    </row>
    <row r="220">
      <c r="B220" s="129" t="s">
        <v>86</v>
      </c>
    </row>
    <row r="221">
      <c r="C221" s="13" t="s">
        <v>401</v>
      </c>
      <c r="K221" s="76" t="s">
        <v>402</v>
      </c>
      <c r="M221" s="121">
        <v>5600</v>
      </c>
      <c r="N221" s="121">
        <v>0</v>
      </c>
      <c r="P221" s="121">
        <v>5600</v>
      </c>
      <c r="S221" s="121">
        <v>0</v>
      </c>
      <c r="AD221" s="121">
        <v>0</v>
      </c>
      <c r="AE221" s="121">
        <v>5600</v>
      </c>
      <c r="AF221" s="121">
        <v>0</v>
      </c>
      <c r="AG221" s="122">
        <v>0</v>
      </c>
    </row>
    <row r="222">
      <c r="A222" s="125" t="s">
        <v>417</v>
      </c>
      <c r="M222" s="127">
        <v>5600</v>
      </c>
      <c r="P222" s="127">
        <v>5600</v>
      </c>
      <c r="S222" s="127">
        <v>0</v>
      </c>
      <c r="AD222" s="127">
        <v>0</v>
      </c>
      <c r="AE222" s="127">
        <v>5600</v>
      </c>
      <c r="AF222" s="127">
        <v>0</v>
      </c>
      <c r="AG222" s="128">
        <v>0</v>
      </c>
    </row>
    <row r="223">
      <c r="A223" s="13" t="s">
        <v>336</v>
      </c>
    </row>
    <row r="224">
      <c r="A224" s="125" t="s">
        <v>104</v>
      </c>
    </row>
    <row r="225">
      <c r="B225" s="129" t="s">
        <v>105</v>
      </c>
    </row>
    <row r="226">
      <c r="C226" s="13" t="s">
        <v>401</v>
      </c>
      <c r="K226" s="76" t="s">
        <v>402</v>
      </c>
      <c r="M226" s="121">
        <v>11006.94</v>
      </c>
      <c r="N226" s="121">
        <v>0</v>
      </c>
      <c r="P226" s="121">
        <v>11006.94</v>
      </c>
      <c r="S226" s="121">
        <v>0</v>
      </c>
      <c r="AD226" s="121">
        <v>0</v>
      </c>
      <c r="AE226" s="121">
        <v>11006.94</v>
      </c>
      <c r="AF226" s="121">
        <v>0</v>
      </c>
      <c r="AG226" s="122">
        <v>0</v>
      </c>
    </row>
    <row r="227">
      <c r="A227" s="125" t="s">
        <v>418</v>
      </c>
      <c r="M227" s="127">
        <v>11006.94</v>
      </c>
      <c r="P227" s="127">
        <v>11006.94</v>
      </c>
      <c r="S227" s="127">
        <v>0</v>
      </c>
      <c r="AD227" s="127">
        <v>0</v>
      </c>
      <c r="AE227" s="127">
        <v>11006.94</v>
      </c>
      <c r="AF227" s="127">
        <v>0</v>
      </c>
      <c r="AG227" s="128">
        <v>0</v>
      </c>
    </row>
    <row r="228">
      <c r="A228" s="13" t="s">
        <v>302</v>
      </c>
    </row>
    <row r="229">
      <c r="A229" s="125" t="s">
        <v>106</v>
      </c>
    </row>
    <row r="230">
      <c r="B230" s="129" t="s">
        <v>107</v>
      </c>
    </row>
    <row r="231">
      <c r="C231" s="13" t="s">
        <v>401</v>
      </c>
      <c r="K231" s="76" t="s">
        <v>402</v>
      </c>
      <c r="M231" s="121">
        <v>1200250</v>
      </c>
      <c r="N231" s="121">
        <v>0</v>
      </c>
      <c r="P231" s="121">
        <v>1200250</v>
      </c>
      <c r="S231" s="121">
        <v>0</v>
      </c>
      <c r="AD231" s="121">
        <v>0</v>
      </c>
      <c r="AE231" s="121">
        <v>1200250</v>
      </c>
      <c r="AF231" s="121">
        <v>0</v>
      </c>
      <c r="AG231" s="122">
        <v>0</v>
      </c>
    </row>
    <row r="232">
      <c r="C232" s="13" t="s">
        <v>419</v>
      </c>
      <c r="K232" s="76" t="s">
        <v>420</v>
      </c>
      <c r="M232" s="121">
        <v>0</v>
      </c>
      <c r="N232" s="121">
        <v>0</v>
      </c>
      <c r="P232" s="121">
        <v>0</v>
      </c>
      <c r="S232" s="121">
        <v>16660</v>
      </c>
      <c r="AD232" s="121">
        <v>16660</v>
      </c>
      <c r="AE232" s="121">
        <v>-16660</v>
      </c>
      <c r="AF232" s="121">
        <v>0</v>
      </c>
      <c r="AG232" s="122">
        <v/>
      </c>
    </row>
    <row r="233">
      <c r="A233" s="125" t="s">
        <v>421</v>
      </c>
      <c r="M233" s="127">
        <v>1200250</v>
      </c>
      <c r="P233" s="127">
        <v>1200250</v>
      </c>
      <c r="S233" s="127">
        <v>16660</v>
      </c>
      <c r="AD233" s="127">
        <v>16660</v>
      </c>
      <c r="AE233" s="127">
        <v>1183590</v>
      </c>
      <c r="AF233" s="127">
        <v>0</v>
      </c>
      <c r="AG233" s="128">
        <v>0</v>
      </c>
    </row>
    <row r="234">
      <c r="A234" s="13" t="s">
        <v>302</v>
      </c>
    </row>
    <row r="235">
      <c r="A235" s="125" t="s">
        <v>92</v>
      </c>
    </row>
    <row r="236">
      <c r="B236" s="129" t="s">
        <v>93</v>
      </c>
    </row>
    <row r="237">
      <c r="C237" s="13" t="s">
        <v>401</v>
      </c>
      <c r="K237" s="76" t="s">
        <v>402</v>
      </c>
      <c r="M237" s="121">
        <v>206247.98</v>
      </c>
      <c r="N237" s="121">
        <v>0</v>
      </c>
      <c r="P237" s="121">
        <v>206247.98</v>
      </c>
      <c r="S237" s="121">
        <v>0</v>
      </c>
      <c r="AD237" s="121">
        <v>0</v>
      </c>
      <c r="AE237" s="121">
        <v>206247.98</v>
      </c>
      <c r="AF237" s="121">
        <v>0</v>
      </c>
      <c r="AG237" s="122">
        <v>0</v>
      </c>
    </row>
    <row r="238">
      <c r="A238" s="125" t="s">
        <v>422</v>
      </c>
      <c r="M238" s="127">
        <v>206247.98</v>
      </c>
      <c r="P238" s="127">
        <v>206247.98</v>
      </c>
      <c r="S238" s="127">
        <v>0</v>
      </c>
      <c r="AD238" s="127">
        <v>0</v>
      </c>
      <c r="AE238" s="127">
        <v>206247.98</v>
      </c>
      <c r="AF238" s="127">
        <v>0</v>
      </c>
      <c r="AG238" s="128">
        <v>0</v>
      </c>
    </row>
    <row r="239">
      <c r="A239" s="13" t="s">
        <v>302</v>
      </c>
    </row>
    <row r="240">
      <c r="A240" s="125" t="s">
        <v>111</v>
      </c>
    </row>
    <row r="241">
      <c r="B241" s="129" t="s">
        <v>112</v>
      </c>
    </row>
    <row r="242">
      <c r="C242" s="13" t="s">
        <v>401</v>
      </c>
      <c r="K242" s="76" t="s">
        <v>402</v>
      </c>
      <c r="M242" s="121">
        <v>30185</v>
      </c>
      <c r="N242" s="121">
        <v>0</v>
      </c>
      <c r="P242" s="121">
        <v>30185</v>
      </c>
      <c r="S242" s="121">
        <v>0</v>
      </c>
      <c r="AD242" s="121">
        <v>0</v>
      </c>
      <c r="AE242" s="121">
        <v>30185</v>
      </c>
      <c r="AF242" s="121">
        <v>0</v>
      </c>
      <c r="AG242" s="122">
        <v>0</v>
      </c>
    </row>
    <row r="243">
      <c r="A243" s="125" t="s">
        <v>423</v>
      </c>
      <c r="M243" s="127">
        <v>30185</v>
      </c>
      <c r="P243" s="127">
        <v>30185</v>
      </c>
      <c r="S243" s="127">
        <v>0</v>
      </c>
      <c r="AD243" s="127">
        <v>0</v>
      </c>
      <c r="AE243" s="127">
        <v>30185</v>
      </c>
      <c r="AF243" s="127">
        <v>0</v>
      </c>
      <c r="AG243" s="128">
        <v>0</v>
      </c>
    </row>
    <row r="244">
      <c r="A244" s="13" t="s">
        <v>302</v>
      </c>
    </row>
    <row r="245">
      <c r="A245" s="125" t="s">
        <v>114</v>
      </c>
    </row>
    <row r="246">
      <c r="B246" s="129" t="s">
        <v>115</v>
      </c>
    </row>
    <row r="247">
      <c r="C247" s="13" t="s">
        <v>401</v>
      </c>
      <c r="K247" s="76" t="s">
        <v>402</v>
      </c>
      <c r="M247" s="121">
        <v>47606</v>
      </c>
      <c r="N247" s="121">
        <v>0</v>
      </c>
      <c r="P247" s="121">
        <v>47606</v>
      </c>
      <c r="S247" s="121">
        <v>0</v>
      </c>
      <c r="AD247" s="121">
        <v>0</v>
      </c>
      <c r="AE247" s="121">
        <v>47606</v>
      </c>
      <c r="AF247" s="121">
        <v>0</v>
      </c>
      <c r="AG247" s="122">
        <v>0</v>
      </c>
    </row>
    <row r="248">
      <c r="A248" s="125" t="s">
        <v>424</v>
      </c>
      <c r="M248" s="127">
        <v>47606</v>
      </c>
      <c r="P248" s="127">
        <v>47606</v>
      </c>
      <c r="S248" s="127">
        <v>0</v>
      </c>
      <c r="AD248" s="127">
        <v>0</v>
      </c>
      <c r="AE248" s="127">
        <v>47606</v>
      </c>
      <c r="AF248" s="127">
        <v>0</v>
      </c>
      <c r="AG248" s="128">
        <v>0</v>
      </c>
    </row>
    <row r="249">
      <c r="A249" s="13" t="s">
        <v>302</v>
      </c>
    </row>
    <row r="250">
      <c r="A250" s="125" t="s">
        <v>117</v>
      </c>
    </row>
    <row r="251">
      <c r="B251" s="129" t="s">
        <v>118</v>
      </c>
    </row>
    <row r="252">
      <c r="C252" s="13" t="s">
        <v>401</v>
      </c>
      <c r="K252" s="76" t="s">
        <v>402</v>
      </c>
      <c r="M252" s="121">
        <v>46500</v>
      </c>
      <c r="N252" s="121">
        <v>0</v>
      </c>
      <c r="P252" s="121">
        <v>46500</v>
      </c>
      <c r="S252" s="121">
        <v>0</v>
      </c>
      <c r="AD252" s="121">
        <v>0</v>
      </c>
      <c r="AE252" s="121">
        <v>46500</v>
      </c>
      <c r="AF252" s="121">
        <v>0</v>
      </c>
      <c r="AG252" s="122">
        <v>0</v>
      </c>
    </row>
    <row r="253">
      <c r="A253" s="125" t="s">
        <v>425</v>
      </c>
      <c r="M253" s="127">
        <v>46500</v>
      </c>
      <c r="P253" s="127">
        <v>46500</v>
      </c>
      <c r="S253" s="127">
        <v>0</v>
      </c>
      <c r="AD253" s="127">
        <v>0</v>
      </c>
      <c r="AE253" s="127">
        <v>46500</v>
      </c>
      <c r="AF253" s="127">
        <v>0</v>
      </c>
      <c r="AG253" s="128">
        <v>0</v>
      </c>
    </row>
    <row r="254">
      <c r="A254" s="13" t="s">
        <v>302</v>
      </c>
    </row>
    <row r="255">
      <c r="A255" s="125" t="s">
        <v>102</v>
      </c>
    </row>
    <row r="256">
      <c r="B256" s="129" t="s">
        <v>103</v>
      </c>
    </row>
    <row r="257">
      <c r="C257" s="13" t="s">
        <v>401</v>
      </c>
      <c r="K257" s="76" t="s">
        <v>402</v>
      </c>
      <c r="M257" s="121">
        <v>7057650</v>
      </c>
      <c r="N257" s="121">
        <v>0</v>
      </c>
      <c r="P257" s="121">
        <v>7057650</v>
      </c>
      <c r="S257" s="121">
        <v>0</v>
      </c>
      <c r="AD257" s="121">
        <v>0</v>
      </c>
      <c r="AE257" s="121">
        <v>7057650</v>
      </c>
      <c r="AF257" s="121">
        <v>0</v>
      </c>
      <c r="AG257" s="122">
        <v>0</v>
      </c>
    </row>
    <row r="258">
      <c r="A258" s="125" t="s">
        <v>426</v>
      </c>
      <c r="M258" s="127">
        <v>7057650</v>
      </c>
      <c r="P258" s="127">
        <v>7057650</v>
      </c>
      <c r="S258" s="127">
        <v>0</v>
      </c>
      <c r="AD258" s="127">
        <v>0</v>
      </c>
      <c r="AE258" s="127">
        <v>7057650</v>
      </c>
      <c r="AF258" s="127">
        <v>0</v>
      </c>
      <c r="AG258" s="128">
        <v>0</v>
      </c>
    </row>
    <row r="259">
      <c r="A259" s="13" t="s">
        <v>302</v>
      </c>
    </row>
    <row r="260">
      <c r="A260" s="125" t="s">
        <v>122</v>
      </c>
    </row>
    <row r="261">
      <c r="B261" s="129" t="s">
        <v>123</v>
      </c>
    </row>
    <row r="262">
      <c r="C262" s="13" t="s">
        <v>401</v>
      </c>
      <c r="K262" s="76" t="s">
        <v>402</v>
      </c>
      <c r="M262" s="121">
        <v>66775</v>
      </c>
      <c r="N262" s="121">
        <v>0</v>
      </c>
      <c r="P262" s="121">
        <v>66775</v>
      </c>
      <c r="S262" s="121">
        <v>0</v>
      </c>
      <c r="AD262" s="121">
        <v>0</v>
      </c>
      <c r="AE262" s="121">
        <v>66775</v>
      </c>
      <c r="AF262" s="121">
        <v>0</v>
      </c>
      <c r="AG262" s="122">
        <v>0</v>
      </c>
    </row>
    <row r="263">
      <c r="A263" s="125" t="s">
        <v>427</v>
      </c>
      <c r="M263" s="127">
        <v>66775</v>
      </c>
      <c r="P263" s="127">
        <v>66775</v>
      </c>
      <c r="S263" s="127">
        <v>0</v>
      </c>
      <c r="AD263" s="127">
        <v>0</v>
      </c>
      <c r="AE263" s="127">
        <v>66775</v>
      </c>
      <c r="AF263" s="127">
        <v>0</v>
      </c>
      <c r="AG263" s="128">
        <v>0</v>
      </c>
    </row>
    <row r="264">
      <c r="A264" s="13" t="s">
        <v>302</v>
      </c>
    </row>
    <row r="265">
      <c r="A265" s="125" t="s">
        <v>124</v>
      </c>
    </row>
    <row r="266">
      <c r="B266" s="129" t="s">
        <v>125</v>
      </c>
    </row>
    <row r="267">
      <c r="C267" s="13" t="s">
        <v>401</v>
      </c>
      <c r="K267" s="76" t="s">
        <v>402</v>
      </c>
      <c r="M267" s="121">
        <v>45000</v>
      </c>
      <c r="N267" s="121">
        <v>0</v>
      </c>
      <c r="P267" s="121">
        <v>45000</v>
      </c>
      <c r="S267" s="121">
        <v>0</v>
      </c>
      <c r="AD267" s="121">
        <v>0</v>
      </c>
      <c r="AE267" s="121">
        <v>45000</v>
      </c>
      <c r="AF267" s="121">
        <v>0</v>
      </c>
      <c r="AG267" s="122">
        <v>0</v>
      </c>
    </row>
    <row r="268">
      <c r="A268" s="125" t="s">
        <v>428</v>
      </c>
      <c r="M268" s="127">
        <v>45000</v>
      </c>
      <c r="P268" s="127">
        <v>45000</v>
      </c>
      <c r="S268" s="127">
        <v>0</v>
      </c>
      <c r="AD268" s="127">
        <v>0</v>
      </c>
      <c r="AE268" s="127">
        <v>45000</v>
      </c>
      <c r="AF268" s="127">
        <v>0</v>
      </c>
      <c r="AG268" s="128">
        <v>0</v>
      </c>
    </row>
    <row r="269">
      <c r="A269" s="13" t="s">
        <v>302</v>
      </c>
    </row>
    <row r="270">
      <c r="A270" s="125" t="s">
        <v>126</v>
      </c>
    </row>
    <row r="271">
      <c r="B271" s="129" t="s">
        <v>127</v>
      </c>
    </row>
    <row r="272">
      <c r="C272" s="13" t="s">
        <v>316</v>
      </c>
      <c r="K272" s="76" t="s">
        <v>317</v>
      </c>
      <c r="M272" s="121">
        <v>0</v>
      </c>
      <c r="N272" s="121">
        <v>0</v>
      </c>
      <c r="P272" s="121">
        <v>0</v>
      </c>
      <c r="S272" s="121">
        <v>9030</v>
      </c>
      <c r="AD272" s="121">
        <v>9030</v>
      </c>
      <c r="AE272" s="121">
        <v>-9030</v>
      </c>
      <c r="AF272" s="121">
        <v>0</v>
      </c>
      <c r="AG272" s="122">
        <v/>
      </c>
    </row>
    <row r="273">
      <c r="C273" s="13" t="s">
        <v>401</v>
      </c>
      <c r="K273" s="76" t="s">
        <v>402</v>
      </c>
      <c r="M273" s="121">
        <v>913771.28</v>
      </c>
      <c r="N273" s="121">
        <v>0</v>
      </c>
      <c r="P273" s="121">
        <v>913771.28</v>
      </c>
      <c r="S273" s="121">
        <v>0</v>
      </c>
      <c r="AD273" s="121">
        <v>0</v>
      </c>
      <c r="AE273" s="121">
        <v>913771.28</v>
      </c>
      <c r="AF273" s="121">
        <v>0</v>
      </c>
      <c r="AG273" s="122">
        <v>0</v>
      </c>
    </row>
    <row r="274">
      <c r="A274" s="125" t="s">
        <v>429</v>
      </c>
      <c r="M274" s="127">
        <v>913771.28</v>
      </c>
      <c r="P274" s="127">
        <v>913771.28</v>
      </c>
      <c r="S274" s="127">
        <v>9030</v>
      </c>
      <c r="AD274" s="127">
        <v>9030</v>
      </c>
      <c r="AE274" s="127">
        <v>904741.28</v>
      </c>
      <c r="AF274" s="127">
        <v>0</v>
      </c>
      <c r="AG274" s="128">
        <v>0</v>
      </c>
    </row>
    <row r="275">
      <c r="A275" s="13" t="s">
        <v>302</v>
      </c>
    </row>
    <row r="276">
      <c r="A276" s="125" t="s">
        <v>87</v>
      </c>
    </row>
    <row r="277">
      <c r="B277" s="129" t="s">
        <v>88</v>
      </c>
    </row>
    <row r="278">
      <c r="C278" s="13" t="s">
        <v>401</v>
      </c>
      <c r="K278" s="76" t="s">
        <v>402</v>
      </c>
      <c r="M278" s="121">
        <v>343153.69</v>
      </c>
      <c r="N278" s="121">
        <v>0</v>
      </c>
      <c r="P278" s="121">
        <v>343153.69</v>
      </c>
      <c r="S278" s="121">
        <v>0</v>
      </c>
      <c r="AD278" s="121">
        <v>0</v>
      </c>
      <c r="AE278" s="121">
        <v>343153.69</v>
      </c>
      <c r="AF278" s="121">
        <v>0</v>
      </c>
      <c r="AG278" s="122">
        <v>0</v>
      </c>
    </row>
    <row r="279">
      <c r="A279" s="125" t="s">
        <v>430</v>
      </c>
      <c r="M279" s="127">
        <v>343153.69</v>
      </c>
      <c r="P279" s="127">
        <v>343153.69</v>
      </c>
      <c r="S279" s="127">
        <v>0</v>
      </c>
      <c r="AD279" s="127">
        <v>0</v>
      </c>
      <c r="AE279" s="127">
        <v>343153.69</v>
      </c>
      <c r="AF279" s="127">
        <v>0</v>
      </c>
      <c r="AG279" s="128">
        <v>0</v>
      </c>
    </row>
    <row r="280">
      <c r="A280" s="13" t="s">
        <v>302</v>
      </c>
    </row>
    <row r="281">
      <c r="A281" s="125" t="s">
        <v>89</v>
      </c>
    </row>
    <row r="282">
      <c r="B282" s="129" t="s">
        <v>90</v>
      </c>
    </row>
    <row r="283">
      <c r="C283" s="13" t="s">
        <v>401</v>
      </c>
      <c r="K283" s="76" t="s">
        <v>402</v>
      </c>
      <c r="M283" s="121">
        <v>1100</v>
      </c>
      <c r="N283" s="121">
        <v>0</v>
      </c>
      <c r="P283" s="121">
        <v>1100</v>
      </c>
      <c r="S283" s="121">
        <v>0</v>
      </c>
      <c r="AD283" s="121">
        <v>0</v>
      </c>
      <c r="AE283" s="121">
        <v>1100</v>
      </c>
      <c r="AF283" s="121">
        <v>0</v>
      </c>
      <c r="AG283" s="122">
        <v>0</v>
      </c>
    </row>
    <row r="284">
      <c r="A284" s="125" t="s">
        <v>431</v>
      </c>
      <c r="M284" s="127">
        <v>1100</v>
      </c>
      <c r="P284" s="127">
        <v>1100</v>
      </c>
      <c r="S284" s="127">
        <v>0</v>
      </c>
      <c r="AD284" s="127">
        <v>0</v>
      </c>
      <c r="AE284" s="127">
        <v>1100</v>
      </c>
      <c r="AF284" s="127">
        <v>0</v>
      </c>
      <c r="AG284" s="128">
        <v>0</v>
      </c>
    </row>
    <row r="285">
      <c r="A285" s="13" t="s">
        <v>302</v>
      </c>
    </row>
    <row r="286">
      <c r="A286" s="125" t="s">
        <v>96</v>
      </c>
    </row>
    <row r="287">
      <c r="B287" s="129" t="s">
        <v>97</v>
      </c>
    </row>
    <row r="288">
      <c r="C288" s="13" t="s">
        <v>401</v>
      </c>
      <c r="K288" s="76" t="s">
        <v>402</v>
      </c>
      <c r="M288" s="121">
        <v>152050</v>
      </c>
      <c r="N288" s="121">
        <v>0</v>
      </c>
      <c r="P288" s="121">
        <v>152050</v>
      </c>
      <c r="S288" s="121">
        <v>0</v>
      </c>
      <c r="AD288" s="121">
        <v>0</v>
      </c>
      <c r="AE288" s="121">
        <v>152050</v>
      </c>
      <c r="AF288" s="121">
        <v>0</v>
      </c>
      <c r="AG288" s="122">
        <v>0</v>
      </c>
    </row>
    <row r="289">
      <c r="A289" s="125" t="s">
        <v>432</v>
      </c>
      <c r="M289" s="127">
        <v>152050</v>
      </c>
      <c r="P289" s="127">
        <v>152050</v>
      </c>
      <c r="S289" s="127">
        <v>0</v>
      </c>
      <c r="AD289" s="127">
        <v>0</v>
      </c>
      <c r="AE289" s="127">
        <v>152050</v>
      </c>
      <c r="AF289" s="127">
        <v>0</v>
      </c>
      <c r="AG289" s="128">
        <v>0</v>
      </c>
    </row>
    <row r="290">
      <c r="A290" s="13" t="s">
        <v>302</v>
      </c>
    </row>
    <row r="291">
      <c r="A291" s="125" t="s">
        <v>98</v>
      </c>
    </row>
    <row r="292">
      <c r="B292" s="129" t="s">
        <v>99</v>
      </c>
    </row>
    <row r="293">
      <c r="C293" s="13" t="s">
        <v>316</v>
      </c>
      <c r="K293" s="76" t="s">
        <v>317</v>
      </c>
      <c r="M293" s="121">
        <v>0</v>
      </c>
      <c r="N293" s="121">
        <v>0</v>
      </c>
      <c r="P293" s="121">
        <v>0</v>
      </c>
      <c r="S293" s="121">
        <v>3010</v>
      </c>
      <c r="AD293" s="121">
        <v>3010</v>
      </c>
      <c r="AE293" s="121">
        <v>-3010</v>
      </c>
      <c r="AF293" s="121">
        <v>0</v>
      </c>
      <c r="AG293" s="122">
        <v/>
      </c>
    </row>
    <row r="294">
      <c r="C294" s="13" t="s">
        <v>401</v>
      </c>
      <c r="K294" s="76" t="s">
        <v>402</v>
      </c>
      <c r="M294" s="121">
        <v>9171.19</v>
      </c>
      <c r="N294" s="121">
        <v>0</v>
      </c>
      <c r="P294" s="121">
        <v>9171.19</v>
      </c>
      <c r="S294" s="121">
        <v>0</v>
      </c>
      <c r="AD294" s="121">
        <v>0</v>
      </c>
      <c r="AE294" s="121">
        <v>9171.19</v>
      </c>
      <c r="AF294" s="121">
        <v>0</v>
      </c>
      <c r="AG294" s="122">
        <v>0</v>
      </c>
    </row>
    <row r="295">
      <c r="A295" s="125" t="s">
        <v>433</v>
      </c>
      <c r="M295" s="127">
        <v>9171.19</v>
      </c>
      <c r="P295" s="127">
        <v>9171.19</v>
      </c>
      <c r="S295" s="127">
        <v>3010</v>
      </c>
      <c r="AD295" s="127">
        <v>3010</v>
      </c>
      <c r="AE295" s="127">
        <v>6161.1900000000005</v>
      </c>
      <c r="AF295" s="127">
        <v>0</v>
      </c>
      <c r="AG295" s="128">
        <v>0</v>
      </c>
    </row>
    <row r="296">
      <c r="A296" s="13" t="s">
        <v>302</v>
      </c>
    </row>
    <row r="297">
      <c r="A297" s="125" t="s">
        <v>132</v>
      </c>
    </row>
    <row r="298">
      <c r="B298" s="129" t="s">
        <v>133</v>
      </c>
    </row>
    <row r="299">
      <c r="C299" s="13" t="s">
        <v>401</v>
      </c>
      <c r="K299" s="76" t="s">
        <v>402</v>
      </c>
      <c r="M299" s="121">
        <v>48212.35</v>
      </c>
      <c r="N299" s="121">
        <v>0</v>
      </c>
      <c r="P299" s="121">
        <v>48212.35</v>
      </c>
      <c r="S299" s="121">
        <v>0</v>
      </c>
      <c r="AD299" s="121">
        <v>0</v>
      </c>
      <c r="AE299" s="121">
        <v>48212.35</v>
      </c>
      <c r="AF299" s="121">
        <v>0</v>
      </c>
      <c r="AG299" s="122">
        <v>0</v>
      </c>
    </row>
    <row r="300">
      <c r="A300" s="125" t="s">
        <v>434</v>
      </c>
      <c r="M300" s="127">
        <v>48212.35</v>
      </c>
      <c r="P300" s="127">
        <v>48212.35</v>
      </c>
      <c r="S300" s="127">
        <v>0</v>
      </c>
      <c r="AD300" s="127">
        <v>0</v>
      </c>
      <c r="AE300" s="127">
        <v>48212.35</v>
      </c>
      <c r="AF300" s="127">
        <v>0</v>
      </c>
      <c r="AG300" s="128">
        <v>0</v>
      </c>
    </row>
    <row r="301">
      <c r="A301" s="13" t="s">
        <v>435</v>
      </c>
    </row>
    <row r="302">
      <c r="A302" s="125" t="s">
        <v>94</v>
      </c>
    </row>
    <row r="303">
      <c r="B303" s="129" t="s">
        <v>95</v>
      </c>
    </row>
    <row r="304">
      <c r="C304" s="13" t="s">
        <v>401</v>
      </c>
      <c r="K304" s="76" t="s">
        <v>402</v>
      </c>
      <c r="M304" s="121">
        <v>203220</v>
      </c>
      <c r="N304" s="121">
        <v>0</v>
      </c>
      <c r="P304" s="121">
        <v>203220</v>
      </c>
      <c r="S304" s="121">
        <v>0</v>
      </c>
      <c r="AD304" s="121">
        <v>0</v>
      </c>
      <c r="AE304" s="121">
        <v>203220</v>
      </c>
      <c r="AF304" s="121">
        <v>0</v>
      </c>
      <c r="AG304" s="122">
        <v>0</v>
      </c>
    </row>
    <row r="305">
      <c r="A305" s="125" t="s">
        <v>436</v>
      </c>
      <c r="M305" s="127">
        <v>203220</v>
      </c>
      <c r="P305" s="127">
        <v>203220</v>
      </c>
      <c r="S305" s="127">
        <v>0</v>
      </c>
      <c r="AD305" s="127">
        <v>0</v>
      </c>
      <c r="AE305" s="127">
        <v>203220</v>
      </c>
      <c r="AF305" s="127">
        <v>0</v>
      </c>
      <c r="AG305" s="128">
        <v>0</v>
      </c>
    </row>
    <row r="306">
      <c r="A306" s="13" t="s">
        <v>437</v>
      </c>
    </row>
    <row r="307">
      <c r="A307" s="125" t="s">
        <v>120</v>
      </c>
    </row>
    <row r="308">
      <c r="B308" s="129" t="s">
        <v>121</v>
      </c>
    </row>
    <row r="309">
      <c r="C309" s="13" t="s">
        <v>401</v>
      </c>
      <c r="K309" s="76" t="s">
        <v>402</v>
      </c>
      <c r="M309" s="121">
        <v>144700</v>
      </c>
      <c r="N309" s="121">
        <v>0</v>
      </c>
      <c r="P309" s="121">
        <v>144700</v>
      </c>
      <c r="S309" s="121">
        <v>0</v>
      </c>
      <c r="AD309" s="121">
        <v>0</v>
      </c>
      <c r="AE309" s="121">
        <v>144700</v>
      </c>
      <c r="AF309" s="121">
        <v>0</v>
      </c>
      <c r="AG309" s="122">
        <v>0</v>
      </c>
    </row>
    <row r="310">
      <c r="A310" s="125" t="s">
        <v>438</v>
      </c>
      <c r="M310" s="127">
        <v>144700</v>
      </c>
      <c r="P310" s="127">
        <v>144700</v>
      </c>
      <c r="S310" s="127">
        <v>0</v>
      </c>
      <c r="AD310" s="127">
        <v>0</v>
      </c>
      <c r="AE310" s="127">
        <v>144700</v>
      </c>
      <c r="AF310" s="127">
        <v>0</v>
      </c>
      <c r="AG310" s="128">
        <v>0</v>
      </c>
    </row>
    <row r="311">
      <c r="A311" s="13" t="s">
        <v>439</v>
      </c>
    </row>
    <row r="312">
      <c r="A312" s="125" t="s">
        <v>128</v>
      </c>
    </row>
    <row r="313">
      <c r="B313" s="129" t="s">
        <v>129</v>
      </c>
    </row>
    <row r="314">
      <c r="C314" s="13" t="s">
        <v>401</v>
      </c>
      <c r="K314" s="76" t="s">
        <v>402</v>
      </c>
      <c r="M314" s="121">
        <v>2819.48</v>
      </c>
      <c r="N314" s="121">
        <v>0</v>
      </c>
      <c r="P314" s="121">
        <v>2819.48</v>
      </c>
      <c r="S314" s="121">
        <v>0</v>
      </c>
      <c r="AD314" s="121">
        <v>0</v>
      </c>
      <c r="AE314" s="121">
        <v>2819.48</v>
      </c>
      <c r="AF314" s="121">
        <v>0</v>
      </c>
      <c r="AG314" s="122">
        <v>0</v>
      </c>
    </row>
    <row r="315">
      <c r="A315" s="125" t="s">
        <v>440</v>
      </c>
      <c r="M315" s="127">
        <v>2819.48</v>
      </c>
      <c r="P315" s="127">
        <v>2819.48</v>
      </c>
      <c r="S315" s="127">
        <v>0</v>
      </c>
      <c r="AD315" s="127">
        <v>0</v>
      </c>
      <c r="AE315" s="127">
        <v>2819.48</v>
      </c>
      <c r="AF315" s="127">
        <v>0</v>
      </c>
      <c r="AG315" s="128">
        <v>0</v>
      </c>
    </row>
    <row r="316">
      <c r="A316" s="13" t="s">
        <v>439</v>
      </c>
    </row>
    <row r="317">
      <c r="A317" s="125" t="s">
        <v>135</v>
      </c>
    </row>
    <row r="318">
      <c r="B318" s="129" t="s">
        <v>136</v>
      </c>
    </row>
    <row r="319">
      <c r="C319" s="13" t="s">
        <v>342</v>
      </c>
      <c r="K319" s="76" t="s">
        <v>343</v>
      </c>
      <c r="M319" s="121">
        <v>228</v>
      </c>
      <c r="N319" s="121">
        <v>0</v>
      </c>
      <c r="P319" s="121">
        <v>228</v>
      </c>
      <c r="S319" s="121">
        <v>0</v>
      </c>
      <c r="AD319" s="121">
        <v>0</v>
      </c>
      <c r="AE319" s="121">
        <v>228</v>
      </c>
      <c r="AF319" s="121">
        <v>0</v>
      </c>
      <c r="AG319" s="122">
        <v>0</v>
      </c>
    </row>
    <row r="320">
      <c r="A320" s="125" t="s">
        <v>441</v>
      </c>
      <c r="M320" s="127">
        <v>228</v>
      </c>
      <c r="P320" s="127">
        <v>228</v>
      </c>
      <c r="S320" s="127">
        <v>0</v>
      </c>
      <c r="AD320" s="127">
        <v>0</v>
      </c>
      <c r="AE320" s="127">
        <v>228</v>
      </c>
      <c r="AF320" s="127">
        <v>0</v>
      </c>
      <c r="AG320" s="128">
        <v>0</v>
      </c>
    </row>
    <row r="321">
      <c r="A321" s="13" t="s">
        <v>364</v>
      </c>
    </row>
    <row r="322">
      <c r="A322" s="125" t="s">
        <v>75</v>
      </c>
    </row>
    <row r="323">
      <c r="B323" s="129" t="s">
        <v>76</v>
      </c>
    </row>
    <row r="324">
      <c r="C324" s="13" t="s">
        <v>316</v>
      </c>
      <c r="K324" s="76" t="s">
        <v>317</v>
      </c>
      <c r="M324" s="121">
        <v>0</v>
      </c>
      <c r="N324" s="121">
        <v>0</v>
      </c>
      <c r="P324" s="121">
        <v>0</v>
      </c>
      <c r="S324" s="121">
        <v>18804</v>
      </c>
      <c r="AD324" s="121">
        <v>18804</v>
      </c>
      <c r="AE324" s="121">
        <v>-18804</v>
      </c>
      <c r="AF324" s="121">
        <v>0</v>
      </c>
      <c r="AG324" s="122">
        <v/>
      </c>
    </row>
    <row r="325">
      <c r="C325" s="13" t="s">
        <v>401</v>
      </c>
      <c r="K325" s="76" t="s">
        <v>402</v>
      </c>
      <c r="M325" s="121">
        <v>1174297.92</v>
      </c>
      <c r="N325" s="121">
        <v>0</v>
      </c>
      <c r="P325" s="121">
        <v>1174297.92</v>
      </c>
      <c r="S325" s="121">
        <v>0</v>
      </c>
      <c r="AD325" s="121">
        <v>0</v>
      </c>
      <c r="AE325" s="121">
        <v>1174297.92</v>
      </c>
      <c r="AF325" s="121">
        <v>0</v>
      </c>
      <c r="AG325" s="122">
        <v>0</v>
      </c>
    </row>
    <row r="326">
      <c r="C326" s="13" t="s">
        <v>350</v>
      </c>
      <c r="K326" s="76" t="s">
        <v>351</v>
      </c>
      <c r="M326" s="121">
        <v>0</v>
      </c>
      <c r="N326" s="121">
        <v>0</v>
      </c>
      <c r="P326" s="121">
        <v>0</v>
      </c>
      <c r="S326" s="121">
        <v>7800</v>
      </c>
      <c r="AD326" s="121">
        <v>7800</v>
      </c>
      <c r="AE326" s="121">
        <v>-7800</v>
      </c>
      <c r="AF326" s="121">
        <v>0</v>
      </c>
      <c r="AG326" s="122">
        <v/>
      </c>
    </row>
    <row r="327">
      <c r="A327" s="125" t="s">
        <v>442</v>
      </c>
      <c r="M327" s="127">
        <v>1174297.92</v>
      </c>
      <c r="P327" s="127">
        <v>1174297.92</v>
      </c>
      <c r="S327" s="127">
        <v>26604</v>
      </c>
      <c r="AD327" s="127">
        <v>26604</v>
      </c>
      <c r="AE327" s="127">
        <v>1147693.92</v>
      </c>
      <c r="AF327" s="127">
        <v>0</v>
      </c>
      <c r="AG327" s="128">
        <v>0</v>
      </c>
    </row>
    <row r="328">
      <c r="A328" s="13" t="s">
        <v>443</v>
      </c>
    </row>
    <row r="329">
      <c r="A329" s="125" t="s">
        <v>77</v>
      </c>
    </row>
    <row r="330">
      <c r="B330" s="129" t="s">
        <v>78</v>
      </c>
    </row>
    <row r="331">
      <c r="C331" s="13" t="s">
        <v>316</v>
      </c>
      <c r="K331" s="76" t="s">
        <v>317</v>
      </c>
      <c r="M331" s="121">
        <v>0</v>
      </c>
      <c r="N331" s="121">
        <v>0</v>
      </c>
      <c r="P331" s="121">
        <v>0</v>
      </c>
      <c r="S331" s="121">
        <v>4837</v>
      </c>
      <c r="AD331" s="121">
        <v>4837</v>
      </c>
      <c r="AE331" s="121">
        <v>-4837</v>
      </c>
      <c r="AF331" s="121">
        <v>0</v>
      </c>
      <c r="AG331" s="122">
        <v/>
      </c>
    </row>
    <row r="332">
      <c r="C332" s="13" t="s">
        <v>401</v>
      </c>
      <c r="K332" s="76" t="s">
        <v>402</v>
      </c>
      <c r="M332" s="121">
        <v>244386</v>
      </c>
      <c r="N332" s="121">
        <v>0</v>
      </c>
      <c r="P332" s="121">
        <v>244386</v>
      </c>
      <c r="S332" s="121">
        <v>0</v>
      </c>
      <c r="AD332" s="121">
        <v>0</v>
      </c>
      <c r="AE332" s="121">
        <v>244386</v>
      </c>
      <c r="AF332" s="121">
        <v>0</v>
      </c>
      <c r="AG332" s="122">
        <v>0</v>
      </c>
    </row>
    <row r="333">
      <c r="A333" s="125" t="s">
        <v>444</v>
      </c>
      <c r="M333" s="127">
        <v>244386</v>
      </c>
      <c r="P333" s="127">
        <v>244386</v>
      </c>
      <c r="S333" s="127">
        <v>4837</v>
      </c>
      <c r="AD333" s="127">
        <v>4837</v>
      </c>
      <c r="AE333" s="127">
        <v>239549</v>
      </c>
      <c r="AF333" s="127">
        <v>0</v>
      </c>
      <c r="AG333" s="128">
        <v>0</v>
      </c>
    </row>
    <row r="334">
      <c r="A334" s="13" t="s">
        <v>445</v>
      </c>
    </row>
    <row r="335">
      <c r="A335" s="125" t="s">
        <v>66</v>
      </c>
    </row>
    <row r="336">
      <c r="B336" s="129" t="s">
        <v>67</v>
      </c>
    </row>
    <row r="337">
      <c r="C337" s="13" t="s">
        <v>401</v>
      </c>
      <c r="K337" s="76" t="s">
        <v>402</v>
      </c>
      <c r="M337" s="121">
        <v>2452487</v>
      </c>
      <c r="N337" s="121">
        <v>0</v>
      </c>
      <c r="P337" s="121">
        <v>2452487</v>
      </c>
      <c r="S337" s="121">
        <v>0</v>
      </c>
      <c r="AD337" s="121">
        <v>0</v>
      </c>
      <c r="AE337" s="121">
        <v>2452487</v>
      </c>
      <c r="AF337" s="121">
        <v>0</v>
      </c>
      <c r="AG337" s="122">
        <v>0</v>
      </c>
    </row>
    <row r="338">
      <c r="C338" s="13" t="s">
        <v>332</v>
      </c>
      <c r="K338" s="76" t="s">
        <v>333</v>
      </c>
      <c r="M338" s="121">
        <v>0</v>
      </c>
      <c r="N338" s="121">
        <v>0</v>
      </c>
      <c r="P338" s="121">
        <v>0</v>
      </c>
      <c r="S338" s="121">
        <v>2376000</v>
      </c>
      <c r="AD338" s="121">
        <v>2376000</v>
      </c>
      <c r="AE338" s="121">
        <v>-2376000</v>
      </c>
      <c r="AF338" s="121">
        <v>0</v>
      </c>
      <c r="AG338" s="122">
        <v/>
      </c>
    </row>
    <row r="339">
      <c r="A339" s="125" t="s">
        <v>446</v>
      </c>
      <c r="M339" s="127">
        <v>2452487</v>
      </c>
      <c r="P339" s="127">
        <v>2452487</v>
      </c>
      <c r="S339" s="127">
        <v>2376000</v>
      </c>
      <c r="AD339" s="127">
        <v>2376000</v>
      </c>
      <c r="AE339" s="127">
        <v>76487</v>
      </c>
      <c r="AF339" s="127">
        <v>0</v>
      </c>
      <c r="AG339" s="128">
        <v>0</v>
      </c>
    </row>
    <row r="340">
      <c r="A340" s="13" t="s">
        <v>445</v>
      </c>
    </row>
    <row r="341">
      <c r="A341" s="125" t="s">
        <v>68</v>
      </c>
    </row>
    <row r="342">
      <c r="B342" s="129" t="s">
        <v>67</v>
      </c>
    </row>
    <row r="343">
      <c r="C343" s="13" t="s">
        <v>401</v>
      </c>
      <c r="K343" s="76" t="s">
        <v>402</v>
      </c>
      <c r="M343" s="121">
        <v>70200</v>
      </c>
      <c r="N343" s="121">
        <v>0</v>
      </c>
      <c r="P343" s="121">
        <v>70200</v>
      </c>
      <c r="S343" s="121">
        <v>0</v>
      </c>
      <c r="AD343" s="121">
        <v>0</v>
      </c>
      <c r="AE343" s="121">
        <v>70200</v>
      </c>
      <c r="AF343" s="121">
        <v>0</v>
      </c>
      <c r="AG343" s="122">
        <v>0</v>
      </c>
    </row>
    <row r="344">
      <c r="A344" s="125" t="s">
        <v>447</v>
      </c>
      <c r="M344" s="127">
        <v>70200</v>
      </c>
      <c r="P344" s="127">
        <v>70200</v>
      </c>
      <c r="S344" s="127">
        <v>0</v>
      </c>
      <c r="AD344" s="127">
        <v>0</v>
      </c>
      <c r="AE344" s="127">
        <v>70200</v>
      </c>
      <c r="AF344" s="127">
        <v>0</v>
      </c>
      <c r="AG344" s="128">
        <v>0</v>
      </c>
    </row>
    <row r="345">
      <c r="A345" s="13" t="s">
        <v>445</v>
      </c>
    </row>
    <row r="346">
      <c r="A346" s="125" t="s">
        <v>62</v>
      </c>
    </row>
    <row r="347">
      <c r="B347" s="129" t="s">
        <v>63</v>
      </c>
    </row>
    <row r="348">
      <c r="C348" s="13" t="s">
        <v>401</v>
      </c>
      <c r="K348" s="76" t="s">
        <v>402</v>
      </c>
      <c r="M348" s="121">
        <v>908980.51</v>
      </c>
      <c r="N348" s="121">
        <v>0</v>
      </c>
      <c r="P348" s="121">
        <v>908980.51</v>
      </c>
      <c r="S348" s="121">
        <v>0</v>
      </c>
      <c r="AD348" s="121">
        <v>0</v>
      </c>
      <c r="AE348" s="121">
        <v>908980.51</v>
      </c>
      <c r="AF348" s="121">
        <v>0</v>
      </c>
      <c r="AG348" s="122">
        <v>0</v>
      </c>
    </row>
    <row r="349">
      <c r="C349" s="13" t="s">
        <v>419</v>
      </c>
      <c r="K349" s="76" t="s">
        <v>420</v>
      </c>
      <c r="M349" s="121">
        <v>0</v>
      </c>
      <c r="N349" s="121">
        <v>0</v>
      </c>
      <c r="P349" s="121">
        <v>0</v>
      </c>
      <c r="S349" s="121">
        <v>409295.37</v>
      </c>
      <c r="AD349" s="121">
        <v>409295.37</v>
      </c>
      <c r="AE349" s="121">
        <v>-409295.37</v>
      </c>
      <c r="AF349" s="121">
        <v>0</v>
      </c>
      <c r="AG349" s="122">
        <v/>
      </c>
    </row>
    <row r="350">
      <c r="A350" s="125" t="s">
        <v>448</v>
      </c>
      <c r="M350" s="127">
        <v>908980.51</v>
      </c>
      <c r="P350" s="127">
        <v>908980.51</v>
      </c>
      <c r="S350" s="127">
        <v>409295.37</v>
      </c>
      <c r="AD350" s="127">
        <v>409295.37</v>
      </c>
      <c r="AE350" s="127">
        <v>499685.14</v>
      </c>
      <c r="AF350" s="127">
        <v>0</v>
      </c>
      <c r="AG350" s="128">
        <v>0</v>
      </c>
    </row>
    <row r="351">
      <c r="A351" s="13" t="s">
        <v>445</v>
      </c>
    </row>
    <row r="352">
      <c r="A352" s="125" t="s">
        <v>100</v>
      </c>
    </row>
    <row r="353">
      <c r="B353" s="129" t="s">
        <v>67</v>
      </c>
    </row>
    <row r="354">
      <c r="C354" s="13" t="s">
        <v>401</v>
      </c>
      <c r="K354" s="76" t="s">
        <v>402</v>
      </c>
      <c r="M354" s="121">
        <v>18000</v>
      </c>
      <c r="N354" s="121">
        <v>0</v>
      </c>
      <c r="P354" s="121">
        <v>18000</v>
      </c>
      <c r="S354" s="121">
        <v>0</v>
      </c>
      <c r="AD354" s="121">
        <v>0</v>
      </c>
      <c r="AE354" s="121">
        <v>18000</v>
      </c>
      <c r="AF354" s="121">
        <v>0</v>
      </c>
      <c r="AG354" s="122">
        <v>0</v>
      </c>
    </row>
    <row r="355">
      <c r="A355" s="125" t="s">
        <v>449</v>
      </c>
      <c r="M355" s="127">
        <v>18000</v>
      </c>
      <c r="P355" s="127">
        <v>18000</v>
      </c>
      <c r="S355" s="127">
        <v>0</v>
      </c>
      <c r="AD355" s="127">
        <v>0</v>
      </c>
      <c r="AE355" s="127">
        <v>18000</v>
      </c>
      <c r="AF355" s="127">
        <v>0</v>
      </c>
      <c r="AG355" s="128">
        <v>0</v>
      </c>
    </row>
    <row r="356">
      <c r="A356" s="13" t="s">
        <v>445</v>
      </c>
    </row>
    <row r="357">
      <c r="A357" s="125" t="s">
        <v>101</v>
      </c>
    </row>
    <row r="358">
      <c r="B358" s="129" t="s">
        <v>67</v>
      </c>
    </row>
    <row r="359">
      <c r="C359" s="13" t="s">
        <v>401</v>
      </c>
      <c r="K359" s="76" t="s">
        <v>402</v>
      </c>
      <c r="M359" s="121">
        <v>1000000</v>
      </c>
      <c r="N359" s="121">
        <v>0</v>
      </c>
      <c r="P359" s="121">
        <v>1000000</v>
      </c>
      <c r="S359" s="121">
        <v>0</v>
      </c>
      <c r="AD359" s="121">
        <v>0</v>
      </c>
      <c r="AE359" s="121">
        <v>1000000</v>
      </c>
      <c r="AF359" s="121">
        <v>0</v>
      </c>
      <c r="AG359" s="122">
        <v>0</v>
      </c>
    </row>
    <row r="360">
      <c r="A360" s="125" t="s">
        <v>450</v>
      </c>
      <c r="M360" s="127">
        <v>1000000</v>
      </c>
      <c r="P360" s="127">
        <v>1000000</v>
      </c>
      <c r="S360" s="127">
        <v>0</v>
      </c>
      <c r="AD360" s="127">
        <v>0</v>
      </c>
      <c r="AE360" s="127">
        <v>1000000</v>
      </c>
      <c r="AF360" s="127">
        <v>0</v>
      </c>
      <c r="AG360" s="128">
        <v>0</v>
      </c>
    </row>
    <row r="361">
      <c r="A361" s="13" t="s">
        <v>445</v>
      </c>
    </row>
    <row r="362">
      <c r="A362" s="125" t="s">
        <v>91</v>
      </c>
    </row>
    <row r="363">
      <c r="B363" s="129" t="s">
        <v>67</v>
      </c>
    </row>
    <row r="364">
      <c r="C364" s="13" t="s">
        <v>401</v>
      </c>
      <c r="K364" s="76" t="s">
        <v>402</v>
      </c>
      <c r="M364" s="121">
        <v>252500</v>
      </c>
      <c r="N364" s="121">
        <v>0</v>
      </c>
      <c r="P364" s="121">
        <v>252500</v>
      </c>
      <c r="S364" s="121">
        <v>0</v>
      </c>
      <c r="AD364" s="121">
        <v>0</v>
      </c>
      <c r="AE364" s="121">
        <v>252500</v>
      </c>
      <c r="AF364" s="121">
        <v>0</v>
      </c>
      <c r="AG364" s="122">
        <v>0</v>
      </c>
    </row>
    <row r="365">
      <c r="C365" s="13" t="s">
        <v>332</v>
      </c>
      <c r="K365" s="76" t="s">
        <v>333</v>
      </c>
      <c r="M365" s="121">
        <v>0</v>
      </c>
      <c r="N365" s="121">
        <v>0</v>
      </c>
      <c r="P365" s="121">
        <v>0</v>
      </c>
      <c r="S365" s="121">
        <v>148500</v>
      </c>
      <c r="AD365" s="121">
        <v>148500</v>
      </c>
      <c r="AE365" s="121">
        <v>-148500</v>
      </c>
      <c r="AF365" s="121">
        <v>0</v>
      </c>
      <c r="AG365" s="122">
        <v/>
      </c>
    </row>
    <row r="366">
      <c r="A366" s="125" t="s">
        <v>451</v>
      </c>
      <c r="M366" s="127">
        <v>252500</v>
      </c>
      <c r="P366" s="127">
        <v>252500</v>
      </c>
      <c r="S366" s="127">
        <v>148500</v>
      </c>
      <c r="AD366" s="127">
        <v>148500</v>
      </c>
      <c r="AE366" s="127">
        <v>104000</v>
      </c>
      <c r="AF366" s="127">
        <v>0</v>
      </c>
      <c r="AG366" s="128">
        <v>0</v>
      </c>
    </row>
    <row r="367">
      <c r="A367" s="13" t="s">
        <v>445</v>
      </c>
    </row>
    <row r="368">
      <c r="A368" s="125" t="s">
        <v>119</v>
      </c>
    </row>
    <row r="369">
      <c r="B369" s="129" t="s">
        <v>67</v>
      </c>
    </row>
    <row r="370">
      <c r="C370" s="13" t="s">
        <v>401</v>
      </c>
      <c r="K370" s="76" t="s">
        <v>402</v>
      </c>
      <c r="M370" s="121">
        <v>150000</v>
      </c>
      <c r="N370" s="121">
        <v>0</v>
      </c>
      <c r="P370" s="121">
        <v>150000</v>
      </c>
      <c r="S370" s="121">
        <v>0</v>
      </c>
      <c r="AD370" s="121">
        <v>0</v>
      </c>
      <c r="AE370" s="121">
        <v>150000</v>
      </c>
      <c r="AF370" s="121">
        <v>0</v>
      </c>
      <c r="AG370" s="122">
        <v>0</v>
      </c>
    </row>
    <row r="371">
      <c r="A371" s="125" t="s">
        <v>452</v>
      </c>
      <c r="M371" s="127">
        <v>150000</v>
      </c>
      <c r="P371" s="127">
        <v>150000</v>
      </c>
      <c r="S371" s="127">
        <v>0</v>
      </c>
      <c r="AD371" s="127">
        <v>0</v>
      </c>
      <c r="AE371" s="127">
        <v>150000</v>
      </c>
      <c r="AF371" s="127">
        <v>0</v>
      </c>
      <c r="AG371" s="128">
        <v>0</v>
      </c>
    </row>
    <row r="372">
      <c r="A372" s="13" t="s">
        <v>445</v>
      </c>
    </row>
    <row r="373">
      <c r="A373" s="125" t="s">
        <v>108</v>
      </c>
    </row>
    <row r="374">
      <c r="B374" s="129" t="s">
        <v>67</v>
      </c>
    </row>
    <row r="375">
      <c r="C375" s="13" t="s">
        <v>401</v>
      </c>
      <c r="K375" s="76" t="s">
        <v>402</v>
      </c>
      <c r="M375" s="121">
        <v>2530000</v>
      </c>
      <c r="N375" s="121">
        <v>0</v>
      </c>
      <c r="P375" s="121">
        <v>2530000</v>
      </c>
      <c r="S375" s="121">
        <v>0</v>
      </c>
      <c r="AD375" s="121">
        <v>0</v>
      </c>
      <c r="AE375" s="121">
        <v>2530000</v>
      </c>
      <c r="AF375" s="121">
        <v>0</v>
      </c>
      <c r="AG375" s="122">
        <v>0</v>
      </c>
    </row>
    <row r="376">
      <c r="C376" s="13" t="s">
        <v>332</v>
      </c>
      <c r="K376" s="76" t="s">
        <v>333</v>
      </c>
      <c r="M376" s="121">
        <v>0</v>
      </c>
      <c r="N376" s="121">
        <v>0</v>
      </c>
      <c r="P376" s="121">
        <v>0</v>
      </c>
      <c r="S376" s="121">
        <v>2475000</v>
      </c>
      <c r="AD376" s="121">
        <v>2475000</v>
      </c>
      <c r="AE376" s="121">
        <v>-2475000</v>
      </c>
      <c r="AF376" s="121">
        <v>0</v>
      </c>
      <c r="AG376" s="122">
        <v/>
      </c>
    </row>
    <row r="377">
      <c r="A377" s="125" t="s">
        <v>453</v>
      </c>
      <c r="M377" s="127">
        <v>2530000</v>
      </c>
      <c r="P377" s="127">
        <v>2530000</v>
      </c>
      <c r="S377" s="127">
        <v>2475000</v>
      </c>
      <c r="AD377" s="127">
        <v>2475000</v>
      </c>
      <c r="AE377" s="127">
        <v>55000</v>
      </c>
      <c r="AF377" s="127">
        <v>0</v>
      </c>
      <c r="AG377" s="128">
        <v>0</v>
      </c>
    </row>
    <row r="378">
      <c r="A378" s="13" t="s">
        <v>445</v>
      </c>
    </row>
    <row r="379">
      <c r="A379" s="125" t="s">
        <v>116</v>
      </c>
    </row>
    <row r="380">
      <c r="B380" s="129" t="s">
        <v>67</v>
      </c>
    </row>
    <row r="381">
      <c r="C381" s="13" t="s">
        <v>401</v>
      </c>
      <c r="K381" s="76" t="s">
        <v>402</v>
      </c>
      <c r="M381" s="121">
        <v>3500000</v>
      </c>
      <c r="N381" s="121">
        <v>0</v>
      </c>
      <c r="P381" s="121">
        <v>3500000</v>
      </c>
      <c r="S381" s="121">
        <v>0</v>
      </c>
      <c r="AD381" s="121">
        <v>0</v>
      </c>
      <c r="AE381" s="121">
        <v>3500000</v>
      </c>
      <c r="AF381" s="121">
        <v>0</v>
      </c>
      <c r="AG381" s="122">
        <v>0</v>
      </c>
    </row>
    <row r="382">
      <c r="A382" s="125" t="s">
        <v>454</v>
      </c>
      <c r="M382" s="127">
        <v>3500000</v>
      </c>
      <c r="P382" s="127">
        <v>3500000</v>
      </c>
      <c r="S382" s="127">
        <v>0</v>
      </c>
      <c r="AD382" s="127">
        <v>0</v>
      </c>
      <c r="AE382" s="127">
        <v>3500000</v>
      </c>
      <c r="AF382" s="127">
        <v>0</v>
      </c>
      <c r="AG382" s="128">
        <v>0</v>
      </c>
    </row>
    <row r="383">
      <c r="A383" s="13" t="s">
        <v>445</v>
      </c>
    </row>
    <row r="384">
      <c r="A384" s="125" t="s">
        <v>113</v>
      </c>
    </row>
    <row r="385">
      <c r="B385" s="129" t="s">
        <v>67</v>
      </c>
    </row>
    <row r="386">
      <c r="C386" s="13" t="s">
        <v>401</v>
      </c>
      <c r="K386" s="76" t="s">
        <v>402</v>
      </c>
      <c r="M386" s="121">
        <v>35400</v>
      </c>
      <c r="N386" s="121">
        <v>0</v>
      </c>
      <c r="P386" s="121">
        <v>35400</v>
      </c>
      <c r="S386" s="121">
        <v>0</v>
      </c>
      <c r="AD386" s="121">
        <v>0</v>
      </c>
      <c r="AE386" s="121">
        <v>35400</v>
      </c>
      <c r="AF386" s="121">
        <v>0</v>
      </c>
      <c r="AG386" s="122">
        <v>0</v>
      </c>
    </row>
    <row r="387">
      <c r="A387" s="125" t="s">
        <v>455</v>
      </c>
      <c r="M387" s="127">
        <v>35400</v>
      </c>
      <c r="P387" s="127">
        <v>35400</v>
      </c>
      <c r="S387" s="127">
        <v>0</v>
      </c>
      <c r="AD387" s="127">
        <v>0</v>
      </c>
      <c r="AE387" s="127">
        <v>35400</v>
      </c>
      <c r="AF387" s="127">
        <v>0</v>
      </c>
      <c r="AG387" s="128">
        <v>0</v>
      </c>
    </row>
    <row r="388">
      <c r="A388" s="13" t="s">
        <v>445</v>
      </c>
    </row>
    <row r="389">
      <c r="A389" s="125" t="s">
        <v>134</v>
      </c>
    </row>
    <row r="390">
      <c r="B390" s="129" t="s">
        <v>67</v>
      </c>
    </row>
    <row r="391">
      <c r="C391" s="13" t="s">
        <v>401</v>
      </c>
      <c r="K391" s="76" t="s">
        <v>402</v>
      </c>
      <c r="M391" s="121">
        <v>187899.33</v>
      </c>
      <c r="N391" s="121">
        <v>0</v>
      </c>
      <c r="P391" s="121">
        <v>187899.33</v>
      </c>
      <c r="S391" s="121">
        <v>0</v>
      </c>
      <c r="AD391" s="121">
        <v>0</v>
      </c>
      <c r="AE391" s="121">
        <v>187899.33</v>
      </c>
      <c r="AF391" s="121">
        <v>0</v>
      </c>
      <c r="AG391" s="122">
        <v>0</v>
      </c>
    </row>
    <row r="392">
      <c r="A392" s="125" t="s">
        <v>456</v>
      </c>
      <c r="M392" s="127">
        <v>187899.33</v>
      </c>
      <c r="P392" s="127">
        <v>187899.33</v>
      </c>
      <c r="S392" s="127">
        <v>0</v>
      </c>
      <c r="AD392" s="127">
        <v>0</v>
      </c>
      <c r="AE392" s="127">
        <v>187899.33</v>
      </c>
      <c r="AF392" s="127">
        <v>0</v>
      </c>
      <c r="AG392" s="128">
        <v>0</v>
      </c>
    </row>
    <row r="393">
      <c r="A393" s="119" t="s">
        <v>137</v>
      </c>
    </row>
    <row r="394">
      <c r="A394" s="13" t="s">
        <v>457</v>
      </c>
    </row>
    <row r="395">
      <c r="A395" s="120" t="s">
        <v>138</v>
      </c>
    </row>
    <row r="396">
      <c r="C396" s="13" t="s">
        <v>458</v>
      </c>
      <c r="K396" s="76" t="s">
        <v>459</v>
      </c>
      <c r="M396" s="121">
        <v>39441996.76</v>
      </c>
      <c r="N396" s="121" t="s">
        <v>271</v>
      </c>
      <c r="P396" s="121" t="s">
        <v>460</v>
      </c>
      <c r="S396" s="121">
        <v>0</v>
      </c>
      <c r="AD396" s="121">
        <v>0</v>
      </c>
      <c r="AE396" s="121">
        <v>39441996.76</v>
      </c>
      <c r="AF396" s="121">
        <v>0</v>
      </c>
      <c r="AG396" s="122">
        <v>0</v>
      </c>
    </row>
    <row r="397">
      <c r="A397" s="120" t="s">
        <v>461</v>
      </c>
      <c r="M397" s="123">
        <v>39441996.76</v>
      </c>
      <c r="P397" s="123">
        <v>39441996.76</v>
      </c>
      <c r="S397" s="123">
        <v>0</v>
      </c>
      <c r="AD397" s="123">
        <v>0</v>
      </c>
      <c r="AE397" s="123">
        <v>39441996.76</v>
      </c>
      <c r="AF397" s="123">
        <v>0</v>
      </c>
      <c r="AG397" s="124">
        <v>0</v>
      </c>
    </row>
    <row r="398">
      <c r="A398" s="13" t="s">
        <v>457</v>
      </c>
    </row>
    <row r="399">
      <c r="A399" s="120" t="s">
        <v>139</v>
      </c>
    </row>
    <row r="400">
      <c r="C400" s="13" t="s">
        <v>458</v>
      </c>
      <c r="K400" s="76" t="s">
        <v>459</v>
      </c>
      <c r="M400" s="121">
        <v>29753081.88</v>
      </c>
      <c r="N400" s="121" t="s">
        <v>271</v>
      </c>
      <c r="P400" s="121" t="s">
        <v>462</v>
      </c>
      <c r="S400" s="121">
        <v>0</v>
      </c>
      <c r="AD400" s="121">
        <v>0</v>
      </c>
      <c r="AE400" s="121">
        <v>29753081.88</v>
      </c>
      <c r="AF400" s="121">
        <v>0</v>
      </c>
      <c r="AG400" s="122">
        <v>0</v>
      </c>
    </row>
    <row r="401">
      <c r="A401" s="120" t="s">
        <v>463</v>
      </c>
      <c r="M401" s="123">
        <v>29753081.88</v>
      </c>
      <c r="P401" s="123">
        <v>29753081.88</v>
      </c>
      <c r="S401" s="123">
        <v>0</v>
      </c>
      <c r="AD401" s="123">
        <v>0</v>
      </c>
      <c r="AE401" s="123">
        <v>29753081.88</v>
      </c>
      <c r="AF401" s="123">
        <v>0</v>
      </c>
      <c r="AG401" s="124">
        <v>0</v>
      </c>
    </row>
    <row r="402">
      <c r="A402" s="13" t="s">
        <v>457</v>
      </c>
    </row>
    <row r="403">
      <c r="A403" s="120" t="s">
        <v>140</v>
      </c>
    </row>
    <row r="404">
      <c r="C404" s="13" t="s">
        <v>175</v>
      </c>
      <c r="K404" s="76" t="s">
        <v>464</v>
      </c>
      <c r="M404" s="121">
        <v>500000</v>
      </c>
      <c r="N404" s="121" t="s">
        <v>271</v>
      </c>
      <c r="P404" s="121" t="s">
        <v>465</v>
      </c>
      <c r="S404" s="121">
        <v>0</v>
      </c>
      <c r="AD404" s="121">
        <v>0</v>
      </c>
      <c r="AE404" s="121">
        <v>500000</v>
      </c>
      <c r="AF404" s="121">
        <v>0</v>
      </c>
      <c r="AG404" s="122">
        <v>0</v>
      </c>
    </row>
    <row r="405">
      <c r="A405" s="120" t="s">
        <v>466</v>
      </c>
      <c r="M405" s="123">
        <v>500000</v>
      </c>
      <c r="P405" s="123">
        <v>500000</v>
      </c>
      <c r="S405" s="123">
        <v>0</v>
      </c>
      <c r="AD405" s="123">
        <v>0</v>
      </c>
      <c r="AE405" s="123">
        <v>500000</v>
      </c>
      <c r="AF405" s="123">
        <v>0</v>
      </c>
      <c r="AG405" s="124">
        <v>0</v>
      </c>
    </row>
    <row r="406">
      <c r="A406" s="125" t="s">
        <v>467</v>
      </c>
      <c r="M406" s="126">
        <v>69695078.64</v>
      </c>
      <c r="P406" s="127">
        <v>69695078.64</v>
      </c>
      <c r="S406" s="127">
        <v>0</v>
      </c>
      <c r="AD406" s="127">
        <v>0</v>
      </c>
      <c r="AE406" s="127">
        <v>69695078.64</v>
      </c>
      <c r="AF406" s="127">
        <v>0</v>
      </c>
      <c r="AG406" s="128">
        <v>0</v>
      </c>
    </row>
    <row r="407">
      <c r="A407" s="119" t="s">
        <v>468</v>
      </c>
    </row>
    <row r="408">
      <c r="A408" s="13" t="s">
        <v>405</v>
      </c>
    </row>
    <row r="409">
      <c r="A409" s="125" t="s">
        <v>144</v>
      </c>
    </row>
    <row r="410">
      <c r="B410" s="129" t="s">
        <v>145</v>
      </c>
    </row>
    <row r="411">
      <c r="C411" s="13" t="s">
        <v>469</v>
      </c>
      <c r="K411" s="76" t="s">
        <v>470</v>
      </c>
      <c r="M411" s="121">
        <v>343737.85</v>
      </c>
      <c r="N411" s="121">
        <v>0</v>
      </c>
      <c r="P411" s="121">
        <v>343737.85</v>
      </c>
      <c r="S411" s="121">
        <v>0</v>
      </c>
      <c r="AD411" s="121">
        <v>0</v>
      </c>
      <c r="AE411" s="121">
        <v>343737.85</v>
      </c>
      <c r="AF411" s="121">
        <v>0</v>
      </c>
      <c r="AG411" s="122">
        <v>0</v>
      </c>
    </row>
    <row r="412">
      <c r="A412" s="125" t="s">
        <v>471</v>
      </c>
      <c r="M412" s="127">
        <v>343737.85</v>
      </c>
      <c r="P412" s="127">
        <v>343737.85</v>
      </c>
      <c r="S412" s="127">
        <v>0</v>
      </c>
      <c r="AD412" s="127">
        <v>0</v>
      </c>
      <c r="AE412" s="127">
        <v>343737.85</v>
      </c>
      <c r="AF412" s="127">
        <v>0</v>
      </c>
      <c r="AG412" s="128">
        <v>0</v>
      </c>
    </row>
    <row r="413">
      <c r="A413" s="13" t="s">
        <v>457</v>
      </c>
    </row>
    <row r="414">
      <c r="A414" s="125" t="s">
        <v>142</v>
      </c>
    </row>
    <row r="415">
      <c r="B415" s="129" t="s">
        <v>143</v>
      </c>
    </row>
    <row r="416">
      <c r="C416" s="13" t="s">
        <v>458</v>
      </c>
      <c r="K416" s="76" t="s">
        <v>459</v>
      </c>
      <c r="M416" s="121">
        <v>355538.49</v>
      </c>
      <c r="N416" s="121">
        <v>0</v>
      </c>
      <c r="P416" s="121">
        <v>355538.49</v>
      </c>
      <c r="S416" s="121">
        <v>0</v>
      </c>
      <c r="AD416" s="121">
        <v>0</v>
      </c>
      <c r="AE416" s="121">
        <v>355538.49</v>
      </c>
      <c r="AF416" s="121">
        <v>0</v>
      </c>
      <c r="AG416" s="122">
        <v>0</v>
      </c>
    </row>
    <row r="417">
      <c r="C417" s="13" t="s">
        <v>175</v>
      </c>
      <c r="K417" s="76" t="s">
        <v>464</v>
      </c>
      <c r="M417" s="121">
        <v>2647984</v>
      </c>
      <c r="N417" s="121">
        <v>0</v>
      </c>
      <c r="P417" s="121">
        <v>2647984</v>
      </c>
      <c r="S417" s="121">
        <v>0</v>
      </c>
      <c r="AD417" s="121">
        <v>0</v>
      </c>
      <c r="AE417" s="121">
        <v>2647984</v>
      </c>
      <c r="AF417" s="121">
        <v>0</v>
      </c>
      <c r="AG417" s="122">
        <v>0</v>
      </c>
    </row>
    <row r="418">
      <c r="A418" s="125" t="s">
        <v>472</v>
      </c>
      <c r="M418" s="127">
        <v>3003522.49</v>
      </c>
      <c r="P418" s="127">
        <v>3003522.49</v>
      </c>
      <c r="S418" s="127">
        <v>0</v>
      </c>
      <c r="AD418" s="127">
        <v>0</v>
      </c>
      <c r="AE418" s="127">
        <v>3003522.49</v>
      </c>
      <c r="AF418" s="127">
        <v>0</v>
      </c>
      <c r="AG418" s="128">
        <v>0</v>
      </c>
    </row>
    <row r="419">
      <c r="A419" s="119" t="s">
        <v>146</v>
      </c>
    </row>
    <row r="420">
      <c r="A420" s="13" t="s">
        <v>268</v>
      </c>
    </row>
    <row r="421">
      <c r="A421" s="120" t="s">
        <v>147</v>
      </c>
    </row>
    <row r="422">
      <c r="C422" s="13" t="s">
        <v>269</v>
      </c>
      <c r="K422" s="76" t="s">
        <v>270</v>
      </c>
      <c r="M422" s="121">
        <v>0</v>
      </c>
      <c r="N422" s="121" t="s">
        <v>271</v>
      </c>
      <c r="P422" s="121" t="s">
        <v>292</v>
      </c>
      <c r="S422" s="121">
        <v>0</v>
      </c>
      <c r="AD422" s="121">
        <v>0</v>
      </c>
      <c r="AE422" s="121">
        <v>0</v>
      </c>
      <c r="AF422" s="121">
        <v>0</v>
      </c>
      <c r="AG422" s="122">
        <v/>
      </c>
    </row>
    <row r="423">
      <c r="C423" s="13" t="s">
        <v>473</v>
      </c>
      <c r="K423" s="76" t="s">
        <v>474</v>
      </c>
      <c r="M423" s="121">
        <v>0</v>
      </c>
      <c r="N423" s="121" t="s">
        <v>271</v>
      </c>
      <c r="P423" s="121" t="s">
        <v>292</v>
      </c>
      <c r="S423" s="121">
        <v>50000</v>
      </c>
      <c r="AD423" s="121">
        <v>50000</v>
      </c>
      <c r="AE423" s="121">
        <v>-50000</v>
      </c>
      <c r="AF423" s="121">
        <v>0</v>
      </c>
      <c r="AG423" s="122">
        <v/>
      </c>
    </row>
    <row r="424">
      <c r="C424" s="13" t="s">
        <v>273</v>
      </c>
      <c r="K424" s="76" t="s">
        <v>274</v>
      </c>
      <c r="M424" s="121">
        <v>0</v>
      </c>
      <c r="N424" s="121" t="s">
        <v>271</v>
      </c>
      <c r="P424" s="121" t="s">
        <v>292</v>
      </c>
      <c r="S424" s="121">
        <v>120000</v>
      </c>
      <c r="AD424" s="121">
        <v>120000</v>
      </c>
      <c r="AE424" s="121">
        <v>-120000</v>
      </c>
      <c r="AF424" s="121">
        <v>0</v>
      </c>
      <c r="AG424" s="122">
        <v/>
      </c>
    </row>
    <row r="425">
      <c r="C425" s="13" t="s">
        <v>276</v>
      </c>
      <c r="K425" s="76" t="s">
        <v>277</v>
      </c>
      <c r="M425" s="121">
        <v>50000</v>
      </c>
      <c r="N425" s="121" t="s">
        <v>271</v>
      </c>
      <c r="P425" s="121" t="s">
        <v>475</v>
      </c>
      <c r="S425" s="121">
        <v>0</v>
      </c>
      <c r="AD425" s="121">
        <v>0</v>
      </c>
      <c r="AE425" s="121">
        <v>50000</v>
      </c>
      <c r="AF425" s="121">
        <v>0</v>
      </c>
      <c r="AG425" s="122">
        <v>0</v>
      </c>
    </row>
    <row r="426">
      <c r="C426" s="13" t="s">
        <v>476</v>
      </c>
      <c r="K426" s="76" t="s">
        <v>477</v>
      </c>
      <c r="M426" s="121">
        <v>0</v>
      </c>
      <c r="N426" s="121" t="s">
        <v>271</v>
      </c>
      <c r="P426" s="121" t="s">
        <v>292</v>
      </c>
      <c r="S426" s="121">
        <v>0</v>
      </c>
      <c r="AD426" s="121">
        <v>0</v>
      </c>
      <c r="AE426" s="121">
        <v>0</v>
      </c>
      <c r="AF426" s="121">
        <v>0</v>
      </c>
      <c r="AG426" s="122">
        <v/>
      </c>
    </row>
    <row r="427">
      <c r="A427" s="120" t="s">
        <v>478</v>
      </c>
      <c r="M427" s="123">
        <v>50000</v>
      </c>
      <c r="P427" s="123">
        <v>50000</v>
      </c>
      <c r="S427" s="123">
        <v>170000</v>
      </c>
      <c r="AD427" s="123">
        <v>170000</v>
      </c>
      <c r="AE427" s="123">
        <v>-120000</v>
      </c>
      <c r="AF427" s="123">
        <v>0</v>
      </c>
      <c r="AG427" s="124">
        <v>0</v>
      </c>
    </row>
    <row r="428">
      <c r="A428" s="125" t="s">
        <v>479</v>
      </c>
      <c r="M428" s="126">
        <v>50000</v>
      </c>
      <c r="P428" s="127">
        <v>50000</v>
      </c>
      <c r="S428" s="127">
        <v>170000</v>
      </c>
      <c r="AD428" s="127">
        <v>170000</v>
      </c>
      <c r="AE428" s="127">
        <v>0</v>
      </c>
      <c r="AF428" s="127">
        <v>0</v>
      </c>
      <c r="AG428" s="128">
        <v>0</v>
      </c>
    </row>
    <row r="430">
      <c r="B430" s="125" t="s">
        <v>315</v>
      </c>
      <c r="M430" s="127" t="s">
        <v>480</v>
      </c>
      <c r="P430" s="127" t="s">
        <v>480</v>
      </c>
      <c r="S430" s="127" t="s">
        <v>481</v>
      </c>
      <c r="AD430" s="127" t="s">
        <v>482</v>
      </c>
      <c r="AE430" s="127" t="s">
        <v>483</v>
      </c>
      <c r="AF430" s="127" t="s">
        <v>271</v>
      </c>
      <c r="AG430" s="128">
        <v>0</v>
      </c>
    </row>
    <row r="431">
      <c r="B431" s="125" t="s">
        <v>362</v>
      </c>
      <c r="M431" s="127" t="s">
        <v>484</v>
      </c>
      <c r="P431" s="127" t="s">
        <v>484</v>
      </c>
      <c r="S431" s="127" t="s">
        <v>485</v>
      </c>
      <c r="AD431" s="127" t="s">
        <v>485</v>
      </c>
      <c r="AE431" s="127" t="s">
        <v>486</v>
      </c>
      <c r="AF431" s="127" t="s">
        <v>271</v>
      </c>
      <c r="AG431" s="128">
        <v>0</v>
      </c>
    </row>
    <row r="432">
      <c r="B432" s="125" t="s">
        <v>398</v>
      </c>
      <c r="M432" s="127" t="s">
        <v>487</v>
      </c>
      <c r="P432" s="127" t="s">
        <v>487</v>
      </c>
      <c r="S432" s="127" t="s">
        <v>488</v>
      </c>
      <c r="AD432" s="127" t="s">
        <v>488</v>
      </c>
      <c r="AE432" s="127" t="s">
        <v>489</v>
      </c>
      <c r="AF432" s="127" t="s">
        <v>490</v>
      </c>
      <c r="AG432" s="128">
        <v>9.8534274292034987E-06</v>
      </c>
    </row>
    <row r="433">
      <c r="B433" s="125" t="s">
        <v>467</v>
      </c>
      <c r="M433" s="127" t="s">
        <v>491</v>
      </c>
      <c r="P433" s="127" t="s">
        <v>491</v>
      </c>
      <c r="S433" s="127" t="s">
        <v>271</v>
      </c>
      <c r="AD433" s="127" t="s">
        <v>271</v>
      </c>
      <c r="AE433" s="127" t="s">
        <v>491</v>
      </c>
      <c r="AF433" s="127" t="s">
        <v>271</v>
      </c>
      <c r="AG433" s="128">
        <v>0</v>
      </c>
    </row>
    <row r="434">
      <c r="B434" s="125" t="s">
        <v>479</v>
      </c>
      <c r="M434" s="127" t="s">
        <v>475</v>
      </c>
      <c r="P434" s="127" t="s">
        <v>475</v>
      </c>
      <c r="S434" s="127" t="s">
        <v>492</v>
      </c>
      <c r="AD434" s="127" t="s">
        <v>492</v>
      </c>
      <c r="AE434" s="127" t="s">
        <v>271</v>
      </c>
      <c r="AF434" s="127" t="s">
        <v>271</v>
      </c>
      <c r="AG434" s="128">
        <v>0</v>
      </c>
    </row>
    <row r="435">
      <c r="B435" s="125" t="s">
        <v>493</v>
      </c>
      <c r="M435" s="127" t="s">
        <v>494</v>
      </c>
      <c r="P435" s="127" t="s">
        <v>494</v>
      </c>
      <c r="S435" s="127" t="s">
        <v>271</v>
      </c>
      <c r="AD435" s="127" t="s">
        <v>271</v>
      </c>
      <c r="AE435" s="127" t="s">
        <v>494</v>
      </c>
      <c r="AF435" s="127" t="s">
        <v>271</v>
      </c>
      <c r="AG435" s="127" t="s">
        <v>271</v>
      </c>
    </row>
    <row r="436">
      <c r="B436" s="125" t="s">
        <v>495</v>
      </c>
      <c r="M436" s="127" t="s">
        <v>496</v>
      </c>
      <c r="P436" s="127" t="s">
        <v>496</v>
      </c>
      <c r="S436" s="127" t="s">
        <v>497</v>
      </c>
      <c r="AD436" s="127" t="s">
        <v>497</v>
      </c>
      <c r="AE436" s="127" t="s">
        <v>498</v>
      </c>
      <c r="AF436" s="127" t="s">
        <v>271</v>
      </c>
      <c r="AG436" s="127" t="s">
        <v>271</v>
      </c>
    </row>
    <row r="437">
      <c r="B437" s="125" t="s">
        <v>499</v>
      </c>
      <c r="M437" s="127" t="s">
        <v>500</v>
      </c>
      <c r="P437" s="127" t="s">
        <v>500</v>
      </c>
      <c r="S437" s="127" t="s">
        <v>497</v>
      </c>
      <c r="AD437" s="127" t="s">
        <v>497</v>
      </c>
      <c r="AE437" s="127" t="s">
        <v>501</v>
      </c>
      <c r="AF437" s="127" t="s">
        <v>271</v>
      </c>
      <c r="AG437" s="127" t="s">
        <v>271</v>
      </c>
    </row>
    <row r="516"/>
    <row r="557"/>
    <row r="598"/>
    <row r="639"/>
    <row r="681"/>
    <row r="722"/>
    <row r="979"/>
    <row r="1064"/>
    <row r="1106"/>
    <row r="1148"/>
    <row r="1232"/>
    <row r="1360"/>
  </sheetData>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s>
  <mergeCells>
    <mergeCell ref="A11:J11"/>
    <mergeCell ref="A12:J12"/>
    <mergeCell ref="A13:J13"/>
    <mergeCell ref="A14:J14"/>
    <mergeCell ref="A30:L30"/>
    <mergeCell ref="A40:L40"/>
    <mergeCell ref="A50:L50"/>
    <mergeCell ref="A60:L60"/>
    <mergeCell ref="A64:L64"/>
    <mergeCell ref="A68:L68"/>
    <mergeCell ref="A72:L72"/>
    <mergeCell ref="A77:L77"/>
    <mergeCell ref="A81:L81"/>
    <mergeCell ref="A90:L90"/>
    <mergeCell ref="A94:L94"/>
    <mergeCell ref="A98:L98"/>
    <mergeCell ref="A103:L103"/>
    <mergeCell ref="A115:L115"/>
    <mergeCell ref="A119:L119"/>
    <mergeCell ref="A124:L124"/>
    <mergeCell ref="A128:L128"/>
    <mergeCell ref="A142:L142"/>
    <mergeCell ref="A146:L146"/>
    <mergeCell ref="A150:L150"/>
    <mergeCell ref="A156:L156"/>
    <mergeCell ref="A397:L397"/>
    <mergeCell ref="A401:L401"/>
    <mergeCell ref="A405:L405"/>
    <mergeCell ref="A427:L427"/>
  </mergeCells>
  <pageMargins left="0.15748031496062992" right="0" top="0.15748031496062992" bottom="0.39370078740157483" header="0.31496062992125984" footer="0.15748031496062992"/>
  <pageSetup paperSize="9" scale="61" orientation="landscape"/>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U85"/>
  <sheetViews>
    <sheetView tabSelected="1" workbookViewId="0">
      <selection activeCell="B4" sqref="B4"/>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6.25">
      <c r="A5" s="89" t="s">
        <v>9</v>
      </c>
      <c r="B5" s="89" t="s">
        <v>10</v>
      </c>
      <c r="C5" s="90" t="s">
        <v>11</v>
      </c>
      <c r="D5" s="90" t="s">
        <v>12</v>
      </c>
      <c r="E5" s="90" t="s">
        <v>13</v>
      </c>
      <c r="F5" s="92" t="s">
        <v>14</v>
      </c>
      <c r="G5" s="90" t="s">
        <v>15</v>
      </c>
      <c r="H5" s="90" t="s">
        <v>16</v>
      </c>
      <c r="I5" s="90" t="s">
        <v>17</v>
      </c>
      <c r="J5" s="90" t="s">
        <v>18</v>
      </c>
      <c r="K5" s="90" t="s">
        <v>19</v>
      </c>
      <c r="L5" s="90" t="s">
        <v>20</v>
      </c>
      <c r="M5" s="90" t="s">
        <v>21</v>
      </c>
      <c r="N5" s="90" t="s">
        <v>22</v>
      </c>
      <c r="O5" s="90" t="s">
        <v>23</v>
      </c>
      <c r="P5" s="90" t="s">
        <v>24</v>
      </c>
      <c r="Q5" s="90" t="s">
        <v>25</v>
      </c>
      <c r="R5" s="90" t="s">
        <v>26</v>
      </c>
      <c r="S5" s="92" t="s">
        <v>27</v>
      </c>
      <c r="T5" s="92" t="s">
        <v>28</v>
      </c>
      <c r="U5" s="90" t="s">
        <v>29</v>
      </c>
    </row>
    <row r="6">
      <c r="A6" s="131" t="s">
        <v>30</v>
      </c>
    </row>
    <row r="7">
      <c r="B7" s="130" t="s">
        <v>31</v>
      </c>
      <c r="C7" s="132">
        <v>18457750</v>
      </c>
    </row>
    <row r="8">
      <c r="B8" s="130" t="s">
        <v>32</v>
      </c>
      <c r="C8" s="132">
        <v>2234500</v>
      </c>
    </row>
    <row r="9">
      <c r="B9" s="130" t="s">
        <v>33</v>
      </c>
      <c r="C9" s="132">
        <v>6498750</v>
      </c>
    </row>
    <row r="10">
      <c r="A10" s="131" t="s">
        <v>34</v>
      </c>
    </row>
    <row r="11">
      <c r="B11" s="130" t="s">
        <v>35</v>
      </c>
      <c r="C11" s="132">
        <v>4121750</v>
      </c>
    </row>
    <row r="12">
      <c r="B12" s="130" t="s">
        <v>36</v>
      </c>
      <c r="C12" s="132">
        <v>45164500</v>
      </c>
    </row>
    <row r="13">
      <c r="B13" s="130" t="s">
        <v>37</v>
      </c>
      <c r="C13" s="132">
        <v>1497500</v>
      </c>
    </row>
    <row r="14">
      <c r="B14" s="130" t="s">
        <v>38</v>
      </c>
      <c r="C14" s="132">
        <v>340250</v>
      </c>
    </row>
    <row r="15">
      <c r="B15" s="130" t="s">
        <v>39</v>
      </c>
      <c r="C15" s="132">
        <v>4525000</v>
      </c>
    </row>
    <row r="16">
      <c r="B16" s="130" t="s">
        <v>40</v>
      </c>
      <c r="C16" s="132">
        <v>1144000</v>
      </c>
    </row>
    <row r="17">
      <c r="B17" s="130" t="s">
        <v>41</v>
      </c>
      <c r="C17" s="132">
        <v>192296000</v>
      </c>
    </row>
    <row r="18">
      <c r="B18" s="130" t="s">
        <v>42</v>
      </c>
      <c r="C18" s="132">
        <v>1906750</v>
      </c>
    </row>
    <row r="19">
      <c r="B19" s="130" t="s">
        <v>43</v>
      </c>
      <c r="C19" s="132">
        <v>299750</v>
      </c>
    </row>
    <row r="20">
      <c r="B20" s="130" t="s">
        <v>44</v>
      </c>
      <c r="C20" s="132">
        <v>1906750</v>
      </c>
    </row>
    <row r="21">
      <c r="A21" s="131" t="s">
        <v>45</v>
      </c>
    </row>
    <row r="22">
      <c r="A22" s="131" t="s">
        <v>46</v>
      </c>
      <c r="B22" s="130" t="s">
        <v>47</v>
      </c>
      <c r="C22" s="132">
        <v>1000000</v>
      </c>
    </row>
    <row r="23">
      <c r="A23" s="131" t="s">
        <v>48</v>
      </c>
    </row>
    <row r="24">
      <c r="B24" s="130" t="s">
        <v>49</v>
      </c>
      <c r="C24" s="132">
        <v>12216111.35</v>
      </c>
    </row>
    <row r="25">
      <c r="B25" s="130" t="s">
        <v>50</v>
      </c>
      <c r="C25" s="132">
        <v>743409.34</v>
      </c>
    </row>
    <row r="26">
      <c r="B26" s="130" t="s">
        <v>51</v>
      </c>
      <c r="C26" s="132">
        <v>34875135.55</v>
      </c>
    </row>
    <row r="27">
      <c r="B27" s="130" t="s">
        <v>52</v>
      </c>
      <c r="C27" s="132">
        <v>151468.3</v>
      </c>
    </row>
    <row r="28">
      <c r="B28" s="130" t="s">
        <v>53</v>
      </c>
      <c r="C28" s="132">
        <v>1390325</v>
      </c>
    </row>
    <row r="29">
      <c r="B29" s="130" t="s">
        <v>54</v>
      </c>
      <c r="C29" s="132">
        <v>1139109.15</v>
      </c>
    </row>
    <row r="30">
      <c r="B30" s="130" t="s">
        <v>55</v>
      </c>
      <c r="C30" s="132">
        <v>79817</v>
      </c>
    </row>
    <row r="31">
      <c r="B31" s="130" t="s">
        <v>56</v>
      </c>
      <c r="C31" s="132">
        <v>148388.71</v>
      </c>
    </row>
    <row r="32">
      <c r="A32" s="131" t="s">
        <v>57</v>
      </c>
    </row>
    <row r="33">
      <c r="A33" s="131" t="s">
        <v>58</v>
      </c>
      <c r="B33" s="130" t="s">
        <v>59</v>
      </c>
      <c r="C33" s="132">
        <v>63185.75</v>
      </c>
    </row>
    <row r="34">
      <c r="A34" s="131" t="s">
        <v>60</v>
      </c>
      <c r="B34" s="130" t="s">
        <v>61</v>
      </c>
      <c r="C34" s="132">
        <v>35801.22</v>
      </c>
    </row>
    <row r="35">
      <c r="A35" s="131" t="s">
        <v>62</v>
      </c>
      <c r="B35" s="130" t="s">
        <v>63</v>
      </c>
      <c r="C35" s="132">
        <v>908980.51</v>
      </c>
    </row>
    <row r="36">
      <c r="A36" s="131" t="s">
        <v>64</v>
      </c>
      <c r="B36" s="130" t="s">
        <v>65</v>
      </c>
      <c r="C36" s="132">
        <v>169525</v>
      </c>
    </row>
    <row r="37">
      <c r="A37" s="131" t="s">
        <v>66</v>
      </c>
      <c r="B37" s="130" t="s">
        <v>67</v>
      </c>
      <c r="C37" s="132">
        <v>2452487</v>
      </c>
    </row>
    <row r="38">
      <c r="A38" s="131" t="s">
        <v>68</v>
      </c>
      <c r="B38" s="130" t="s">
        <v>67</v>
      </c>
      <c r="C38" s="132">
        <v>70200</v>
      </c>
    </row>
    <row r="39">
      <c r="A39" s="131" t="s">
        <v>69</v>
      </c>
      <c r="B39" s="130" t="s">
        <v>70</v>
      </c>
      <c r="C39" s="132">
        <v>1364</v>
      </c>
    </row>
    <row r="40">
      <c r="A40" s="131" t="s">
        <v>71</v>
      </c>
      <c r="B40" s="130" t="s">
        <v>72</v>
      </c>
      <c r="C40" s="132">
        <v>1806</v>
      </c>
    </row>
    <row r="41">
      <c r="A41" s="131" t="s">
        <v>73</v>
      </c>
      <c r="B41" s="130" t="s">
        <v>74</v>
      </c>
      <c r="C41" s="132">
        <v>143</v>
      </c>
    </row>
    <row r="42">
      <c r="A42" s="131" t="s">
        <v>75</v>
      </c>
      <c r="B42" s="130" t="s">
        <v>76</v>
      </c>
      <c r="C42" s="132">
        <v>1174297.92</v>
      </c>
    </row>
    <row r="43">
      <c r="A43" s="131" t="s">
        <v>77</v>
      </c>
      <c r="B43" s="130" t="s">
        <v>78</v>
      </c>
      <c r="C43" s="132">
        <v>244386</v>
      </c>
    </row>
    <row r="44">
      <c r="A44" s="131" t="s">
        <v>79</v>
      </c>
      <c r="B44" s="130" t="s">
        <v>80</v>
      </c>
      <c r="C44" s="132">
        <v>20326.63</v>
      </c>
    </row>
    <row r="45">
      <c r="A45" s="131" t="s">
        <v>81</v>
      </c>
      <c r="B45" s="130" t="s">
        <v>82</v>
      </c>
      <c r="C45" s="132">
        <v>308386.7</v>
      </c>
    </row>
    <row r="46">
      <c r="A46" s="131" t="s">
        <v>83</v>
      </c>
      <c r="B46" s="130" t="s">
        <v>84</v>
      </c>
      <c r="C46" s="132">
        <v>356264.92</v>
      </c>
    </row>
    <row r="47">
      <c r="A47" s="131" t="s">
        <v>85</v>
      </c>
      <c r="B47" s="130" t="s">
        <v>86</v>
      </c>
      <c r="C47" s="132">
        <v>5600</v>
      </c>
    </row>
    <row r="48">
      <c r="A48" s="131" t="s">
        <v>87</v>
      </c>
      <c r="B48" s="130" t="s">
        <v>88</v>
      </c>
      <c r="C48" s="132">
        <v>343153.69</v>
      </c>
    </row>
    <row r="49">
      <c r="A49" s="131" t="s">
        <v>89</v>
      </c>
      <c r="B49" s="130" t="s">
        <v>90</v>
      </c>
      <c r="C49" s="132">
        <v>1100</v>
      </c>
    </row>
    <row r="50">
      <c r="A50" s="131" t="s">
        <v>91</v>
      </c>
      <c r="B50" s="130" t="s">
        <v>67</v>
      </c>
      <c r="C50" s="132">
        <v>252500</v>
      </c>
    </row>
    <row r="51">
      <c r="A51" s="131" t="s">
        <v>92</v>
      </c>
      <c r="B51" s="130" t="s">
        <v>93</v>
      </c>
      <c r="C51" s="132">
        <v>206247.98</v>
      </c>
    </row>
    <row r="52">
      <c r="A52" s="131" t="s">
        <v>94</v>
      </c>
      <c r="B52" s="130" t="s">
        <v>95</v>
      </c>
      <c r="C52" s="132">
        <v>203220</v>
      </c>
    </row>
    <row r="53">
      <c r="A53" s="131" t="s">
        <v>96</v>
      </c>
      <c r="B53" s="130" t="s">
        <v>97</v>
      </c>
      <c r="C53" s="132">
        <v>152050</v>
      </c>
    </row>
    <row r="54">
      <c r="A54" s="131" t="s">
        <v>98</v>
      </c>
      <c r="B54" s="130" t="s">
        <v>99</v>
      </c>
      <c r="C54" s="132">
        <v>9171.19</v>
      </c>
    </row>
    <row r="55">
      <c r="A55" s="131" t="s">
        <v>100</v>
      </c>
      <c r="B55" s="130" t="s">
        <v>67</v>
      </c>
      <c r="C55" s="132">
        <v>18000</v>
      </c>
    </row>
    <row r="56">
      <c r="A56" s="131" t="s">
        <v>101</v>
      </c>
      <c r="B56" s="130" t="s">
        <v>67</v>
      </c>
      <c r="C56" s="132">
        <v>1000000</v>
      </c>
    </row>
    <row r="57">
      <c r="A57" s="131" t="s">
        <v>102</v>
      </c>
      <c r="B57" s="130" t="s">
        <v>103</v>
      </c>
      <c r="C57" s="132">
        <v>7057650</v>
      </c>
    </row>
    <row r="58">
      <c r="A58" s="131" t="s">
        <v>104</v>
      </c>
      <c r="B58" s="130" t="s">
        <v>105</v>
      </c>
      <c r="C58" s="132">
        <v>11006.94</v>
      </c>
    </row>
    <row r="59">
      <c r="A59" s="131" t="s">
        <v>106</v>
      </c>
      <c r="B59" s="130" t="s">
        <v>107</v>
      </c>
      <c r="C59" s="132">
        <v>1200250</v>
      </c>
    </row>
    <row r="60">
      <c r="A60" s="131" t="s">
        <v>108</v>
      </c>
      <c r="B60" s="130" t="s">
        <v>67</v>
      </c>
      <c r="C60" s="132">
        <v>2530000</v>
      </c>
    </row>
    <row r="61">
      <c r="A61" s="131" t="s">
        <v>109</v>
      </c>
      <c r="B61" s="130" t="s">
        <v>110</v>
      </c>
      <c r="C61" s="132">
        <v>19325</v>
      </c>
    </row>
    <row r="62">
      <c r="A62" s="131" t="s">
        <v>111</v>
      </c>
      <c r="B62" s="130" t="s">
        <v>112</v>
      </c>
      <c r="C62" s="132">
        <v>30185</v>
      </c>
    </row>
    <row r="63">
      <c r="A63" s="131" t="s">
        <v>113</v>
      </c>
      <c r="B63" s="130" t="s">
        <v>67</v>
      </c>
      <c r="C63" s="132">
        <v>35400</v>
      </c>
    </row>
    <row r="64">
      <c r="A64" s="131" t="s">
        <v>114</v>
      </c>
      <c r="B64" s="130" t="s">
        <v>115</v>
      </c>
      <c r="C64" s="132">
        <v>47606</v>
      </c>
    </row>
    <row r="65">
      <c r="A65" s="131" t="s">
        <v>116</v>
      </c>
      <c r="B65" s="130" t="s">
        <v>67</v>
      </c>
      <c r="C65" s="132">
        <v>3500000</v>
      </c>
    </row>
    <row r="66">
      <c r="A66" s="131" t="s">
        <v>117</v>
      </c>
      <c r="B66" s="130" t="s">
        <v>118</v>
      </c>
      <c r="C66" s="132">
        <v>46500</v>
      </c>
    </row>
    <row r="67">
      <c r="A67" s="131" t="s">
        <v>119</v>
      </c>
      <c r="B67" s="130" t="s">
        <v>67</v>
      </c>
      <c r="C67" s="132">
        <v>150000</v>
      </c>
    </row>
    <row r="68">
      <c r="A68" s="131" t="s">
        <v>120</v>
      </c>
      <c r="B68" s="130" t="s">
        <v>121</v>
      </c>
      <c r="C68" s="132">
        <v>144700</v>
      </c>
    </row>
    <row r="69">
      <c r="A69" s="131" t="s">
        <v>122</v>
      </c>
      <c r="B69" s="130" t="s">
        <v>123</v>
      </c>
      <c r="C69" s="132">
        <v>66775</v>
      </c>
    </row>
    <row r="70">
      <c r="A70" s="131" t="s">
        <v>124</v>
      </c>
      <c r="B70" s="130" t="s">
        <v>125</v>
      </c>
      <c r="C70" s="132">
        <v>45000</v>
      </c>
    </row>
    <row r="71">
      <c r="A71" s="131" t="s">
        <v>126</v>
      </c>
      <c r="B71" s="130" t="s">
        <v>127</v>
      </c>
      <c r="C71" s="132">
        <v>913771.28</v>
      </c>
    </row>
    <row r="72">
      <c r="A72" s="131" t="s">
        <v>128</v>
      </c>
      <c r="B72" s="130" t="s">
        <v>129</v>
      </c>
      <c r="C72" s="132">
        <v>2819.48</v>
      </c>
    </row>
    <row r="73">
      <c r="A73" s="131" t="s">
        <v>130</v>
      </c>
      <c r="B73" s="130" t="s">
        <v>131</v>
      </c>
      <c r="C73" s="132">
        <v>23698.8</v>
      </c>
    </row>
    <row r="74">
      <c r="A74" s="131" t="s">
        <v>132</v>
      </c>
      <c r="B74" s="130" t="s">
        <v>133</v>
      </c>
      <c r="C74" s="132">
        <v>48212.35</v>
      </c>
    </row>
    <row r="75">
      <c r="A75" s="131" t="s">
        <v>134</v>
      </c>
      <c r="B75" s="130" t="s">
        <v>67</v>
      </c>
      <c r="C75" s="132">
        <v>187899.33</v>
      </c>
    </row>
    <row r="76">
      <c r="A76" s="131" t="s">
        <v>135</v>
      </c>
      <c r="B76" s="130" t="s">
        <v>136</v>
      </c>
      <c r="C76" s="132">
        <v>228</v>
      </c>
    </row>
    <row r="77">
      <c r="A77" s="131" t="s">
        <v>137</v>
      </c>
    </row>
    <row r="78">
      <c r="B78" s="130" t="s">
        <v>138</v>
      </c>
      <c r="C78" s="132">
        <v>39441996.76</v>
      </c>
    </row>
    <row r="79">
      <c r="B79" s="130" t="s">
        <v>139</v>
      </c>
      <c r="C79" s="132">
        <v>29753081.88</v>
      </c>
    </row>
    <row r="80">
      <c r="B80" s="130" t="s">
        <v>140</v>
      </c>
      <c r="C80" s="132">
        <v>500000</v>
      </c>
    </row>
    <row r="81">
      <c r="A81" s="131" t="s">
        <v>141</v>
      </c>
    </row>
    <row r="82">
      <c r="A82" s="131" t="s">
        <v>142</v>
      </c>
      <c r="B82" s="130" t="s">
        <v>143</v>
      </c>
      <c r="C82" s="132">
        <v>3003522.49</v>
      </c>
    </row>
    <row r="83">
      <c r="A83" s="131" t="s">
        <v>144</v>
      </c>
      <c r="B83" s="130" t="s">
        <v>145</v>
      </c>
      <c r="C83" s="132">
        <v>343737.85</v>
      </c>
    </row>
    <row r="84">
      <c r="A84" s="131" t="s">
        <v>146</v>
      </c>
    </row>
    <row r="85">
      <c r="B85" s="130" t="s">
        <v>147</v>
      </c>
      <c r="C85" s="132">
        <v>50000</v>
      </c>
    </row>
  </sheetData>
  <conditionalFormatting sqref="A1:A3">
    <cfRule type="duplicateValues" dxfId="0" priority="4"/>
  </conditionalFormatting>
  <conditionalFormatting sqref="A5">
    <cfRule type="duplicateValues" dxfId="0" priority="26"/>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98"/>
    <col min="4" max="4" hidden="1" width="16.140625" customWidth="1" style="98"/>
    <col min="5" max="5" width="60.7109375" customWidth="1" style="96"/>
    <col min="6" max="6" bestFit="1" width="16.85546875" customWidth="1" style="100"/>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94" customFormat="1">
      <c r="A1" s="93" t="s">
        <v>148</v>
      </c>
      <c r="B1" s="93" t="s">
        <v>149</v>
      </c>
      <c r="C1" s="97"/>
      <c r="D1" s="97"/>
      <c r="E1" s="95"/>
      <c r="F1" s="90" t="s">
        <v>11</v>
      </c>
      <c r="G1" s="90" t="s">
        <v>12</v>
      </c>
      <c r="H1" s="90" t="s">
        <v>13</v>
      </c>
      <c r="I1" s="92" t="s">
        <v>14</v>
      </c>
      <c r="J1" s="90" t="s">
        <v>15</v>
      </c>
      <c r="K1" s="90" t="s">
        <v>16</v>
      </c>
      <c r="L1" s="90" t="s">
        <v>17</v>
      </c>
      <c r="M1" s="90" t="s">
        <v>18</v>
      </c>
      <c r="N1" s="90" t="s">
        <v>19</v>
      </c>
      <c r="O1" s="90" t="s">
        <v>20</v>
      </c>
      <c r="P1" s="90" t="s">
        <v>21</v>
      </c>
      <c r="Q1" s="90" t="s">
        <v>22</v>
      </c>
      <c r="R1" s="90" t="s">
        <v>23</v>
      </c>
      <c r="S1" s="90" t="s">
        <v>24</v>
      </c>
      <c r="T1" s="90" t="s">
        <v>25</v>
      </c>
      <c r="U1" s="90" t="s">
        <v>26</v>
      </c>
      <c r="V1" s="92" t="s">
        <v>27</v>
      </c>
      <c r="W1" s="92" t="s">
        <v>28</v>
      </c>
      <c r="X1" s="90" t="s">
        <v>29</v>
      </c>
      <c r="Y1" s="101"/>
      <c r="Z1" s="101"/>
      <c r="AA1" s="101"/>
      <c r="AB1" s="101"/>
      <c r="AC1" s="101"/>
      <c r="AD1" s="101"/>
      <c r="AE1" s="101"/>
      <c r="AF1" s="101"/>
      <c r="AG1" s="101"/>
      <c r="AH1" s="101"/>
      <c r="AI1" s="101"/>
      <c r="AJ1" s="101"/>
    </row>
    <row r="3" ht="15" customHeight="1">
      <c r="D3" s="98">
        <v>100000100001000</v>
      </c>
      <c r="E3" s="99" t="s">
        <v>150</v>
      </c>
    </row>
    <row r="4" ht="15" customHeight="1">
      <c r="A4" s="0" t="s">
        <v>151</v>
      </c>
      <c r="B4" s="0" t="s">
        <v>152</v>
      </c>
      <c r="C4" s="99" t="s">
        <v>150</v>
      </c>
      <c r="D4" s="99"/>
      <c r="E4" s="91" t="s">
        <v>153</v>
      </c>
      <c r="F4" s="100" t="e">
        <f>VLOOKUP($E4,Sheet2!#REF!,3,FALSE)</f>
        <v>#REF!</v>
      </c>
      <c r="G4" s="100" t="e">
        <f>VLOOKUP($E4,Sheet2!#REF!,4,FALSE)</f>
        <v>#REF!</v>
      </c>
      <c r="H4" s="100" t="e">
        <f>VLOOKUP($E4,Sheet2!#REF!,5,FALSE)</f>
        <v>#REF!</v>
      </c>
      <c r="I4" s="100" t="e">
        <f>VLOOKUP($E4,Sheet2!#REF!,6,FALSE)</f>
        <v>#REF!</v>
      </c>
      <c r="J4" s="100" t="e">
        <f>VLOOKUP($E4,Sheet2!#REF!,7,FALSE)</f>
        <v>#REF!</v>
      </c>
      <c r="K4" s="100" t="e">
        <f>VLOOKUP($E4,Sheet2!#REF!,8,FALSE)</f>
        <v>#REF!</v>
      </c>
      <c r="L4" s="100" t="e">
        <f>VLOOKUP($E4,Sheet2!#REF!,9,FALSE)</f>
        <v>#REF!</v>
      </c>
      <c r="M4" s="100" t="e">
        <f>VLOOKUP($E4,Sheet2!#REF!,10,FALSE)</f>
        <v>#REF!</v>
      </c>
      <c r="N4" s="100" t="e">
        <f>VLOOKUP($E4,Sheet2!#REF!,11,FALSE)</f>
        <v>#REF!</v>
      </c>
      <c r="O4" s="100" t="e">
        <f>VLOOKUP($E4,Sheet2!#REF!,12,FALSE)</f>
        <v>#REF!</v>
      </c>
      <c r="P4" s="100" t="e">
        <f>VLOOKUP($E4,Sheet2!#REF!,13,FALSE)</f>
        <v>#REF!</v>
      </c>
      <c r="Q4" s="100" t="e">
        <f>VLOOKUP($E4,Sheet2!#REF!,14,FALSE)</f>
        <v>#REF!</v>
      </c>
      <c r="R4" s="100" t="e">
        <f>VLOOKUP($E4,Sheet2!#REF!,15,FALSE)</f>
        <v>#REF!</v>
      </c>
      <c r="S4" s="100" t="e">
        <f>VLOOKUP($E4,Sheet2!#REF!,16,FALSE)</f>
        <v>#REF!</v>
      </c>
      <c r="T4" s="100" t="e">
        <f>VLOOKUP($E4,Sheet2!#REF!,17,FALSE)</f>
        <v>#REF!</v>
      </c>
      <c r="U4" s="100" t="e">
        <f>VLOOKUP($E4,Sheet2!#REF!,18,FALSE)</f>
        <v>#REF!</v>
      </c>
      <c r="V4" s="100" t="e">
        <f>VLOOKUP($E4,Sheet2!#REF!,19,FALSE)</f>
        <v>#REF!</v>
      </c>
      <c r="W4" s="100" t="e">
        <f>VLOOKUP($E4,Sheet2!#REF!,20,FALSE)</f>
        <v>#REF!</v>
      </c>
      <c r="X4" s="100" t="e">
        <f>VLOOKUP($E4,Sheet2!#REF!,21,FALSE)</f>
        <v>#REF!</v>
      </c>
      <c r="Y4" s="100" t="e">
        <f>+W4+X4-I4</f>
        <v>#REF!</v>
      </c>
      <c r="Z4" s="100"/>
      <c r="AA4" s="100"/>
      <c r="AB4" s="100"/>
      <c r="AC4" s="100"/>
      <c r="AD4" s="100"/>
      <c r="AE4" s="100"/>
      <c r="AF4" s="100"/>
      <c r="AG4" s="100"/>
      <c r="AH4" s="100"/>
      <c r="AI4" s="100"/>
      <c r="AJ4" s="100"/>
      <c r="AK4" s="100"/>
    </row>
    <row r="5" ht="15" customHeight="1">
      <c r="D5" s="98">
        <v>100000100002000</v>
      </c>
      <c r="E5" s="99" t="s">
        <v>154</v>
      </c>
      <c r="G5" s="100"/>
      <c r="H5" s="100"/>
      <c r="I5" s="100"/>
      <c r="J5" s="100"/>
      <c r="K5" s="100"/>
      <c r="L5" s="100"/>
      <c r="M5" s="100"/>
      <c r="N5" s="100"/>
      <c r="O5" s="100"/>
      <c r="P5" s="100"/>
      <c r="Q5" s="100"/>
      <c r="R5" s="100"/>
      <c r="S5" s="100"/>
      <c r="T5" s="100"/>
      <c r="U5" s="100"/>
      <c r="V5" s="100"/>
      <c r="W5" s="100"/>
      <c r="X5" s="100"/>
      <c r="Y5" s="100">
        <f ref="Y5:Y9" t="shared" si="0">+W5+X5-I5</f>
        <v>0</v>
      </c>
      <c r="Z5" s="100"/>
      <c r="AA5" s="100"/>
      <c r="AB5" s="100"/>
      <c r="AC5" s="100"/>
      <c r="AD5" s="100"/>
      <c r="AE5" s="100"/>
      <c r="AF5" s="100"/>
      <c r="AG5" s="100"/>
      <c r="AH5" s="100"/>
      <c r="AI5" s="100"/>
      <c r="AJ5" s="100"/>
      <c r="AK5" s="100"/>
    </row>
    <row r="6" ht="15" customHeight="1">
      <c r="D6" s="98">
        <v>200000000001000</v>
      </c>
      <c r="E6" s="99" t="s">
        <v>155</v>
      </c>
      <c r="G6" s="100"/>
      <c r="H6" s="100"/>
      <c r="I6" s="100"/>
      <c r="J6" s="100"/>
      <c r="K6" s="100"/>
      <c r="L6" s="100"/>
      <c r="M6" s="100"/>
      <c r="N6" s="100"/>
      <c r="O6" s="100"/>
      <c r="P6" s="100"/>
      <c r="Q6" s="100"/>
      <c r="R6" s="100"/>
      <c r="S6" s="100"/>
      <c r="T6" s="100"/>
      <c r="U6" s="100"/>
      <c r="V6" s="100"/>
      <c r="W6" s="100"/>
      <c r="X6" s="100"/>
      <c r="Y6" s="100">
        <f t="shared" si="0"/>
        <v>0</v>
      </c>
      <c r="Z6" s="100"/>
      <c r="AA6" s="100"/>
      <c r="AB6" s="100"/>
      <c r="AC6" s="100"/>
      <c r="AD6" s="100"/>
      <c r="AE6" s="100"/>
      <c r="AF6" s="100"/>
      <c r="AG6" s="100"/>
      <c r="AH6" s="100"/>
      <c r="AI6" s="100"/>
      <c r="AJ6" s="100"/>
      <c r="AK6" s="100"/>
    </row>
    <row r="7" ht="15" customHeight="1">
      <c r="A7" s="0" t="s">
        <v>156</v>
      </c>
      <c r="B7" s="0" t="s">
        <v>152</v>
      </c>
      <c r="C7" s="99" t="s">
        <v>155</v>
      </c>
      <c r="D7" s="99"/>
      <c r="E7" s="96" t="s">
        <v>157</v>
      </c>
      <c r="F7" s="100" t="e">
        <f>VLOOKUP($E7,Sheet2!#REF!,3,FALSE)</f>
        <v>#REF!</v>
      </c>
      <c r="G7" s="100" t="e">
        <f>VLOOKUP($E7,Sheet2!#REF!,4,FALSE)</f>
        <v>#REF!</v>
      </c>
      <c r="H7" s="100" t="e">
        <f>VLOOKUP($E7,Sheet2!#REF!,5,FALSE)</f>
        <v>#REF!</v>
      </c>
      <c r="I7" s="100" t="e">
        <f>VLOOKUP($E7,Sheet2!#REF!,6,FALSE)</f>
        <v>#REF!</v>
      </c>
      <c r="J7" s="100" t="e">
        <f>VLOOKUP($E7,Sheet2!#REF!,7,FALSE)</f>
        <v>#REF!</v>
      </c>
      <c r="K7" s="100" t="e">
        <f>VLOOKUP($E7,Sheet2!#REF!,8,FALSE)</f>
        <v>#REF!</v>
      </c>
      <c r="L7" s="100" t="e">
        <f>VLOOKUP($E7,Sheet2!#REF!,9,FALSE)</f>
        <v>#REF!</v>
      </c>
      <c r="M7" s="100" t="e">
        <f>VLOOKUP($E7,Sheet2!#REF!,10,FALSE)</f>
        <v>#REF!</v>
      </c>
      <c r="N7" s="100" t="e">
        <f>VLOOKUP($E7,Sheet2!#REF!,11,FALSE)</f>
        <v>#REF!</v>
      </c>
      <c r="O7" s="100" t="e">
        <f>VLOOKUP($E7,Sheet2!#REF!,12,FALSE)</f>
        <v>#REF!</v>
      </c>
      <c r="P7" s="100" t="e">
        <f>VLOOKUP($E7,Sheet2!#REF!,13,FALSE)</f>
        <v>#REF!</v>
      </c>
      <c r="Q7" s="100" t="e">
        <f>VLOOKUP($E7,Sheet2!#REF!,14,FALSE)</f>
        <v>#REF!</v>
      </c>
      <c r="R7" s="100" t="e">
        <f>VLOOKUP($E7,Sheet2!#REF!,15,FALSE)</f>
        <v>#REF!</v>
      </c>
      <c r="S7" s="100" t="e">
        <f>VLOOKUP($E7,Sheet2!#REF!,16,FALSE)</f>
        <v>#REF!</v>
      </c>
      <c r="T7" s="100" t="e">
        <f>VLOOKUP($E7,Sheet2!#REF!,17,FALSE)</f>
        <v>#REF!</v>
      </c>
      <c r="U7" s="100" t="e">
        <f>VLOOKUP($E7,Sheet2!#REF!,18,FALSE)</f>
        <v>#REF!</v>
      </c>
      <c r="V7" s="100" t="e">
        <f>VLOOKUP($E7,Sheet2!#REF!,19,FALSE)</f>
        <v>#REF!</v>
      </c>
      <c r="W7" s="100" t="e">
        <f>VLOOKUP($E7,Sheet2!#REF!,20,FALSE)</f>
        <v>#REF!</v>
      </c>
      <c r="X7" s="100" t="e">
        <f>VLOOKUP($E7,Sheet2!#REF!,21,FALSE)</f>
        <v>#REF!</v>
      </c>
      <c r="Y7" s="100" t="e">
        <f t="shared" si="0"/>
        <v>#REF!</v>
      </c>
      <c r="Z7" s="100"/>
      <c r="AA7" s="100"/>
      <c r="AB7" s="100"/>
      <c r="AC7" s="100"/>
      <c r="AD7" s="100"/>
      <c r="AE7" s="100"/>
      <c r="AF7" s="100"/>
      <c r="AG7" s="100"/>
      <c r="AH7" s="100"/>
      <c r="AI7" s="100"/>
      <c r="AJ7" s="100"/>
      <c r="AK7" s="100"/>
    </row>
    <row r="8" ht="15" customHeight="1">
      <c r="A8" s="0" t="s">
        <v>156</v>
      </c>
      <c r="B8" s="0" t="s">
        <v>152</v>
      </c>
      <c r="C8" s="99" t="s">
        <v>155</v>
      </c>
      <c r="D8" s="99"/>
      <c r="E8" s="96" t="s">
        <v>158</v>
      </c>
      <c r="F8" s="100" t="e">
        <f>VLOOKUP($E8,Sheet2!#REF!,3,FALSE)</f>
        <v>#REF!</v>
      </c>
      <c r="G8" s="100" t="e">
        <f>VLOOKUP($E8,Sheet2!#REF!,4,FALSE)</f>
        <v>#REF!</v>
      </c>
      <c r="H8" s="100" t="e">
        <f>VLOOKUP($E8,Sheet2!#REF!,5,FALSE)</f>
        <v>#REF!</v>
      </c>
      <c r="I8" s="100" t="e">
        <f>VLOOKUP($E8,Sheet2!#REF!,6,FALSE)</f>
        <v>#REF!</v>
      </c>
      <c r="J8" s="100" t="e">
        <f>VLOOKUP($E8,Sheet2!#REF!,7,FALSE)</f>
        <v>#REF!</v>
      </c>
      <c r="K8" s="100" t="e">
        <f>VLOOKUP($E8,Sheet2!#REF!,8,FALSE)</f>
        <v>#REF!</v>
      </c>
      <c r="L8" s="100" t="e">
        <f>VLOOKUP($E8,Sheet2!#REF!,9,FALSE)</f>
        <v>#REF!</v>
      </c>
      <c r="M8" s="100" t="e">
        <f>VLOOKUP($E8,Sheet2!#REF!,10,FALSE)</f>
        <v>#REF!</v>
      </c>
      <c r="N8" s="100" t="e">
        <f>VLOOKUP($E8,Sheet2!#REF!,11,FALSE)</f>
        <v>#REF!</v>
      </c>
      <c r="O8" s="100" t="e">
        <f>VLOOKUP($E8,Sheet2!#REF!,12,FALSE)</f>
        <v>#REF!</v>
      </c>
      <c r="P8" s="100" t="e">
        <f>VLOOKUP($E8,Sheet2!#REF!,13,FALSE)</f>
        <v>#REF!</v>
      </c>
      <c r="Q8" s="100" t="e">
        <f>VLOOKUP($E8,Sheet2!#REF!,14,FALSE)</f>
        <v>#REF!</v>
      </c>
      <c r="R8" s="100" t="e">
        <f>VLOOKUP($E8,Sheet2!#REF!,15,FALSE)</f>
        <v>#REF!</v>
      </c>
      <c r="S8" s="100" t="e">
        <f>VLOOKUP($E8,Sheet2!#REF!,16,FALSE)</f>
        <v>#REF!</v>
      </c>
      <c r="T8" s="100" t="e">
        <f>VLOOKUP($E8,Sheet2!#REF!,17,FALSE)</f>
        <v>#REF!</v>
      </c>
      <c r="U8" s="100" t="e">
        <f>VLOOKUP($E8,Sheet2!#REF!,18,FALSE)</f>
        <v>#REF!</v>
      </c>
      <c r="V8" s="100" t="e">
        <f>VLOOKUP($E8,Sheet2!#REF!,19,FALSE)</f>
        <v>#REF!</v>
      </c>
      <c r="W8" s="100" t="e">
        <f>VLOOKUP($E8,Sheet2!#REF!,20,FALSE)</f>
        <v>#REF!</v>
      </c>
      <c r="X8" s="100" t="e">
        <f>VLOOKUP($E8,Sheet2!#REF!,21,FALSE)</f>
        <v>#REF!</v>
      </c>
      <c r="Y8" s="100" t="e">
        <f t="shared" si="0"/>
        <v>#REF!</v>
      </c>
      <c r="Z8" s="100"/>
      <c r="AA8" s="100"/>
      <c r="AB8" s="100"/>
      <c r="AC8" s="100"/>
      <c r="AD8" s="100"/>
      <c r="AE8" s="100"/>
      <c r="AF8" s="100"/>
      <c r="AG8" s="100"/>
      <c r="AH8" s="100"/>
      <c r="AI8" s="100"/>
      <c r="AJ8" s="100"/>
      <c r="AK8" s="100"/>
    </row>
    <row r="9" ht="15" customHeight="1">
      <c r="D9" s="98">
        <v>200000100002000</v>
      </c>
      <c r="E9" s="99" t="s">
        <v>159</v>
      </c>
      <c r="G9" s="100"/>
      <c r="H9" s="100"/>
      <c r="I9" s="100"/>
      <c r="J9" s="100"/>
      <c r="K9" s="100"/>
      <c r="L9" s="100"/>
      <c r="M9" s="100"/>
      <c r="N9" s="100"/>
      <c r="O9" s="100"/>
      <c r="P9" s="100"/>
      <c r="Q9" s="100"/>
      <c r="R9" s="100"/>
      <c r="S9" s="100"/>
      <c r="T9" s="100"/>
      <c r="U9" s="100"/>
      <c r="V9" s="100"/>
      <c r="W9" s="100"/>
      <c r="X9" s="100"/>
      <c r="Y9" s="100">
        <f t="shared" si="0"/>
        <v>0</v>
      </c>
      <c r="Z9" s="100"/>
      <c r="AA9" s="100"/>
      <c r="AB9" s="100"/>
      <c r="AC9" s="100"/>
      <c r="AD9" s="100"/>
      <c r="AE9" s="100"/>
      <c r="AF9" s="100"/>
      <c r="AG9" s="100"/>
      <c r="AH9" s="100"/>
      <c r="AI9" s="100"/>
      <c r="AJ9" s="100"/>
      <c r="AK9" s="100"/>
    </row>
    <row r="10" ht="15" customHeight="1">
      <c r="A10" s="0" t="s">
        <v>151</v>
      </c>
      <c r="B10" s="0" t="s">
        <v>160</v>
      </c>
      <c r="C10" s="99" t="s">
        <v>159</v>
      </c>
      <c r="D10" s="99"/>
      <c r="E10" s="96" t="s">
        <v>161</v>
      </c>
      <c r="F10" s="100" t="e">
        <f>VLOOKUP($E10,Sheet2!#REF!,3,FALSE)</f>
        <v>#REF!</v>
      </c>
      <c r="G10" s="100" t="e">
        <f>VLOOKUP($E10,Sheet2!#REF!,4,FALSE)</f>
        <v>#REF!</v>
      </c>
      <c r="H10" s="100" t="e">
        <f>VLOOKUP($E10,Sheet2!#REF!,5,FALSE)</f>
        <v>#REF!</v>
      </c>
      <c r="I10" s="100" t="e">
        <f>VLOOKUP($E10,Sheet2!#REF!,6,FALSE)</f>
        <v>#REF!</v>
      </c>
      <c r="J10" s="100" t="e">
        <f>VLOOKUP($E10,Sheet2!#REF!,7,FALSE)</f>
        <v>#REF!</v>
      </c>
      <c r="K10" s="100" t="e">
        <f>VLOOKUP($E10,Sheet2!#REF!,8,FALSE)</f>
        <v>#REF!</v>
      </c>
      <c r="L10" s="100" t="e">
        <f>VLOOKUP($E10,Sheet2!#REF!,9,FALSE)</f>
        <v>#REF!</v>
      </c>
      <c r="M10" s="100" t="e">
        <f>VLOOKUP($E10,Sheet2!#REF!,10,FALSE)</f>
        <v>#REF!</v>
      </c>
      <c r="N10" s="100" t="e">
        <f>VLOOKUP($E10,Sheet2!#REF!,11,FALSE)</f>
        <v>#REF!</v>
      </c>
      <c r="O10" s="100" t="e">
        <f>VLOOKUP($E10,Sheet2!#REF!,12,FALSE)</f>
        <v>#REF!</v>
      </c>
      <c r="P10" s="100" t="e">
        <f>VLOOKUP($E10,Sheet2!#REF!,13,FALSE)</f>
        <v>#REF!</v>
      </c>
      <c r="Q10" s="100" t="e">
        <f>VLOOKUP($E10,Sheet2!#REF!,14,FALSE)</f>
        <v>#REF!</v>
      </c>
      <c r="R10" s="100" t="e">
        <f>VLOOKUP($E10,Sheet2!#REF!,15,FALSE)</f>
        <v>#REF!</v>
      </c>
      <c r="S10" s="100" t="e">
        <f>VLOOKUP($E10,Sheet2!#REF!,16,FALSE)</f>
        <v>#REF!</v>
      </c>
      <c r="T10" s="100" t="e">
        <f>VLOOKUP($E10,Sheet2!#REF!,17,FALSE)</f>
        <v>#REF!</v>
      </c>
      <c r="U10" s="100" t="e">
        <f>VLOOKUP($E10,Sheet2!#REF!,18,FALSE)</f>
        <v>#REF!</v>
      </c>
      <c r="V10" s="100" t="e">
        <f>VLOOKUP($E10,Sheet2!#REF!,19,FALSE)</f>
        <v>#REF!</v>
      </c>
      <c r="W10" s="100" t="e">
        <f>VLOOKUP($E10,Sheet2!#REF!,20,FALSE)</f>
        <v>#REF!</v>
      </c>
      <c r="X10" s="100" t="e">
        <f>VLOOKUP($E10,Sheet2!#REF!,21,FALSE)</f>
        <v>#REF!</v>
      </c>
      <c r="Y10" s="100"/>
      <c r="Z10" s="100"/>
      <c r="AA10" s="100"/>
      <c r="AB10" s="100"/>
      <c r="AC10" s="100"/>
      <c r="AD10" s="100"/>
      <c r="AE10" s="100"/>
      <c r="AF10" s="100"/>
      <c r="AG10" s="100"/>
      <c r="AH10" s="100"/>
      <c r="AI10" s="100"/>
      <c r="AJ10" s="100"/>
      <c r="AK10" s="100"/>
    </row>
    <row r="11" ht="15" customHeight="1">
      <c r="A11" s="0" t="s">
        <v>156</v>
      </c>
      <c r="B11" s="0" t="s">
        <v>160</v>
      </c>
      <c r="C11" s="99" t="s">
        <v>159</v>
      </c>
      <c r="D11" s="99"/>
      <c r="E11" s="96" t="s">
        <v>162</v>
      </c>
      <c r="F11" s="100" t="e">
        <f>VLOOKUP($E11,Sheet2!#REF!,3,FALSE)</f>
        <v>#REF!</v>
      </c>
      <c r="G11" s="100" t="e">
        <f>VLOOKUP($E11,Sheet2!#REF!,4,FALSE)</f>
        <v>#REF!</v>
      </c>
      <c r="H11" s="100" t="e">
        <f>VLOOKUP($E11,Sheet2!#REF!,5,FALSE)</f>
        <v>#REF!</v>
      </c>
      <c r="I11" s="100" t="e">
        <f>VLOOKUP($E11,Sheet2!#REF!,6,FALSE)</f>
        <v>#REF!</v>
      </c>
      <c r="J11" s="100" t="e">
        <f>VLOOKUP($E11,Sheet2!#REF!,7,FALSE)</f>
        <v>#REF!</v>
      </c>
      <c r="K11" s="100" t="e">
        <f>VLOOKUP($E11,Sheet2!#REF!,8,FALSE)</f>
        <v>#REF!</v>
      </c>
      <c r="L11" s="100" t="e">
        <f>VLOOKUP($E11,Sheet2!#REF!,9,FALSE)</f>
        <v>#REF!</v>
      </c>
      <c r="M11" s="100" t="e">
        <f>VLOOKUP($E11,Sheet2!#REF!,10,FALSE)</f>
        <v>#REF!</v>
      </c>
      <c r="N11" s="100" t="e">
        <f>VLOOKUP($E11,Sheet2!#REF!,11,FALSE)</f>
        <v>#REF!</v>
      </c>
      <c r="O11" s="100" t="e">
        <f>VLOOKUP($E11,Sheet2!#REF!,12,FALSE)</f>
        <v>#REF!</v>
      </c>
      <c r="P11" s="100" t="e">
        <f>VLOOKUP($E11,Sheet2!#REF!,13,FALSE)</f>
        <v>#REF!</v>
      </c>
      <c r="Q11" s="100" t="e">
        <f>VLOOKUP($E11,Sheet2!#REF!,14,FALSE)</f>
        <v>#REF!</v>
      </c>
      <c r="R11" s="100" t="e">
        <f>VLOOKUP($E11,Sheet2!#REF!,15,FALSE)</f>
        <v>#REF!</v>
      </c>
      <c r="S11" s="100" t="e">
        <f>VLOOKUP($E11,Sheet2!#REF!,16,FALSE)</f>
        <v>#REF!</v>
      </c>
      <c r="T11" s="100" t="e">
        <f>VLOOKUP($E11,Sheet2!#REF!,17,FALSE)</f>
        <v>#REF!</v>
      </c>
      <c r="U11" s="100" t="e">
        <f>VLOOKUP($E11,Sheet2!#REF!,18,FALSE)</f>
        <v>#REF!</v>
      </c>
      <c r="V11" s="100" t="e">
        <f>VLOOKUP($E11,Sheet2!#REF!,19,FALSE)</f>
        <v>#REF!</v>
      </c>
      <c r="W11" s="100" t="e">
        <f>VLOOKUP($E11,Sheet2!#REF!,20,FALSE)</f>
        <v>#REF!</v>
      </c>
      <c r="X11" s="100" t="e">
        <f>VLOOKUP($E11,Sheet2!#REF!,21,FALSE)</f>
        <v>#REF!</v>
      </c>
      <c r="Y11" s="100"/>
      <c r="Z11" s="100"/>
      <c r="AA11" s="100"/>
      <c r="AB11" s="100"/>
      <c r="AC11" s="100"/>
      <c r="AD11" s="100"/>
      <c r="AE11" s="100"/>
      <c r="AF11" s="100"/>
      <c r="AG11" s="100"/>
      <c r="AH11" s="100"/>
      <c r="AI11" s="100"/>
      <c r="AJ11" s="100"/>
      <c r="AK11" s="100"/>
    </row>
    <row r="12" ht="15" customHeight="1">
      <c r="D12" s="98">
        <v>310100100001000</v>
      </c>
      <c r="E12" s="99" t="s">
        <v>163</v>
      </c>
      <c r="G12" s="100"/>
      <c r="H12" s="100"/>
      <c r="I12" s="100"/>
      <c r="J12" s="100"/>
      <c r="K12" s="100"/>
      <c r="L12" s="100"/>
      <c r="M12" s="100"/>
      <c r="N12" s="100"/>
      <c r="O12" s="100"/>
      <c r="P12" s="100"/>
      <c r="Q12" s="100"/>
      <c r="R12" s="100"/>
      <c r="S12" s="100"/>
      <c r="T12" s="100"/>
      <c r="U12" s="100"/>
      <c r="V12" s="100"/>
      <c r="W12" s="100"/>
      <c r="X12" s="100"/>
      <c r="Y12" s="100">
        <f ref="Y12:Y14" t="shared" si="1">+W12+X12-I12</f>
        <v>0</v>
      </c>
      <c r="Z12" s="100"/>
      <c r="AA12" s="100"/>
      <c r="AB12" s="100"/>
      <c r="AC12" s="100"/>
      <c r="AD12" s="100"/>
      <c r="AE12" s="100"/>
      <c r="AF12" s="100"/>
      <c r="AG12" s="100"/>
      <c r="AH12" s="100"/>
      <c r="AI12" s="100"/>
      <c r="AJ12" s="100"/>
      <c r="AK12" s="100"/>
    </row>
    <row r="13" ht="15" customHeight="1">
      <c r="D13" s="98">
        <v>310100100002000</v>
      </c>
      <c r="E13" s="99" t="s">
        <v>164</v>
      </c>
      <c r="G13" s="100"/>
      <c r="H13" s="100"/>
      <c r="I13" s="100"/>
      <c r="J13" s="100"/>
      <c r="K13" s="100"/>
      <c r="L13" s="100"/>
      <c r="M13" s="100"/>
      <c r="N13" s="100"/>
      <c r="O13" s="100"/>
      <c r="P13" s="100"/>
      <c r="Q13" s="100"/>
      <c r="R13" s="100"/>
      <c r="S13" s="100"/>
      <c r="T13" s="100"/>
      <c r="U13" s="100"/>
      <c r="V13" s="100"/>
      <c r="W13" s="100"/>
      <c r="X13" s="100"/>
      <c r="Y13" s="100">
        <f t="shared" si="1"/>
        <v>0</v>
      </c>
      <c r="Z13" s="100"/>
      <c r="AA13" s="100"/>
      <c r="AB13" s="100"/>
      <c r="AC13" s="100"/>
      <c r="AD13" s="100"/>
      <c r="AE13" s="100"/>
      <c r="AF13" s="100"/>
      <c r="AG13" s="100"/>
      <c r="AH13" s="100"/>
      <c r="AI13" s="100"/>
      <c r="AJ13" s="100"/>
      <c r="AK13" s="100"/>
    </row>
    <row r="14" ht="15" customHeight="1">
      <c r="D14" s="98">
        <v>310100100003000</v>
      </c>
      <c r="E14" s="99" t="s">
        <v>165</v>
      </c>
      <c r="G14" s="100"/>
      <c r="H14" s="100"/>
      <c r="I14" s="100"/>
      <c r="J14" s="100"/>
      <c r="K14" s="100"/>
      <c r="L14" s="100"/>
      <c r="M14" s="100"/>
      <c r="N14" s="100"/>
      <c r="O14" s="100"/>
      <c r="P14" s="100"/>
      <c r="Q14" s="100"/>
      <c r="R14" s="100"/>
      <c r="S14" s="100"/>
      <c r="T14" s="100"/>
      <c r="U14" s="100"/>
      <c r="V14" s="100"/>
      <c r="W14" s="100"/>
      <c r="X14" s="100"/>
      <c r="Y14" s="100">
        <f t="shared" si="1"/>
        <v>0</v>
      </c>
      <c r="Z14" s="100"/>
      <c r="AA14" s="100"/>
      <c r="AB14" s="100"/>
      <c r="AC14" s="100"/>
      <c r="AD14" s="100"/>
      <c r="AE14" s="100"/>
      <c r="AF14" s="100"/>
      <c r="AG14" s="100"/>
      <c r="AH14" s="100"/>
      <c r="AI14" s="100"/>
      <c r="AJ14" s="100"/>
      <c r="AK14" s="100"/>
    </row>
    <row r="15" ht="15" customHeight="1">
      <c r="A15" s="0" t="s">
        <v>156</v>
      </c>
      <c r="B15" s="0" t="s">
        <v>160</v>
      </c>
      <c r="C15" s="99" t="s">
        <v>165</v>
      </c>
      <c r="D15" s="99"/>
      <c r="E15" s="96" t="s">
        <v>166</v>
      </c>
      <c r="F15" s="100" t="e">
        <f>VLOOKUP($E15,Sheet2!#REF!,3,FALSE)</f>
        <v>#REF!</v>
      </c>
      <c r="G15" s="100" t="e">
        <f>VLOOKUP($E15,Sheet2!#REF!,4,FALSE)</f>
        <v>#REF!</v>
      </c>
      <c r="H15" s="100" t="e">
        <f>VLOOKUP($E15,Sheet2!#REF!,5,FALSE)</f>
        <v>#REF!</v>
      </c>
      <c r="I15" s="100" t="e">
        <f>VLOOKUP($E15,Sheet2!#REF!,6,FALSE)</f>
        <v>#REF!</v>
      </c>
      <c r="J15" s="100" t="e">
        <f>VLOOKUP($E15,Sheet2!#REF!,7,FALSE)</f>
        <v>#REF!</v>
      </c>
      <c r="K15" s="100" t="e">
        <f>VLOOKUP($E15,Sheet2!#REF!,8,FALSE)</f>
        <v>#REF!</v>
      </c>
      <c r="L15" s="100" t="e">
        <f>VLOOKUP($E15,Sheet2!#REF!,9,FALSE)</f>
        <v>#REF!</v>
      </c>
      <c r="M15" s="100" t="e">
        <f>VLOOKUP($E15,Sheet2!#REF!,10,FALSE)</f>
        <v>#REF!</v>
      </c>
      <c r="N15" s="100" t="e">
        <f>VLOOKUP($E15,Sheet2!#REF!,11,FALSE)</f>
        <v>#REF!</v>
      </c>
      <c r="O15" s="100" t="e">
        <f>VLOOKUP($E15,Sheet2!#REF!,12,FALSE)</f>
        <v>#REF!</v>
      </c>
      <c r="P15" s="100" t="e">
        <f>VLOOKUP($E15,Sheet2!#REF!,13,FALSE)</f>
        <v>#REF!</v>
      </c>
      <c r="Q15" s="100" t="e">
        <f>VLOOKUP($E15,Sheet2!#REF!,14,FALSE)</f>
        <v>#REF!</v>
      </c>
      <c r="R15" s="100" t="e">
        <f>VLOOKUP($E15,Sheet2!#REF!,15,FALSE)</f>
        <v>#REF!</v>
      </c>
      <c r="S15" s="100" t="e">
        <f>VLOOKUP($E15,Sheet2!#REF!,16,FALSE)</f>
        <v>#REF!</v>
      </c>
      <c r="T15" s="100" t="e">
        <f>VLOOKUP($E15,Sheet2!#REF!,17,FALSE)</f>
        <v>#REF!</v>
      </c>
      <c r="U15" s="100" t="e">
        <f>VLOOKUP($E15,Sheet2!#REF!,18,FALSE)</f>
        <v>#REF!</v>
      </c>
      <c r="V15" s="100" t="e">
        <f>VLOOKUP($E15,Sheet2!#REF!,19,FALSE)</f>
        <v>#REF!</v>
      </c>
      <c r="W15" s="100" t="e">
        <f>VLOOKUP($E15,Sheet2!#REF!,20,FALSE)</f>
        <v>#REF!</v>
      </c>
      <c r="X15" s="100" t="e">
        <f>VLOOKUP($E15,Sheet2!#REF!,21,FALSE)</f>
        <v>#REF!</v>
      </c>
      <c r="Y15" s="100"/>
      <c r="Z15" s="100"/>
      <c r="AA15" s="100"/>
      <c r="AB15" s="100"/>
      <c r="AC15" s="100"/>
      <c r="AD15" s="100"/>
      <c r="AE15" s="100"/>
      <c r="AF15" s="100"/>
      <c r="AG15" s="100"/>
      <c r="AH15" s="100"/>
      <c r="AI15" s="100"/>
      <c r="AJ15" s="100"/>
      <c r="AK15" s="100"/>
    </row>
    <row r="16" ht="15" customHeight="1">
      <c r="D16" s="98">
        <v>310201100001000</v>
      </c>
      <c r="E16" s="99" t="s">
        <v>167</v>
      </c>
      <c r="G16" s="100"/>
      <c r="H16" s="100"/>
      <c r="I16" s="100"/>
      <c r="J16" s="100"/>
      <c r="K16" s="100"/>
      <c r="L16" s="100"/>
      <c r="M16" s="100"/>
      <c r="N16" s="100"/>
      <c r="O16" s="100"/>
      <c r="P16" s="100"/>
      <c r="Q16" s="100"/>
      <c r="R16" s="100"/>
      <c r="S16" s="100"/>
      <c r="T16" s="100"/>
      <c r="U16" s="100"/>
      <c r="V16" s="100"/>
      <c r="W16" s="100"/>
      <c r="X16" s="100"/>
      <c r="Y16" s="100">
        <f ref="Y16:Y22" t="shared" si="2">+W16+X16-I16</f>
        <v>0</v>
      </c>
      <c r="Z16" s="100"/>
      <c r="AA16" s="100"/>
      <c r="AB16" s="100"/>
      <c r="AC16" s="100"/>
      <c r="AD16" s="100"/>
      <c r="AE16" s="100"/>
      <c r="AF16" s="100"/>
      <c r="AG16" s="100"/>
      <c r="AH16" s="100"/>
      <c r="AI16" s="100"/>
      <c r="AJ16" s="100"/>
      <c r="AK16" s="100"/>
    </row>
    <row r="17" ht="15" customHeight="1">
      <c r="A17" s="0" t="s">
        <v>156</v>
      </c>
      <c r="B17" s="0" t="s">
        <v>152</v>
      </c>
      <c r="C17" s="99" t="s">
        <v>167</v>
      </c>
      <c r="D17" s="99"/>
      <c r="E17" s="96" t="s">
        <v>168</v>
      </c>
      <c r="F17" s="100" t="e">
        <f>VLOOKUP($E17,Sheet2!#REF!,3,FALSE)</f>
        <v>#REF!</v>
      </c>
      <c r="G17" s="100" t="e">
        <f>VLOOKUP($E17,Sheet2!#REF!,4,FALSE)</f>
        <v>#REF!</v>
      </c>
      <c r="H17" s="100" t="e">
        <f>VLOOKUP($E17,Sheet2!#REF!,5,FALSE)</f>
        <v>#REF!</v>
      </c>
      <c r="I17" s="100" t="e">
        <f>VLOOKUP($E17,Sheet2!#REF!,6,FALSE)</f>
        <v>#REF!</v>
      </c>
      <c r="J17" s="100" t="e">
        <f>VLOOKUP($E17,Sheet2!#REF!,7,FALSE)</f>
        <v>#REF!</v>
      </c>
      <c r="K17" s="100" t="e">
        <f>VLOOKUP($E17,Sheet2!#REF!,8,FALSE)</f>
        <v>#REF!</v>
      </c>
      <c r="L17" s="100" t="e">
        <f>VLOOKUP($E17,Sheet2!#REF!,9,FALSE)</f>
        <v>#REF!</v>
      </c>
      <c r="M17" s="100" t="e">
        <f>VLOOKUP($E17,Sheet2!#REF!,10,FALSE)</f>
        <v>#REF!</v>
      </c>
      <c r="N17" s="100" t="e">
        <f>VLOOKUP($E17,Sheet2!#REF!,11,FALSE)</f>
        <v>#REF!</v>
      </c>
      <c r="O17" s="100" t="e">
        <f>VLOOKUP($E17,Sheet2!#REF!,12,FALSE)</f>
        <v>#REF!</v>
      </c>
      <c r="P17" s="100" t="e">
        <f>VLOOKUP($E17,Sheet2!#REF!,13,FALSE)</f>
        <v>#REF!</v>
      </c>
      <c r="Q17" s="100" t="e">
        <f>VLOOKUP($E17,Sheet2!#REF!,14,FALSE)</f>
        <v>#REF!</v>
      </c>
      <c r="R17" s="100" t="e">
        <f>VLOOKUP($E17,Sheet2!#REF!,15,FALSE)</f>
        <v>#REF!</v>
      </c>
      <c r="S17" s="100" t="e">
        <f>VLOOKUP($E17,Sheet2!#REF!,16,FALSE)</f>
        <v>#REF!</v>
      </c>
      <c r="T17" s="100" t="e">
        <f>VLOOKUP($E17,Sheet2!#REF!,17,FALSE)</f>
        <v>#REF!</v>
      </c>
      <c r="U17" s="100" t="e">
        <f>VLOOKUP($E17,Sheet2!#REF!,18,FALSE)</f>
        <v>#REF!</v>
      </c>
      <c r="V17" s="100" t="e">
        <f>VLOOKUP($E17,Sheet2!#REF!,19,FALSE)</f>
        <v>#REF!</v>
      </c>
      <c r="W17" s="100" t="e">
        <f>VLOOKUP($E17,Sheet2!#REF!,20,FALSE)</f>
        <v>#REF!</v>
      </c>
      <c r="X17" s="100" t="e">
        <f>VLOOKUP($E17,Sheet2!#REF!,21,FALSE)</f>
        <v>#REF!</v>
      </c>
      <c r="Y17" s="100" t="e">
        <f t="shared" si="2"/>
        <v>#REF!</v>
      </c>
      <c r="Z17" s="100"/>
      <c r="AA17" s="100"/>
      <c r="AB17" s="100"/>
      <c r="AC17" s="100"/>
      <c r="AD17" s="100"/>
      <c r="AE17" s="100"/>
      <c r="AF17" s="100"/>
      <c r="AG17" s="100"/>
      <c r="AH17" s="100"/>
      <c r="AI17" s="100"/>
      <c r="AJ17" s="100"/>
      <c r="AK17" s="100"/>
    </row>
    <row r="18" ht="15" customHeight="1">
      <c r="A18" s="0" t="s">
        <v>156</v>
      </c>
      <c r="B18" s="0" t="s">
        <v>152</v>
      </c>
      <c r="C18" s="99" t="s">
        <v>167</v>
      </c>
      <c r="D18" s="99"/>
      <c r="E18" s="96" t="s">
        <v>169</v>
      </c>
      <c r="F18" s="100" t="e">
        <f>VLOOKUP($E18,Sheet2!#REF!,3,FALSE)</f>
        <v>#REF!</v>
      </c>
      <c r="G18" s="100" t="e">
        <f>VLOOKUP($E18,Sheet2!#REF!,4,FALSE)</f>
        <v>#REF!</v>
      </c>
      <c r="H18" s="100" t="e">
        <f>VLOOKUP($E18,Sheet2!#REF!,5,FALSE)</f>
        <v>#REF!</v>
      </c>
      <c r="I18" s="100" t="e">
        <f>VLOOKUP($E18,Sheet2!#REF!,6,FALSE)</f>
        <v>#REF!</v>
      </c>
      <c r="J18" s="100" t="e">
        <f>VLOOKUP($E18,Sheet2!#REF!,7,FALSE)</f>
        <v>#REF!</v>
      </c>
      <c r="K18" s="100" t="e">
        <f>VLOOKUP($E18,Sheet2!#REF!,8,FALSE)</f>
        <v>#REF!</v>
      </c>
      <c r="L18" s="100" t="e">
        <f>VLOOKUP($E18,Sheet2!#REF!,9,FALSE)</f>
        <v>#REF!</v>
      </c>
      <c r="M18" s="100" t="e">
        <f>VLOOKUP($E18,Sheet2!#REF!,10,FALSE)</f>
        <v>#REF!</v>
      </c>
      <c r="N18" s="100" t="e">
        <f>VLOOKUP($E18,Sheet2!#REF!,11,FALSE)</f>
        <v>#REF!</v>
      </c>
      <c r="O18" s="100" t="e">
        <f>VLOOKUP($E18,Sheet2!#REF!,12,FALSE)</f>
        <v>#REF!</v>
      </c>
      <c r="P18" s="100" t="e">
        <f>VLOOKUP($E18,Sheet2!#REF!,13,FALSE)</f>
        <v>#REF!</v>
      </c>
      <c r="Q18" s="100" t="e">
        <f>VLOOKUP($E18,Sheet2!#REF!,14,FALSE)</f>
        <v>#REF!</v>
      </c>
      <c r="R18" s="100" t="e">
        <f>VLOOKUP($E18,Sheet2!#REF!,15,FALSE)</f>
        <v>#REF!</v>
      </c>
      <c r="S18" s="100" t="e">
        <f>VLOOKUP($E18,Sheet2!#REF!,16,FALSE)</f>
        <v>#REF!</v>
      </c>
      <c r="T18" s="100" t="e">
        <f>VLOOKUP($E18,Sheet2!#REF!,17,FALSE)</f>
        <v>#REF!</v>
      </c>
      <c r="U18" s="100" t="e">
        <f>VLOOKUP($E18,Sheet2!#REF!,18,FALSE)</f>
        <v>#REF!</v>
      </c>
      <c r="V18" s="100" t="e">
        <f>VLOOKUP($E18,Sheet2!#REF!,19,FALSE)</f>
        <v>#REF!</v>
      </c>
      <c r="W18" s="100" t="e">
        <f>VLOOKUP($E18,Sheet2!#REF!,20,FALSE)</f>
        <v>#REF!</v>
      </c>
      <c r="X18" s="100" t="e">
        <f>VLOOKUP($E18,Sheet2!#REF!,21,FALSE)</f>
        <v>#REF!</v>
      </c>
      <c r="Y18" s="100" t="e">
        <f t="shared" si="2"/>
        <v>#REF!</v>
      </c>
      <c r="Z18" s="100"/>
      <c r="AA18" s="100"/>
      <c r="AB18" s="100"/>
      <c r="AC18" s="100"/>
      <c r="AD18" s="100"/>
      <c r="AE18" s="100"/>
      <c r="AF18" s="100"/>
      <c r="AG18" s="100"/>
      <c r="AH18" s="100"/>
      <c r="AI18" s="100"/>
      <c r="AJ18" s="100"/>
      <c r="AK18" s="100"/>
    </row>
    <row r="19" ht="15" customHeight="1">
      <c r="A19" s="0" t="s">
        <v>156</v>
      </c>
      <c r="B19" s="0" t="s">
        <v>152</v>
      </c>
      <c r="C19" s="99" t="s">
        <v>167</v>
      </c>
      <c r="D19" s="99"/>
      <c r="E19" s="96" t="s">
        <v>170</v>
      </c>
      <c r="F19" s="100" t="e">
        <f>VLOOKUP($E19,Sheet2!#REF!,3,FALSE)</f>
        <v>#REF!</v>
      </c>
      <c r="G19" s="100" t="e">
        <f>VLOOKUP($E19,Sheet2!#REF!,4,FALSE)</f>
        <v>#REF!</v>
      </c>
      <c r="H19" s="100" t="e">
        <f>VLOOKUP($E19,Sheet2!#REF!,5,FALSE)</f>
        <v>#REF!</v>
      </c>
      <c r="I19" s="100" t="e">
        <f>VLOOKUP($E19,Sheet2!#REF!,6,FALSE)</f>
        <v>#REF!</v>
      </c>
      <c r="J19" s="100" t="e">
        <f>VLOOKUP($E19,Sheet2!#REF!,7,FALSE)</f>
        <v>#REF!</v>
      </c>
      <c r="K19" s="100" t="e">
        <f>VLOOKUP($E19,Sheet2!#REF!,8,FALSE)</f>
        <v>#REF!</v>
      </c>
      <c r="L19" s="100" t="e">
        <f>VLOOKUP($E19,Sheet2!#REF!,9,FALSE)</f>
        <v>#REF!</v>
      </c>
      <c r="M19" s="100" t="e">
        <f>VLOOKUP($E19,Sheet2!#REF!,10,FALSE)</f>
        <v>#REF!</v>
      </c>
      <c r="N19" s="100" t="e">
        <f>VLOOKUP($E19,Sheet2!#REF!,11,FALSE)</f>
        <v>#REF!</v>
      </c>
      <c r="O19" s="100" t="e">
        <f>VLOOKUP($E19,Sheet2!#REF!,12,FALSE)</f>
        <v>#REF!</v>
      </c>
      <c r="P19" s="100" t="e">
        <f>VLOOKUP($E19,Sheet2!#REF!,13,FALSE)</f>
        <v>#REF!</v>
      </c>
      <c r="Q19" s="100" t="e">
        <f>VLOOKUP($E19,Sheet2!#REF!,14,FALSE)</f>
        <v>#REF!</v>
      </c>
      <c r="R19" s="100" t="e">
        <f>VLOOKUP($E19,Sheet2!#REF!,15,FALSE)</f>
        <v>#REF!</v>
      </c>
      <c r="S19" s="100" t="e">
        <f>VLOOKUP($E19,Sheet2!#REF!,16,FALSE)</f>
        <v>#REF!</v>
      </c>
      <c r="T19" s="100" t="e">
        <f>VLOOKUP($E19,Sheet2!#REF!,17,FALSE)</f>
        <v>#REF!</v>
      </c>
      <c r="U19" s="100" t="e">
        <f>VLOOKUP($E19,Sheet2!#REF!,18,FALSE)</f>
        <v>#REF!</v>
      </c>
      <c r="V19" s="100" t="e">
        <f>VLOOKUP($E19,Sheet2!#REF!,19,FALSE)</f>
        <v>#REF!</v>
      </c>
      <c r="W19" s="100" t="e">
        <f>VLOOKUP($E19,Sheet2!#REF!,20,FALSE)</f>
        <v>#REF!</v>
      </c>
      <c r="X19" s="100" t="e">
        <f>VLOOKUP($E19,Sheet2!#REF!,21,FALSE)</f>
        <v>#REF!</v>
      </c>
      <c r="Y19" s="100" t="e">
        <f t="shared" si="2"/>
        <v>#REF!</v>
      </c>
      <c r="Z19" s="100"/>
      <c r="AA19" s="100"/>
      <c r="AB19" s="100"/>
      <c r="AC19" s="100"/>
      <c r="AD19" s="100"/>
      <c r="AE19" s="100"/>
      <c r="AF19" s="100"/>
      <c r="AG19" s="100"/>
      <c r="AH19" s="100"/>
      <c r="AI19" s="100"/>
      <c r="AJ19" s="100"/>
      <c r="AK19" s="100"/>
    </row>
    <row r="20" ht="15" customHeight="1">
      <c r="A20" s="0" t="s">
        <v>156</v>
      </c>
      <c r="B20" s="0" t="s">
        <v>152</v>
      </c>
      <c r="C20" s="99" t="s">
        <v>167</v>
      </c>
      <c r="D20" s="99"/>
      <c r="E20" s="96" t="s">
        <v>171</v>
      </c>
      <c r="F20" s="100" t="e">
        <f>VLOOKUP($E20,Sheet2!#REF!,3,FALSE)</f>
        <v>#REF!</v>
      </c>
      <c r="G20" s="100" t="e">
        <f>VLOOKUP($E20,Sheet2!#REF!,4,FALSE)</f>
        <v>#REF!</v>
      </c>
      <c r="H20" s="100" t="e">
        <f>VLOOKUP($E20,Sheet2!#REF!,5,FALSE)</f>
        <v>#REF!</v>
      </c>
      <c r="I20" s="100" t="e">
        <f>VLOOKUP($E20,Sheet2!#REF!,6,FALSE)</f>
        <v>#REF!</v>
      </c>
      <c r="J20" s="100" t="e">
        <f>VLOOKUP($E20,Sheet2!#REF!,7,FALSE)</f>
        <v>#REF!</v>
      </c>
      <c r="K20" s="100" t="e">
        <f>VLOOKUP($E20,Sheet2!#REF!,8,FALSE)</f>
        <v>#REF!</v>
      </c>
      <c r="L20" s="100" t="e">
        <f>VLOOKUP($E20,Sheet2!#REF!,9,FALSE)</f>
        <v>#REF!</v>
      </c>
      <c r="M20" s="100" t="e">
        <f>VLOOKUP($E20,Sheet2!#REF!,10,FALSE)</f>
        <v>#REF!</v>
      </c>
      <c r="N20" s="100" t="e">
        <f>VLOOKUP($E20,Sheet2!#REF!,11,FALSE)</f>
        <v>#REF!</v>
      </c>
      <c r="O20" s="100" t="e">
        <f>VLOOKUP($E20,Sheet2!#REF!,12,FALSE)</f>
        <v>#REF!</v>
      </c>
      <c r="P20" s="100" t="e">
        <f>VLOOKUP($E20,Sheet2!#REF!,13,FALSE)</f>
        <v>#REF!</v>
      </c>
      <c r="Q20" s="100" t="e">
        <f>VLOOKUP($E20,Sheet2!#REF!,14,FALSE)</f>
        <v>#REF!</v>
      </c>
      <c r="R20" s="100" t="e">
        <f>VLOOKUP($E20,Sheet2!#REF!,15,FALSE)</f>
        <v>#REF!</v>
      </c>
      <c r="S20" s="100" t="e">
        <f>VLOOKUP($E20,Sheet2!#REF!,16,FALSE)</f>
        <v>#REF!</v>
      </c>
      <c r="T20" s="100" t="e">
        <f>VLOOKUP($E20,Sheet2!#REF!,17,FALSE)</f>
        <v>#REF!</v>
      </c>
      <c r="U20" s="100" t="e">
        <f>VLOOKUP($E20,Sheet2!#REF!,18,FALSE)</f>
        <v>#REF!</v>
      </c>
      <c r="V20" s="100" t="e">
        <f>VLOOKUP($E20,Sheet2!#REF!,19,FALSE)</f>
        <v>#REF!</v>
      </c>
      <c r="W20" s="100" t="e">
        <f>VLOOKUP($E20,Sheet2!#REF!,20,FALSE)</f>
        <v>#REF!</v>
      </c>
      <c r="X20" s="100" t="e">
        <f>VLOOKUP($E20,Sheet2!#REF!,21,FALSE)</f>
        <v>#REF!</v>
      </c>
      <c r="Y20" s="100" t="e">
        <f t="shared" si="2"/>
        <v>#REF!</v>
      </c>
      <c r="Z20" s="100"/>
      <c r="AA20" s="100"/>
      <c r="AB20" s="100"/>
      <c r="AC20" s="100"/>
      <c r="AD20" s="100"/>
      <c r="AE20" s="100"/>
      <c r="AF20" s="100"/>
      <c r="AG20" s="100"/>
      <c r="AH20" s="100"/>
      <c r="AI20" s="100"/>
      <c r="AJ20" s="100"/>
      <c r="AK20" s="100"/>
    </row>
    <row r="21" ht="15" customHeight="1">
      <c r="A21" s="0" t="s">
        <v>156</v>
      </c>
      <c r="B21" s="0" t="s">
        <v>152</v>
      </c>
      <c r="C21" s="99" t="s">
        <v>167</v>
      </c>
      <c r="D21" s="99"/>
      <c r="E21" s="96" t="s">
        <v>172</v>
      </c>
      <c r="F21" s="100" t="e">
        <f>VLOOKUP($E21,Sheet2!#REF!,3,FALSE)</f>
        <v>#REF!</v>
      </c>
      <c r="G21" s="100" t="e">
        <f>VLOOKUP($E21,Sheet2!#REF!,4,FALSE)</f>
        <v>#REF!</v>
      </c>
      <c r="H21" s="100" t="e">
        <f>VLOOKUP($E21,Sheet2!#REF!,5,FALSE)</f>
        <v>#REF!</v>
      </c>
      <c r="I21" s="100" t="e">
        <f>VLOOKUP($E21,Sheet2!#REF!,6,FALSE)</f>
        <v>#REF!</v>
      </c>
      <c r="J21" s="100" t="e">
        <f>VLOOKUP($E21,Sheet2!#REF!,7,FALSE)</f>
        <v>#REF!</v>
      </c>
      <c r="K21" s="100" t="e">
        <f>VLOOKUP($E21,Sheet2!#REF!,8,FALSE)</f>
        <v>#REF!</v>
      </c>
      <c r="L21" s="100" t="e">
        <f>VLOOKUP($E21,Sheet2!#REF!,9,FALSE)</f>
        <v>#REF!</v>
      </c>
      <c r="M21" s="100" t="e">
        <f>VLOOKUP($E21,Sheet2!#REF!,10,FALSE)</f>
        <v>#REF!</v>
      </c>
      <c r="N21" s="100" t="e">
        <f>VLOOKUP($E21,Sheet2!#REF!,11,FALSE)</f>
        <v>#REF!</v>
      </c>
      <c r="O21" s="100" t="e">
        <f>VLOOKUP($E21,Sheet2!#REF!,12,FALSE)</f>
        <v>#REF!</v>
      </c>
      <c r="P21" s="100" t="e">
        <f>VLOOKUP($E21,Sheet2!#REF!,13,FALSE)</f>
        <v>#REF!</v>
      </c>
      <c r="Q21" s="100" t="e">
        <f>VLOOKUP($E21,Sheet2!#REF!,14,FALSE)</f>
        <v>#REF!</v>
      </c>
      <c r="R21" s="100" t="e">
        <f>VLOOKUP($E21,Sheet2!#REF!,15,FALSE)</f>
        <v>#REF!</v>
      </c>
      <c r="S21" s="100" t="e">
        <f>VLOOKUP($E21,Sheet2!#REF!,16,FALSE)</f>
        <v>#REF!</v>
      </c>
      <c r="T21" s="100" t="e">
        <f>VLOOKUP($E21,Sheet2!#REF!,17,FALSE)</f>
        <v>#REF!</v>
      </c>
      <c r="U21" s="100" t="e">
        <f>VLOOKUP($E21,Sheet2!#REF!,18,FALSE)</f>
        <v>#REF!</v>
      </c>
      <c r="V21" s="100" t="e">
        <f>VLOOKUP($E21,Sheet2!#REF!,19,FALSE)</f>
        <v>#REF!</v>
      </c>
      <c r="W21" s="100" t="e">
        <f>VLOOKUP($E21,Sheet2!#REF!,20,FALSE)</f>
        <v>#REF!</v>
      </c>
      <c r="X21" s="100" t="e">
        <f>VLOOKUP($E21,Sheet2!#REF!,21,FALSE)</f>
        <v>#REF!</v>
      </c>
      <c r="Y21" s="100" t="e">
        <f t="shared" si="2"/>
        <v>#REF!</v>
      </c>
      <c r="Z21" s="100"/>
      <c r="AA21" s="100"/>
      <c r="AB21" s="100"/>
      <c r="AC21" s="100"/>
      <c r="AD21" s="100"/>
      <c r="AE21" s="100"/>
      <c r="AF21" s="100"/>
      <c r="AG21" s="100"/>
      <c r="AH21" s="100"/>
      <c r="AI21" s="100"/>
      <c r="AJ21" s="100"/>
      <c r="AK21" s="100"/>
    </row>
    <row r="22" ht="15" customHeight="1">
      <c r="D22" s="98">
        <v>310201100002000</v>
      </c>
      <c r="E22" s="99" t="s">
        <v>173</v>
      </c>
      <c r="G22" s="100"/>
      <c r="H22" s="100"/>
      <c r="I22" s="100"/>
      <c r="J22" s="100"/>
      <c r="K22" s="100"/>
      <c r="L22" s="100"/>
      <c r="M22" s="100"/>
      <c r="N22" s="100"/>
      <c r="O22" s="100"/>
      <c r="P22" s="100"/>
      <c r="Q22" s="100"/>
      <c r="R22" s="100"/>
      <c r="S22" s="100"/>
      <c r="T22" s="100"/>
      <c r="U22" s="100"/>
      <c r="V22" s="100"/>
      <c r="W22" s="100"/>
      <c r="X22" s="100"/>
      <c r="Y22" s="100">
        <f t="shared" si="2"/>
        <v>0</v>
      </c>
      <c r="Z22" s="100"/>
      <c r="AA22" s="100"/>
      <c r="AB22" s="100"/>
      <c r="AC22" s="100"/>
      <c r="AD22" s="100"/>
      <c r="AE22" s="100"/>
      <c r="AF22" s="100"/>
      <c r="AG22" s="100"/>
      <c r="AH22" s="100"/>
      <c r="AI22" s="100"/>
      <c r="AJ22" s="100"/>
      <c r="AK22" s="100"/>
    </row>
    <row r="23" ht="15" customHeight="1">
      <c r="A23" s="0" t="s">
        <v>156</v>
      </c>
      <c r="B23" s="0" t="s">
        <v>160</v>
      </c>
      <c r="C23" s="99" t="s">
        <v>173</v>
      </c>
      <c r="D23" s="99"/>
      <c r="E23" s="96" t="s">
        <v>174</v>
      </c>
      <c r="F23" s="100" t="e">
        <f>VLOOKUP($E23,Sheet2!#REF!,3,FALSE)</f>
        <v>#REF!</v>
      </c>
      <c r="G23" s="100" t="e">
        <f>VLOOKUP($E23,Sheet2!#REF!,4,FALSE)</f>
        <v>#REF!</v>
      </c>
      <c r="H23" s="100" t="e">
        <f>VLOOKUP($E23,Sheet2!#REF!,5,FALSE)</f>
        <v>#REF!</v>
      </c>
      <c r="I23" s="100" t="e">
        <f>VLOOKUP($E23,Sheet2!#REF!,6,FALSE)</f>
        <v>#REF!</v>
      </c>
      <c r="J23" s="100" t="e">
        <f>VLOOKUP($E23,Sheet2!#REF!,7,FALSE)</f>
        <v>#REF!</v>
      </c>
      <c r="K23" s="100" t="e">
        <f>VLOOKUP($E23,Sheet2!#REF!,8,FALSE)</f>
        <v>#REF!</v>
      </c>
      <c r="L23" s="100" t="e">
        <f>VLOOKUP($E23,Sheet2!#REF!,9,FALSE)</f>
        <v>#REF!</v>
      </c>
      <c r="M23" s="100" t="e">
        <f>VLOOKUP($E23,Sheet2!#REF!,10,FALSE)</f>
        <v>#REF!</v>
      </c>
      <c r="N23" s="100" t="e">
        <f>VLOOKUP($E23,Sheet2!#REF!,11,FALSE)</f>
        <v>#REF!</v>
      </c>
      <c r="O23" s="100" t="e">
        <f>VLOOKUP($E23,Sheet2!#REF!,12,FALSE)</f>
        <v>#REF!</v>
      </c>
      <c r="P23" s="100" t="e">
        <f>VLOOKUP($E23,Sheet2!#REF!,13,FALSE)</f>
        <v>#REF!</v>
      </c>
      <c r="Q23" s="100" t="e">
        <f>VLOOKUP($E23,Sheet2!#REF!,14,FALSE)</f>
        <v>#REF!</v>
      </c>
      <c r="R23" s="100" t="e">
        <f>VLOOKUP($E23,Sheet2!#REF!,15,FALSE)</f>
        <v>#REF!</v>
      </c>
      <c r="S23" s="100" t="e">
        <f>VLOOKUP($E23,Sheet2!#REF!,16,FALSE)</f>
        <v>#REF!</v>
      </c>
      <c r="T23" s="100" t="e">
        <f>VLOOKUP($E23,Sheet2!#REF!,17,FALSE)</f>
        <v>#REF!</v>
      </c>
      <c r="U23" s="100" t="e">
        <f>VLOOKUP($E23,Sheet2!#REF!,18,FALSE)</f>
        <v>#REF!</v>
      </c>
      <c r="V23" s="100" t="e">
        <f>VLOOKUP($E23,Sheet2!#REF!,19,FALSE)</f>
        <v>#REF!</v>
      </c>
      <c r="W23" s="100" t="e">
        <f>VLOOKUP($E23,Sheet2!#REF!,20,FALSE)</f>
        <v>#REF!</v>
      </c>
      <c r="X23" s="100" t="e">
        <f>VLOOKUP($E23,Sheet2!#REF!,21,FALSE)</f>
        <v>#REF!</v>
      </c>
      <c r="Y23" s="100"/>
      <c r="Z23" s="100"/>
      <c r="AA23" s="100"/>
      <c r="AB23" s="100"/>
      <c r="AC23" s="100"/>
      <c r="AD23" s="100"/>
      <c r="AE23" s="100"/>
      <c r="AF23" s="100"/>
      <c r="AG23" s="100"/>
      <c r="AH23" s="100"/>
      <c r="AI23" s="100"/>
      <c r="AJ23" s="100"/>
      <c r="AK23" s="100"/>
    </row>
    <row r="24" ht="15" customHeight="1">
      <c r="A24" s="0" t="s">
        <v>156</v>
      </c>
      <c r="B24" s="0" t="s">
        <v>160</v>
      </c>
      <c r="C24" s="99" t="s">
        <v>173</v>
      </c>
      <c r="D24" s="99"/>
      <c r="E24" s="96" t="s">
        <v>175</v>
      </c>
      <c r="F24" s="100" t="e">
        <f>VLOOKUP($E24,Sheet2!#REF!,3,FALSE)</f>
        <v>#REF!</v>
      </c>
      <c r="G24" s="100" t="e">
        <f>VLOOKUP($E24,Sheet2!#REF!,4,FALSE)</f>
        <v>#REF!</v>
      </c>
      <c r="H24" s="100" t="e">
        <f>VLOOKUP($E24,Sheet2!#REF!,5,FALSE)</f>
        <v>#REF!</v>
      </c>
      <c r="I24" s="100" t="e">
        <f>VLOOKUP($E24,Sheet2!#REF!,6,FALSE)</f>
        <v>#REF!</v>
      </c>
      <c r="J24" s="100" t="e">
        <f>VLOOKUP($E24,Sheet2!#REF!,7,FALSE)</f>
        <v>#REF!</v>
      </c>
      <c r="K24" s="100" t="e">
        <f>VLOOKUP($E24,Sheet2!#REF!,8,FALSE)</f>
        <v>#REF!</v>
      </c>
      <c r="L24" s="100" t="e">
        <f>VLOOKUP($E24,Sheet2!#REF!,9,FALSE)</f>
        <v>#REF!</v>
      </c>
      <c r="M24" s="100" t="e">
        <f>VLOOKUP($E24,Sheet2!#REF!,10,FALSE)</f>
        <v>#REF!</v>
      </c>
      <c r="N24" s="100" t="e">
        <f>VLOOKUP($E24,Sheet2!#REF!,11,FALSE)</f>
        <v>#REF!</v>
      </c>
      <c r="O24" s="100" t="e">
        <f>VLOOKUP($E24,Sheet2!#REF!,12,FALSE)</f>
        <v>#REF!</v>
      </c>
      <c r="P24" s="100" t="e">
        <f>VLOOKUP($E24,Sheet2!#REF!,13,FALSE)</f>
        <v>#REF!</v>
      </c>
      <c r="Q24" s="100" t="e">
        <f>VLOOKUP($E24,Sheet2!#REF!,14,FALSE)</f>
        <v>#REF!</v>
      </c>
      <c r="R24" s="100" t="e">
        <f>VLOOKUP($E24,Sheet2!#REF!,15,FALSE)</f>
        <v>#REF!</v>
      </c>
      <c r="S24" s="100" t="e">
        <f>VLOOKUP($E24,Sheet2!#REF!,16,FALSE)</f>
        <v>#REF!</v>
      </c>
      <c r="T24" s="100" t="e">
        <f>VLOOKUP($E24,Sheet2!#REF!,17,FALSE)</f>
        <v>#REF!</v>
      </c>
      <c r="U24" s="100" t="e">
        <f>VLOOKUP($E24,Sheet2!#REF!,18,FALSE)</f>
        <v>#REF!</v>
      </c>
      <c r="V24" s="100" t="e">
        <f>VLOOKUP($E24,Sheet2!#REF!,19,FALSE)</f>
        <v>#REF!</v>
      </c>
      <c r="W24" s="100" t="e">
        <f>VLOOKUP($E24,Sheet2!#REF!,20,FALSE)</f>
        <v>#REF!</v>
      </c>
      <c r="X24" s="100" t="e">
        <f>VLOOKUP($E24,Sheet2!#REF!,21,FALSE)</f>
        <v>#REF!</v>
      </c>
      <c r="Y24" s="100"/>
      <c r="Z24" s="100"/>
      <c r="AA24" s="100"/>
      <c r="AB24" s="100"/>
      <c r="AC24" s="100"/>
      <c r="AD24" s="100"/>
      <c r="AE24" s="100"/>
      <c r="AF24" s="100"/>
      <c r="AG24" s="100"/>
      <c r="AH24" s="100"/>
      <c r="AI24" s="100"/>
      <c r="AJ24" s="100"/>
      <c r="AK24" s="100"/>
    </row>
    <row r="25" ht="15" customHeight="1">
      <c r="A25" s="0" t="s">
        <v>156</v>
      </c>
      <c r="B25" s="0" t="s">
        <v>160</v>
      </c>
      <c r="C25" s="99" t="s">
        <v>173</v>
      </c>
      <c r="D25" s="99"/>
      <c r="E25" s="96" t="s">
        <v>176</v>
      </c>
      <c r="F25" s="100" t="e">
        <f>VLOOKUP($E25,Sheet2!#REF!,3,FALSE)</f>
        <v>#REF!</v>
      </c>
      <c r="G25" s="100" t="e">
        <f>VLOOKUP($E25,Sheet2!#REF!,4,FALSE)</f>
        <v>#REF!</v>
      </c>
      <c r="H25" s="100" t="e">
        <f>VLOOKUP($E25,Sheet2!#REF!,5,FALSE)</f>
        <v>#REF!</v>
      </c>
      <c r="I25" s="100" t="e">
        <f>VLOOKUP($E25,Sheet2!#REF!,6,FALSE)</f>
        <v>#REF!</v>
      </c>
      <c r="J25" s="100" t="e">
        <f>VLOOKUP($E25,Sheet2!#REF!,7,FALSE)</f>
        <v>#REF!</v>
      </c>
      <c r="K25" s="100" t="e">
        <f>VLOOKUP($E25,Sheet2!#REF!,8,FALSE)</f>
        <v>#REF!</v>
      </c>
      <c r="L25" s="100" t="e">
        <f>VLOOKUP($E25,Sheet2!#REF!,9,FALSE)</f>
        <v>#REF!</v>
      </c>
      <c r="M25" s="100" t="e">
        <f>VLOOKUP($E25,Sheet2!#REF!,10,FALSE)</f>
        <v>#REF!</v>
      </c>
      <c r="N25" s="100" t="e">
        <f>VLOOKUP($E25,Sheet2!#REF!,11,FALSE)</f>
        <v>#REF!</v>
      </c>
      <c r="O25" s="100" t="e">
        <f>VLOOKUP($E25,Sheet2!#REF!,12,FALSE)</f>
        <v>#REF!</v>
      </c>
      <c r="P25" s="100" t="e">
        <f>VLOOKUP($E25,Sheet2!#REF!,13,FALSE)</f>
        <v>#REF!</v>
      </c>
      <c r="Q25" s="100" t="e">
        <f>VLOOKUP($E25,Sheet2!#REF!,14,FALSE)</f>
        <v>#REF!</v>
      </c>
      <c r="R25" s="100" t="e">
        <f>VLOOKUP($E25,Sheet2!#REF!,15,FALSE)</f>
        <v>#REF!</v>
      </c>
      <c r="S25" s="100" t="e">
        <f>VLOOKUP($E25,Sheet2!#REF!,16,FALSE)</f>
        <v>#REF!</v>
      </c>
      <c r="T25" s="100" t="e">
        <f>VLOOKUP($E25,Sheet2!#REF!,17,FALSE)</f>
        <v>#REF!</v>
      </c>
      <c r="U25" s="100" t="e">
        <f>VLOOKUP($E25,Sheet2!#REF!,18,FALSE)</f>
        <v>#REF!</v>
      </c>
      <c r="V25" s="100" t="e">
        <f>VLOOKUP($E25,Sheet2!#REF!,19,FALSE)</f>
        <v>#REF!</v>
      </c>
      <c r="W25" s="100" t="e">
        <f>VLOOKUP($E25,Sheet2!#REF!,20,FALSE)</f>
        <v>#REF!</v>
      </c>
      <c r="X25" s="100" t="e">
        <f>VLOOKUP($E25,Sheet2!#REF!,21,FALSE)</f>
        <v>#REF!</v>
      </c>
      <c r="Y25" s="100"/>
      <c r="Z25" s="100"/>
      <c r="AA25" s="100"/>
      <c r="AB25" s="100"/>
      <c r="AC25" s="100"/>
      <c r="AD25" s="100"/>
      <c r="AE25" s="100"/>
      <c r="AF25" s="100"/>
      <c r="AG25" s="100"/>
      <c r="AH25" s="100"/>
      <c r="AI25" s="100"/>
      <c r="AJ25" s="100"/>
      <c r="AK25" s="100"/>
    </row>
    <row r="26" ht="15" customHeight="1">
      <c r="D26" s="98">
        <v>310201100003000</v>
      </c>
      <c r="E26" s="99" t="s">
        <v>177</v>
      </c>
      <c r="G26" s="100"/>
      <c r="H26" s="100"/>
      <c r="I26" s="100"/>
      <c r="J26" s="100"/>
      <c r="K26" s="100"/>
      <c r="L26" s="100"/>
      <c r="M26" s="100"/>
      <c r="N26" s="100"/>
      <c r="O26" s="100"/>
      <c r="P26" s="100"/>
      <c r="Q26" s="100"/>
      <c r="R26" s="100"/>
      <c r="S26" s="100"/>
      <c r="T26" s="100"/>
      <c r="U26" s="100"/>
      <c r="V26" s="100"/>
      <c r="W26" s="100"/>
      <c r="X26" s="100"/>
      <c r="Y26" s="100">
        <f>+W26+X26-I26</f>
        <v>0</v>
      </c>
      <c r="Z26" s="100"/>
      <c r="AA26" s="100"/>
      <c r="AB26" s="100"/>
      <c r="AC26" s="100"/>
      <c r="AD26" s="100"/>
      <c r="AE26" s="100"/>
      <c r="AF26" s="100"/>
      <c r="AG26" s="100"/>
      <c r="AH26" s="100"/>
      <c r="AI26" s="100"/>
      <c r="AJ26" s="100"/>
      <c r="AK26" s="100"/>
    </row>
    <row r="27" ht="15" customHeight="1">
      <c r="A27" s="0" t="s">
        <v>156</v>
      </c>
      <c r="B27" s="0" t="s">
        <v>160</v>
      </c>
      <c r="C27" s="99" t="s">
        <v>177</v>
      </c>
      <c r="D27" s="99"/>
      <c r="E27" s="96" t="s">
        <v>178</v>
      </c>
      <c r="F27" s="100" t="e">
        <f>VLOOKUP($E27,Sheet2!#REF!,3,FALSE)</f>
        <v>#REF!</v>
      </c>
      <c r="G27" s="100" t="e">
        <f>VLOOKUP($E27,Sheet2!#REF!,4,FALSE)</f>
        <v>#REF!</v>
      </c>
      <c r="H27" s="100" t="e">
        <f>VLOOKUP($E27,Sheet2!#REF!,5,FALSE)</f>
        <v>#REF!</v>
      </c>
      <c r="I27" s="100" t="e">
        <f>VLOOKUP($E27,Sheet2!#REF!,6,FALSE)</f>
        <v>#REF!</v>
      </c>
      <c r="J27" s="100" t="e">
        <f>VLOOKUP($E27,Sheet2!#REF!,7,FALSE)</f>
        <v>#REF!</v>
      </c>
      <c r="K27" s="100" t="e">
        <f>VLOOKUP($E27,Sheet2!#REF!,8,FALSE)</f>
        <v>#REF!</v>
      </c>
      <c r="L27" s="100" t="e">
        <f>VLOOKUP($E27,Sheet2!#REF!,9,FALSE)</f>
        <v>#REF!</v>
      </c>
      <c r="M27" s="100" t="e">
        <f>VLOOKUP($E27,Sheet2!#REF!,10,FALSE)</f>
        <v>#REF!</v>
      </c>
      <c r="N27" s="100" t="e">
        <f>VLOOKUP($E27,Sheet2!#REF!,11,FALSE)</f>
        <v>#REF!</v>
      </c>
      <c r="O27" s="100" t="e">
        <f>VLOOKUP($E27,Sheet2!#REF!,12,FALSE)</f>
        <v>#REF!</v>
      </c>
      <c r="P27" s="100" t="e">
        <f>VLOOKUP($E27,Sheet2!#REF!,13,FALSE)</f>
        <v>#REF!</v>
      </c>
      <c r="Q27" s="100" t="e">
        <f>VLOOKUP($E27,Sheet2!#REF!,14,FALSE)</f>
        <v>#REF!</v>
      </c>
      <c r="R27" s="100" t="e">
        <f>VLOOKUP($E27,Sheet2!#REF!,15,FALSE)</f>
        <v>#REF!</v>
      </c>
      <c r="S27" s="100" t="e">
        <f>VLOOKUP($E27,Sheet2!#REF!,16,FALSE)</f>
        <v>#REF!</v>
      </c>
      <c r="T27" s="100" t="e">
        <f>VLOOKUP($E27,Sheet2!#REF!,17,FALSE)</f>
        <v>#REF!</v>
      </c>
      <c r="U27" s="100" t="e">
        <f>VLOOKUP($E27,Sheet2!#REF!,18,FALSE)</f>
        <v>#REF!</v>
      </c>
      <c r="V27" s="100" t="e">
        <f>VLOOKUP($E27,Sheet2!#REF!,19,FALSE)</f>
        <v>#REF!</v>
      </c>
      <c r="W27" s="100" t="e">
        <f>VLOOKUP($E27,Sheet2!#REF!,20,FALSE)</f>
        <v>#REF!</v>
      </c>
      <c r="X27" s="100" t="e">
        <f>VLOOKUP($E27,Sheet2!#REF!,21,FALSE)</f>
        <v>#REF!</v>
      </c>
      <c r="Y27" s="100"/>
      <c r="Z27" s="100"/>
      <c r="AA27" s="100"/>
      <c r="AB27" s="100"/>
      <c r="AC27" s="100"/>
      <c r="AD27" s="100"/>
      <c r="AE27" s="100"/>
      <c r="AF27" s="100"/>
      <c r="AG27" s="100"/>
      <c r="AH27" s="100"/>
      <c r="AI27" s="100"/>
      <c r="AJ27" s="100"/>
      <c r="AK27" s="100"/>
    </row>
    <row r="28">
      <c r="A28" s="0" t="s">
        <v>156</v>
      </c>
      <c r="B28" s="0" t="s">
        <v>152</v>
      </c>
      <c r="C28" s="99" t="s">
        <v>177</v>
      </c>
      <c r="D28" s="99"/>
      <c r="E28" s="96" t="s">
        <v>179</v>
      </c>
      <c r="F28" s="100" t="e">
        <f>VLOOKUP($E28,Sheet2!#REF!,3,FALSE)</f>
        <v>#REF!</v>
      </c>
      <c r="G28" s="100" t="e">
        <f>VLOOKUP($E28,Sheet2!#REF!,4,FALSE)</f>
        <v>#REF!</v>
      </c>
      <c r="H28" s="100" t="e">
        <f>VLOOKUP($E28,Sheet2!#REF!,5,FALSE)</f>
        <v>#REF!</v>
      </c>
      <c r="I28" s="100" t="e">
        <f>VLOOKUP($E28,Sheet2!#REF!,6,FALSE)</f>
        <v>#REF!</v>
      </c>
      <c r="J28" s="100" t="e">
        <f>VLOOKUP($E28,Sheet2!#REF!,7,FALSE)</f>
        <v>#REF!</v>
      </c>
      <c r="K28" s="100" t="e">
        <f>VLOOKUP($E28,Sheet2!#REF!,8,FALSE)</f>
        <v>#REF!</v>
      </c>
      <c r="L28" s="100" t="e">
        <f>VLOOKUP($E28,Sheet2!#REF!,9,FALSE)</f>
        <v>#REF!</v>
      </c>
      <c r="M28" s="100" t="e">
        <f>VLOOKUP($E28,Sheet2!#REF!,10,FALSE)</f>
        <v>#REF!</v>
      </c>
      <c r="N28" s="100" t="e">
        <f>VLOOKUP($E28,Sheet2!#REF!,11,FALSE)</f>
        <v>#REF!</v>
      </c>
      <c r="O28" s="100" t="e">
        <f>VLOOKUP($E28,Sheet2!#REF!,12,FALSE)</f>
        <v>#REF!</v>
      </c>
      <c r="P28" s="100" t="e">
        <f>VLOOKUP($E28,Sheet2!#REF!,13,FALSE)</f>
        <v>#REF!</v>
      </c>
      <c r="Q28" s="100" t="e">
        <f>VLOOKUP($E28,Sheet2!#REF!,14,FALSE)</f>
        <v>#REF!</v>
      </c>
      <c r="R28" s="100" t="e">
        <f>VLOOKUP($E28,Sheet2!#REF!,15,FALSE)</f>
        <v>#REF!</v>
      </c>
      <c r="S28" s="100" t="e">
        <f>VLOOKUP($E28,Sheet2!#REF!,16,FALSE)</f>
        <v>#REF!</v>
      </c>
      <c r="T28" s="100" t="e">
        <f>VLOOKUP($E28,Sheet2!#REF!,17,FALSE)</f>
        <v>#REF!</v>
      </c>
      <c r="U28" s="100" t="e">
        <f>VLOOKUP($E28,Sheet2!#REF!,18,FALSE)</f>
        <v>#REF!</v>
      </c>
      <c r="V28" s="100" t="e">
        <f>VLOOKUP($E28,Sheet2!#REF!,19,FALSE)</f>
        <v>#REF!</v>
      </c>
      <c r="W28" s="100" t="e">
        <f>VLOOKUP($E28,Sheet2!#REF!,20,FALSE)</f>
        <v>#REF!</v>
      </c>
      <c r="X28" s="100" t="e">
        <f>VLOOKUP($E28,Sheet2!#REF!,21,FALSE)</f>
        <v>#REF!</v>
      </c>
      <c r="Y28" s="100" t="e">
        <f ref="Y28:Y34" t="shared" si="3">+W28+X28-I28</f>
        <v>#REF!</v>
      </c>
      <c r="Z28" s="100"/>
      <c r="AA28" s="100"/>
      <c r="AB28" s="100"/>
      <c r="AC28" s="100"/>
      <c r="AD28" s="100"/>
      <c r="AE28" s="100"/>
      <c r="AF28" s="100"/>
      <c r="AG28" s="100"/>
      <c r="AH28" s="100"/>
      <c r="AI28" s="100"/>
      <c r="AJ28" s="100"/>
      <c r="AK28" s="100"/>
    </row>
    <row r="29">
      <c r="A29" s="0" t="s">
        <v>156</v>
      </c>
      <c r="B29" s="0" t="s">
        <v>152</v>
      </c>
      <c r="C29" s="99" t="s">
        <v>177</v>
      </c>
      <c r="D29" s="99"/>
      <c r="E29" s="96" t="s">
        <v>180</v>
      </c>
      <c r="F29" s="100" t="e">
        <f>VLOOKUP($E29,Sheet2!#REF!,3,FALSE)</f>
        <v>#REF!</v>
      </c>
      <c r="G29" s="100" t="e">
        <f>VLOOKUP($E29,Sheet2!#REF!,4,FALSE)</f>
        <v>#REF!</v>
      </c>
      <c r="H29" s="100" t="e">
        <f>VLOOKUP($E29,Sheet2!#REF!,5,FALSE)</f>
        <v>#REF!</v>
      </c>
      <c r="I29" s="100" t="e">
        <f>VLOOKUP($E29,Sheet2!#REF!,6,FALSE)</f>
        <v>#REF!</v>
      </c>
      <c r="J29" s="100" t="e">
        <f>VLOOKUP($E29,Sheet2!#REF!,7,FALSE)</f>
        <v>#REF!</v>
      </c>
      <c r="K29" s="100" t="e">
        <f>VLOOKUP($E29,Sheet2!#REF!,8,FALSE)</f>
        <v>#REF!</v>
      </c>
      <c r="L29" s="100" t="e">
        <f>VLOOKUP($E29,Sheet2!#REF!,9,FALSE)</f>
        <v>#REF!</v>
      </c>
      <c r="M29" s="100" t="e">
        <f>VLOOKUP($E29,Sheet2!#REF!,10,FALSE)</f>
        <v>#REF!</v>
      </c>
      <c r="N29" s="100" t="e">
        <f>VLOOKUP($E29,Sheet2!#REF!,11,FALSE)</f>
        <v>#REF!</v>
      </c>
      <c r="O29" s="100" t="e">
        <f>VLOOKUP($E29,Sheet2!#REF!,12,FALSE)</f>
        <v>#REF!</v>
      </c>
      <c r="P29" s="100" t="e">
        <f>VLOOKUP($E29,Sheet2!#REF!,13,FALSE)</f>
        <v>#REF!</v>
      </c>
      <c r="Q29" s="100" t="e">
        <f>VLOOKUP($E29,Sheet2!#REF!,14,FALSE)</f>
        <v>#REF!</v>
      </c>
      <c r="R29" s="100" t="e">
        <f>VLOOKUP($E29,Sheet2!#REF!,15,FALSE)</f>
        <v>#REF!</v>
      </c>
      <c r="S29" s="100" t="e">
        <f>VLOOKUP($E29,Sheet2!#REF!,16,FALSE)</f>
        <v>#REF!</v>
      </c>
      <c r="T29" s="100" t="e">
        <f>VLOOKUP($E29,Sheet2!#REF!,17,FALSE)</f>
        <v>#REF!</v>
      </c>
      <c r="U29" s="100" t="e">
        <f>VLOOKUP($E29,Sheet2!#REF!,18,FALSE)</f>
        <v>#REF!</v>
      </c>
      <c r="V29" s="100" t="e">
        <f>VLOOKUP($E29,Sheet2!#REF!,19,FALSE)</f>
        <v>#REF!</v>
      </c>
      <c r="W29" s="100" t="e">
        <f>VLOOKUP($E29,Sheet2!#REF!,20,FALSE)</f>
        <v>#REF!</v>
      </c>
      <c r="X29" s="100" t="e">
        <f>VLOOKUP($E29,Sheet2!#REF!,21,FALSE)</f>
        <v>#REF!</v>
      </c>
      <c r="Y29" s="100" t="e">
        <f t="shared" si="3"/>
        <v>#REF!</v>
      </c>
      <c r="Z29" s="100"/>
      <c r="AA29" s="100"/>
      <c r="AB29" s="100"/>
      <c r="AC29" s="100"/>
      <c r="AD29" s="100"/>
      <c r="AE29" s="100"/>
      <c r="AF29" s="100"/>
      <c r="AG29" s="100"/>
      <c r="AH29" s="100"/>
      <c r="AI29" s="100"/>
      <c r="AJ29" s="100"/>
      <c r="AK29" s="100"/>
    </row>
    <row r="30">
      <c r="A30" s="0" t="s">
        <v>156</v>
      </c>
      <c r="B30" s="0" t="s">
        <v>152</v>
      </c>
      <c r="C30" s="99" t="s">
        <v>177</v>
      </c>
      <c r="D30" s="99"/>
      <c r="E30" s="96" t="s">
        <v>181</v>
      </c>
      <c r="F30" s="100" t="e">
        <f>VLOOKUP($E30,Sheet2!#REF!,3,FALSE)</f>
        <v>#REF!</v>
      </c>
      <c r="G30" s="100" t="e">
        <f>VLOOKUP($E30,Sheet2!#REF!,4,FALSE)</f>
        <v>#REF!</v>
      </c>
      <c r="H30" s="100" t="e">
        <f>VLOOKUP($E30,Sheet2!#REF!,5,FALSE)</f>
        <v>#REF!</v>
      </c>
      <c r="I30" s="100" t="e">
        <f>VLOOKUP($E30,Sheet2!#REF!,6,FALSE)</f>
        <v>#REF!</v>
      </c>
      <c r="J30" s="100" t="e">
        <f>VLOOKUP($E30,Sheet2!#REF!,7,FALSE)</f>
        <v>#REF!</v>
      </c>
      <c r="K30" s="100" t="e">
        <f>VLOOKUP($E30,Sheet2!#REF!,8,FALSE)</f>
        <v>#REF!</v>
      </c>
      <c r="L30" s="100" t="e">
        <f>VLOOKUP($E30,Sheet2!#REF!,9,FALSE)</f>
        <v>#REF!</v>
      </c>
      <c r="M30" s="100" t="e">
        <f>VLOOKUP($E30,Sheet2!#REF!,10,FALSE)</f>
        <v>#REF!</v>
      </c>
      <c r="N30" s="100" t="e">
        <f>VLOOKUP($E30,Sheet2!#REF!,11,FALSE)</f>
        <v>#REF!</v>
      </c>
      <c r="O30" s="100" t="e">
        <f>VLOOKUP($E30,Sheet2!#REF!,12,FALSE)</f>
        <v>#REF!</v>
      </c>
      <c r="P30" s="100" t="e">
        <f>VLOOKUP($E30,Sheet2!#REF!,13,FALSE)</f>
        <v>#REF!</v>
      </c>
      <c r="Q30" s="100" t="e">
        <f>VLOOKUP($E30,Sheet2!#REF!,14,FALSE)</f>
        <v>#REF!</v>
      </c>
      <c r="R30" s="100" t="e">
        <f>VLOOKUP($E30,Sheet2!#REF!,15,FALSE)</f>
        <v>#REF!</v>
      </c>
      <c r="S30" s="100" t="e">
        <f>VLOOKUP($E30,Sheet2!#REF!,16,FALSE)</f>
        <v>#REF!</v>
      </c>
      <c r="T30" s="100" t="e">
        <f>VLOOKUP($E30,Sheet2!#REF!,17,FALSE)</f>
        <v>#REF!</v>
      </c>
      <c r="U30" s="100" t="e">
        <f>VLOOKUP($E30,Sheet2!#REF!,18,FALSE)</f>
        <v>#REF!</v>
      </c>
      <c r="V30" s="100" t="e">
        <f>VLOOKUP($E30,Sheet2!#REF!,19,FALSE)</f>
        <v>#REF!</v>
      </c>
      <c r="W30" s="100" t="e">
        <f>VLOOKUP($E30,Sheet2!#REF!,20,FALSE)</f>
        <v>#REF!</v>
      </c>
      <c r="X30" s="100" t="e">
        <f>VLOOKUP($E30,Sheet2!#REF!,21,FALSE)</f>
        <v>#REF!</v>
      </c>
      <c r="Y30" s="100" t="e">
        <f t="shared" si="3"/>
        <v>#REF!</v>
      </c>
      <c r="Z30" s="100"/>
      <c r="AA30" s="100"/>
      <c r="AB30" s="100"/>
      <c r="AC30" s="100"/>
      <c r="AD30" s="100"/>
      <c r="AE30" s="100"/>
      <c r="AF30" s="100"/>
      <c r="AG30" s="100"/>
      <c r="AH30" s="100"/>
      <c r="AI30" s="100"/>
      <c r="AJ30" s="100"/>
      <c r="AK30" s="100"/>
    </row>
    <row r="31">
      <c r="A31" s="0" t="s">
        <v>156</v>
      </c>
      <c r="B31" s="0" t="s">
        <v>152</v>
      </c>
      <c r="C31" s="99" t="s">
        <v>177</v>
      </c>
      <c r="D31" s="99"/>
      <c r="E31" s="96" t="s">
        <v>182</v>
      </c>
      <c r="F31" s="100" t="e">
        <f>VLOOKUP($E31,Sheet2!#REF!,3,FALSE)</f>
        <v>#REF!</v>
      </c>
      <c r="G31" s="100" t="e">
        <f>VLOOKUP($E31,Sheet2!#REF!,4,FALSE)</f>
        <v>#REF!</v>
      </c>
      <c r="H31" s="100" t="e">
        <f>VLOOKUP($E31,Sheet2!#REF!,5,FALSE)</f>
        <v>#REF!</v>
      </c>
      <c r="I31" s="100" t="e">
        <f>VLOOKUP($E31,Sheet2!#REF!,6,FALSE)</f>
        <v>#REF!</v>
      </c>
      <c r="J31" s="100" t="e">
        <f>VLOOKUP($E31,Sheet2!#REF!,7,FALSE)</f>
        <v>#REF!</v>
      </c>
      <c r="K31" s="100" t="e">
        <f>VLOOKUP($E31,Sheet2!#REF!,8,FALSE)</f>
        <v>#REF!</v>
      </c>
      <c r="L31" s="100" t="e">
        <f>VLOOKUP($E31,Sheet2!#REF!,9,FALSE)</f>
        <v>#REF!</v>
      </c>
      <c r="M31" s="100" t="e">
        <f>VLOOKUP($E31,Sheet2!#REF!,10,FALSE)</f>
        <v>#REF!</v>
      </c>
      <c r="N31" s="100" t="e">
        <f>VLOOKUP($E31,Sheet2!#REF!,11,FALSE)</f>
        <v>#REF!</v>
      </c>
      <c r="O31" s="100" t="e">
        <f>VLOOKUP($E31,Sheet2!#REF!,12,FALSE)</f>
        <v>#REF!</v>
      </c>
      <c r="P31" s="100" t="e">
        <f>VLOOKUP($E31,Sheet2!#REF!,13,FALSE)</f>
        <v>#REF!</v>
      </c>
      <c r="Q31" s="100" t="e">
        <f>VLOOKUP($E31,Sheet2!#REF!,14,FALSE)</f>
        <v>#REF!</v>
      </c>
      <c r="R31" s="100" t="e">
        <f>VLOOKUP($E31,Sheet2!#REF!,15,FALSE)</f>
        <v>#REF!</v>
      </c>
      <c r="S31" s="100" t="e">
        <f>VLOOKUP($E31,Sheet2!#REF!,16,FALSE)</f>
        <v>#REF!</v>
      </c>
      <c r="T31" s="100" t="e">
        <f>VLOOKUP($E31,Sheet2!#REF!,17,FALSE)</f>
        <v>#REF!</v>
      </c>
      <c r="U31" s="100" t="e">
        <f>VLOOKUP($E31,Sheet2!#REF!,18,FALSE)</f>
        <v>#REF!</v>
      </c>
      <c r="V31" s="100" t="e">
        <f>VLOOKUP($E31,Sheet2!#REF!,19,FALSE)</f>
        <v>#REF!</v>
      </c>
      <c r="W31" s="100" t="e">
        <f>VLOOKUP($E31,Sheet2!#REF!,20,FALSE)</f>
        <v>#REF!</v>
      </c>
      <c r="X31" s="100" t="e">
        <f>VLOOKUP($E31,Sheet2!#REF!,21,FALSE)</f>
        <v>#REF!</v>
      </c>
      <c r="Y31" s="100" t="e">
        <f t="shared" si="3"/>
        <v>#REF!</v>
      </c>
      <c r="Z31" s="100"/>
      <c r="AA31" s="100"/>
      <c r="AB31" s="100"/>
      <c r="AC31" s="100"/>
      <c r="AD31" s="100"/>
      <c r="AE31" s="100"/>
      <c r="AF31" s="100"/>
      <c r="AG31" s="100"/>
      <c r="AH31" s="100"/>
      <c r="AI31" s="100"/>
      <c r="AJ31" s="100"/>
      <c r="AK31" s="100"/>
    </row>
    <row r="32">
      <c r="A32" s="0" t="s">
        <v>156</v>
      </c>
      <c r="B32" s="0" t="s">
        <v>152</v>
      </c>
      <c r="C32" s="99" t="s">
        <v>177</v>
      </c>
      <c r="D32" s="99"/>
      <c r="E32" s="96" t="s">
        <v>183</v>
      </c>
      <c r="F32" s="100" t="e">
        <f>VLOOKUP($E32,Sheet2!#REF!,3,FALSE)</f>
        <v>#REF!</v>
      </c>
      <c r="G32" s="100" t="e">
        <f>VLOOKUP($E32,Sheet2!#REF!,4,FALSE)</f>
        <v>#REF!</v>
      </c>
      <c r="H32" s="100" t="e">
        <f>VLOOKUP($E32,Sheet2!#REF!,5,FALSE)</f>
        <v>#REF!</v>
      </c>
      <c r="I32" s="100" t="e">
        <f>VLOOKUP($E32,Sheet2!#REF!,6,FALSE)</f>
        <v>#REF!</v>
      </c>
      <c r="J32" s="100" t="e">
        <f>VLOOKUP($E32,Sheet2!#REF!,7,FALSE)</f>
        <v>#REF!</v>
      </c>
      <c r="K32" s="100" t="e">
        <f>VLOOKUP($E32,Sheet2!#REF!,8,FALSE)</f>
        <v>#REF!</v>
      </c>
      <c r="L32" s="100" t="e">
        <f>VLOOKUP($E32,Sheet2!#REF!,9,FALSE)</f>
        <v>#REF!</v>
      </c>
      <c r="M32" s="100" t="e">
        <f>VLOOKUP($E32,Sheet2!#REF!,10,FALSE)</f>
        <v>#REF!</v>
      </c>
      <c r="N32" s="100" t="e">
        <f>VLOOKUP($E32,Sheet2!#REF!,11,FALSE)</f>
        <v>#REF!</v>
      </c>
      <c r="O32" s="100" t="e">
        <f>VLOOKUP($E32,Sheet2!#REF!,12,FALSE)</f>
        <v>#REF!</v>
      </c>
      <c r="P32" s="100" t="e">
        <f>VLOOKUP($E32,Sheet2!#REF!,13,FALSE)</f>
        <v>#REF!</v>
      </c>
      <c r="Q32" s="100" t="e">
        <f>VLOOKUP($E32,Sheet2!#REF!,14,FALSE)</f>
        <v>#REF!</v>
      </c>
      <c r="R32" s="100" t="e">
        <f>VLOOKUP($E32,Sheet2!#REF!,15,FALSE)</f>
        <v>#REF!</v>
      </c>
      <c r="S32" s="100" t="e">
        <f>VLOOKUP($E32,Sheet2!#REF!,16,FALSE)</f>
        <v>#REF!</v>
      </c>
      <c r="T32" s="100" t="e">
        <f>VLOOKUP($E32,Sheet2!#REF!,17,FALSE)</f>
        <v>#REF!</v>
      </c>
      <c r="U32" s="100" t="e">
        <f>VLOOKUP($E32,Sheet2!#REF!,18,FALSE)</f>
        <v>#REF!</v>
      </c>
      <c r="V32" s="100" t="e">
        <f>VLOOKUP($E32,Sheet2!#REF!,19,FALSE)</f>
        <v>#REF!</v>
      </c>
      <c r="W32" s="100" t="e">
        <f>VLOOKUP($E32,Sheet2!#REF!,20,FALSE)</f>
        <v>#REF!</v>
      </c>
      <c r="X32" s="100" t="e">
        <f>VLOOKUP($E32,Sheet2!#REF!,21,FALSE)</f>
        <v>#REF!</v>
      </c>
      <c r="Y32" s="100" t="e">
        <f t="shared" si="3"/>
        <v>#REF!</v>
      </c>
      <c r="Z32" s="100"/>
      <c r="AA32" s="100"/>
      <c r="AB32" s="100"/>
      <c r="AC32" s="100"/>
      <c r="AD32" s="100"/>
      <c r="AE32" s="100"/>
      <c r="AF32" s="100"/>
      <c r="AG32" s="100"/>
      <c r="AH32" s="100"/>
      <c r="AI32" s="100"/>
      <c r="AJ32" s="100"/>
      <c r="AK32" s="100"/>
    </row>
    <row r="33" ht="15" customHeight="1">
      <c r="D33" s="98">
        <v>310201100004000</v>
      </c>
      <c r="E33" s="99" t="s">
        <v>184</v>
      </c>
      <c r="G33" s="100"/>
      <c r="H33" s="100"/>
      <c r="I33" s="100"/>
      <c r="J33" s="100"/>
      <c r="K33" s="100"/>
      <c r="L33" s="100"/>
      <c r="M33" s="100"/>
      <c r="N33" s="100"/>
      <c r="O33" s="100"/>
      <c r="P33" s="100"/>
      <c r="Q33" s="100"/>
      <c r="R33" s="100"/>
      <c r="S33" s="100"/>
      <c r="T33" s="100"/>
      <c r="U33" s="100"/>
      <c r="V33" s="100"/>
      <c r="W33" s="100"/>
      <c r="X33" s="100"/>
      <c r="Y33" s="100">
        <f t="shared" si="3"/>
        <v>0</v>
      </c>
      <c r="Z33" s="100"/>
      <c r="AA33" s="100"/>
      <c r="AB33" s="100"/>
      <c r="AC33" s="100"/>
      <c r="AD33" s="100"/>
      <c r="AE33" s="100"/>
      <c r="AF33" s="100"/>
      <c r="AG33" s="100"/>
      <c r="AH33" s="100"/>
      <c r="AI33" s="100"/>
      <c r="AJ33" s="100"/>
      <c r="AK33" s="100"/>
    </row>
    <row r="34" ht="15" customHeight="1">
      <c r="D34" s="98">
        <v>310202100001000</v>
      </c>
      <c r="E34" s="99" t="s">
        <v>185</v>
      </c>
      <c r="G34" s="100"/>
      <c r="H34" s="100"/>
      <c r="I34" s="100"/>
      <c r="J34" s="100"/>
      <c r="K34" s="100"/>
      <c r="L34" s="100"/>
      <c r="M34" s="100"/>
      <c r="N34" s="100"/>
      <c r="O34" s="100"/>
      <c r="P34" s="100"/>
      <c r="Q34" s="100"/>
      <c r="R34" s="100"/>
      <c r="S34" s="100"/>
      <c r="T34" s="100"/>
      <c r="U34" s="100"/>
      <c r="V34" s="100"/>
      <c r="W34" s="100"/>
      <c r="X34" s="100"/>
      <c r="Y34" s="100">
        <f t="shared" si="3"/>
        <v>0</v>
      </c>
      <c r="Z34" s="100"/>
      <c r="AA34" s="100"/>
      <c r="AB34" s="100"/>
      <c r="AC34" s="100"/>
      <c r="AD34" s="100"/>
      <c r="AE34" s="100"/>
      <c r="AF34" s="100"/>
      <c r="AG34" s="100"/>
      <c r="AH34" s="100"/>
      <c r="AI34" s="100"/>
      <c r="AJ34" s="100"/>
      <c r="AK34" s="100"/>
    </row>
    <row r="35" ht="15" customHeight="1">
      <c r="A35" s="0" t="s">
        <v>156</v>
      </c>
      <c r="B35" s="0" t="s">
        <v>160</v>
      </c>
      <c r="C35" s="99" t="s">
        <v>185</v>
      </c>
      <c r="D35" s="99"/>
      <c r="E35" s="96" t="s">
        <v>186</v>
      </c>
      <c r="F35" s="100" t="e">
        <f>VLOOKUP($E35,Sheet2!#REF!,3,FALSE)</f>
        <v>#REF!</v>
      </c>
      <c r="G35" s="100" t="e">
        <f>VLOOKUP($E35,Sheet2!#REF!,4,FALSE)</f>
        <v>#REF!</v>
      </c>
      <c r="H35" s="100" t="e">
        <f>VLOOKUP($E35,Sheet2!#REF!,5,FALSE)</f>
        <v>#REF!</v>
      </c>
      <c r="I35" s="100" t="e">
        <f>VLOOKUP($E35,Sheet2!#REF!,6,FALSE)</f>
        <v>#REF!</v>
      </c>
      <c r="J35" s="100" t="e">
        <f>VLOOKUP($E35,Sheet2!#REF!,7,FALSE)</f>
        <v>#REF!</v>
      </c>
      <c r="K35" s="100" t="e">
        <f>VLOOKUP($E35,Sheet2!#REF!,8,FALSE)</f>
        <v>#REF!</v>
      </c>
      <c r="L35" s="100" t="e">
        <f>VLOOKUP($E35,Sheet2!#REF!,9,FALSE)</f>
        <v>#REF!</v>
      </c>
      <c r="M35" s="100" t="e">
        <f>VLOOKUP($E35,Sheet2!#REF!,10,FALSE)</f>
        <v>#REF!</v>
      </c>
      <c r="N35" s="100" t="e">
        <f>VLOOKUP($E35,Sheet2!#REF!,11,FALSE)</f>
        <v>#REF!</v>
      </c>
      <c r="O35" s="100" t="e">
        <f>VLOOKUP($E35,Sheet2!#REF!,12,FALSE)</f>
        <v>#REF!</v>
      </c>
      <c r="P35" s="100" t="e">
        <f>VLOOKUP($E35,Sheet2!#REF!,13,FALSE)</f>
        <v>#REF!</v>
      </c>
      <c r="Q35" s="100" t="e">
        <f>VLOOKUP($E35,Sheet2!#REF!,14,FALSE)</f>
        <v>#REF!</v>
      </c>
      <c r="R35" s="100" t="e">
        <f>VLOOKUP($E35,Sheet2!#REF!,15,FALSE)</f>
        <v>#REF!</v>
      </c>
      <c r="S35" s="100" t="e">
        <f>VLOOKUP($E35,Sheet2!#REF!,16,FALSE)</f>
        <v>#REF!</v>
      </c>
      <c r="T35" s="100" t="e">
        <f>VLOOKUP($E35,Sheet2!#REF!,17,FALSE)</f>
        <v>#REF!</v>
      </c>
      <c r="U35" s="100" t="e">
        <f>VLOOKUP($E35,Sheet2!#REF!,18,FALSE)</f>
        <v>#REF!</v>
      </c>
      <c r="V35" s="100" t="e">
        <f>VLOOKUP($E35,Sheet2!#REF!,19,FALSE)</f>
        <v>#REF!</v>
      </c>
      <c r="W35" s="100" t="e">
        <f>VLOOKUP($E35,Sheet2!#REF!,20,FALSE)</f>
        <v>#REF!</v>
      </c>
      <c r="X35" s="100" t="e">
        <f>VLOOKUP($E35,Sheet2!#REF!,21,FALSE)</f>
        <v>#REF!</v>
      </c>
      <c r="Y35" s="100"/>
      <c r="Z35" s="100"/>
      <c r="AA35" s="100"/>
      <c r="AB35" s="100"/>
      <c r="AC35" s="100"/>
      <c r="AD35" s="100"/>
      <c r="AE35" s="100"/>
      <c r="AF35" s="100"/>
      <c r="AG35" s="100"/>
      <c r="AH35" s="100"/>
      <c r="AI35" s="100"/>
      <c r="AJ35" s="100"/>
      <c r="AK35" s="100"/>
    </row>
    <row r="36" ht="15" customHeight="1">
      <c r="A36" s="0" t="s">
        <v>151</v>
      </c>
      <c r="B36" s="0" t="s">
        <v>152</v>
      </c>
      <c r="C36" s="99" t="s">
        <v>185</v>
      </c>
      <c r="D36" s="99"/>
      <c r="E36" s="96" t="s">
        <v>187</v>
      </c>
      <c r="F36" s="100" t="e">
        <f>VLOOKUP($E36,Sheet2!#REF!,3,FALSE)</f>
        <v>#REF!</v>
      </c>
      <c r="G36" s="100" t="e">
        <f>VLOOKUP($E36,Sheet2!#REF!,4,FALSE)</f>
        <v>#REF!</v>
      </c>
      <c r="H36" s="100" t="e">
        <f>VLOOKUP($E36,Sheet2!#REF!,5,FALSE)</f>
        <v>#REF!</v>
      </c>
      <c r="I36" s="100" t="e">
        <f>VLOOKUP($E36,Sheet2!#REF!,6,FALSE)</f>
        <v>#REF!</v>
      </c>
      <c r="J36" s="100" t="e">
        <f>VLOOKUP($E36,Sheet2!#REF!,7,FALSE)</f>
        <v>#REF!</v>
      </c>
      <c r="K36" s="100" t="e">
        <f>VLOOKUP($E36,Sheet2!#REF!,8,FALSE)</f>
        <v>#REF!</v>
      </c>
      <c r="L36" s="100" t="e">
        <f>VLOOKUP($E36,Sheet2!#REF!,9,FALSE)</f>
        <v>#REF!</v>
      </c>
      <c r="M36" s="100" t="e">
        <f>VLOOKUP($E36,Sheet2!#REF!,10,FALSE)</f>
        <v>#REF!</v>
      </c>
      <c r="N36" s="100" t="e">
        <f>VLOOKUP($E36,Sheet2!#REF!,11,FALSE)</f>
        <v>#REF!</v>
      </c>
      <c r="O36" s="100" t="e">
        <f>VLOOKUP($E36,Sheet2!#REF!,12,FALSE)</f>
        <v>#REF!</v>
      </c>
      <c r="P36" s="100" t="e">
        <f>VLOOKUP($E36,Sheet2!#REF!,13,FALSE)</f>
        <v>#REF!</v>
      </c>
      <c r="Q36" s="100" t="e">
        <f>VLOOKUP($E36,Sheet2!#REF!,14,FALSE)</f>
        <v>#REF!</v>
      </c>
      <c r="R36" s="100" t="e">
        <f>VLOOKUP($E36,Sheet2!#REF!,15,FALSE)</f>
        <v>#REF!</v>
      </c>
      <c r="S36" s="100" t="e">
        <f>VLOOKUP($E36,Sheet2!#REF!,16,FALSE)</f>
        <v>#REF!</v>
      </c>
      <c r="T36" s="100" t="e">
        <f>VLOOKUP($E36,Sheet2!#REF!,17,FALSE)</f>
        <v>#REF!</v>
      </c>
      <c r="U36" s="100" t="e">
        <f>VLOOKUP($E36,Sheet2!#REF!,18,FALSE)</f>
        <v>#REF!</v>
      </c>
      <c r="V36" s="100" t="e">
        <f>VLOOKUP($E36,Sheet2!#REF!,19,FALSE)</f>
        <v>#REF!</v>
      </c>
      <c r="W36" s="100" t="e">
        <f>VLOOKUP($E36,Sheet2!#REF!,20,FALSE)</f>
        <v>#REF!</v>
      </c>
      <c r="X36" s="100" t="e">
        <f>VLOOKUP($E36,Sheet2!#REF!,21,FALSE)</f>
        <v>#REF!</v>
      </c>
      <c r="Y36" s="100" t="e">
        <f ref="Y36:Y38" t="shared" si="4">+W36+X36-I36</f>
        <v>#REF!</v>
      </c>
      <c r="Z36" s="100"/>
      <c r="AA36" s="100"/>
      <c r="AB36" s="100"/>
      <c r="AC36" s="100"/>
      <c r="AD36" s="100"/>
      <c r="AE36" s="100"/>
      <c r="AF36" s="100"/>
      <c r="AG36" s="100"/>
      <c r="AH36" s="100"/>
      <c r="AI36" s="100"/>
      <c r="AJ36" s="100"/>
      <c r="AK36" s="100"/>
    </row>
    <row r="37" ht="15" customHeight="1">
      <c r="A37" s="0" t="s">
        <v>156</v>
      </c>
      <c r="B37" s="0" t="s">
        <v>152</v>
      </c>
      <c r="C37" s="99" t="s">
        <v>185</v>
      </c>
      <c r="D37" s="99"/>
      <c r="E37" s="96" t="s">
        <v>188</v>
      </c>
      <c r="F37" s="100" t="e">
        <f>VLOOKUP($E37,Sheet2!#REF!,3,FALSE)</f>
        <v>#REF!</v>
      </c>
      <c r="G37" s="100" t="e">
        <f>VLOOKUP($E37,Sheet2!#REF!,4,FALSE)</f>
        <v>#REF!</v>
      </c>
      <c r="H37" s="100" t="e">
        <f>VLOOKUP($E37,Sheet2!#REF!,5,FALSE)</f>
        <v>#REF!</v>
      </c>
      <c r="I37" s="100" t="e">
        <f>VLOOKUP($E37,Sheet2!#REF!,6,FALSE)</f>
        <v>#REF!</v>
      </c>
      <c r="J37" s="100" t="e">
        <f>VLOOKUP($E37,Sheet2!#REF!,7,FALSE)</f>
        <v>#REF!</v>
      </c>
      <c r="K37" s="100" t="e">
        <f>VLOOKUP($E37,Sheet2!#REF!,8,FALSE)</f>
        <v>#REF!</v>
      </c>
      <c r="L37" s="100" t="e">
        <f>VLOOKUP($E37,Sheet2!#REF!,9,FALSE)</f>
        <v>#REF!</v>
      </c>
      <c r="M37" s="100" t="e">
        <f>VLOOKUP($E37,Sheet2!#REF!,10,FALSE)</f>
        <v>#REF!</v>
      </c>
      <c r="N37" s="100" t="e">
        <f>VLOOKUP($E37,Sheet2!#REF!,11,FALSE)</f>
        <v>#REF!</v>
      </c>
      <c r="O37" s="100" t="e">
        <f>VLOOKUP($E37,Sheet2!#REF!,12,FALSE)</f>
        <v>#REF!</v>
      </c>
      <c r="P37" s="100" t="e">
        <f>VLOOKUP($E37,Sheet2!#REF!,13,FALSE)</f>
        <v>#REF!</v>
      </c>
      <c r="Q37" s="100" t="e">
        <f>VLOOKUP($E37,Sheet2!#REF!,14,FALSE)</f>
        <v>#REF!</v>
      </c>
      <c r="R37" s="100" t="e">
        <f>VLOOKUP($E37,Sheet2!#REF!,15,FALSE)</f>
        <v>#REF!</v>
      </c>
      <c r="S37" s="100" t="e">
        <f>VLOOKUP($E37,Sheet2!#REF!,16,FALSE)</f>
        <v>#REF!</v>
      </c>
      <c r="T37" s="100" t="e">
        <f>VLOOKUP($E37,Sheet2!#REF!,17,FALSE)</f>
        <v>#REF!</v>
      </c>
      <c r="U37" s="100" t="e">
        <f>VLOOKUP($E37,Sheet2!#REF!,18,FALSE)</f>
        <v>#REF!</v>
      </c>
      <c r="V37" s="100" t="e">
        <f>VLOOKUP($E37,Sheet2!#REF!,19,FALSE)</f>
        <v>#REF!</v>
      </c>
      <c r="W37" s="100" t="e">
        <f>VLOOKUP($E37,Sheet2!#REF!,20,FALSE)</f>
        <v>#REF!</v>
      </c>
      <c r="X37" s="100" t="e">
        <f>VLOOKUP($E37,Sheet2!#REF!,21,FALSE)</f>
        <v>#REF!</v>
      </c>
      <c r="Y37" s="100" t="e">
        <f t="shared" si="4"/>
        <v>#REF!</v>
      </c>
      <c r="Z37" s="100"/>
      <c r="AA37" s="100"/>
      <c r="AB37" s="100"/>
      <c r="AC37" s="100"/>
      <c r="AD37" s="100"/>
      <c r="AE37" s="100"/>
      <c r="AF37" s="100"/>
      <c r="AG37" s="100"/>
      <c r="AH37" s="100"/>
      <c r="AI37" s="100"/>
      <c r="AJ37" s="100"/>
      <c r="AK37" s="100"/>
    </row>
    <row r="38" ht="15" customHeight="1">
      <c r="D38" s="98">
        <v>310202100002000</v>
      </c>
      <c r="E38" s="99" t="s">
        <v>189</v>
      </c>
      <c r="G38" s="100"/>
      <c r="H38" s="100"/>
      <c r="I38" s="100"/>
      <c r="J38" s="100"/>
      <c r="K38" s="100"/>
      <c r="L38" s="100"/>
      <c r="M38" s="100"/>
      <c r="N38" s="100"/>
      <c r="O38" s="100"/>
      <c r="P38" s="100"/>
      <c r="Q38" s="100"/>
      <c r="R38" s="100"/>
      <c r="S38" s="100"/>
      <c r="T38" s="100"/>
      <c r="U38" s="100"/>
      <c r="V38" s="100"/>
      <c r="W38" s="100"/>
      <c r="X38" s="100"/>
      <c r="Y38" s="100">
        <f t="shared" si="4"/>
        <v>0</v>
      </c>
      <c r="Z38" s="100"/>
      <c r="AA38" s="100"/>
      <c r="AB38" s="100"/>
      <c r="AC38" s="100"/>
      <c r="AD38" s="100"/>
      <c r="AE38" s="100"/>
      <c r="AF38" s="100"/>
      <c r="AG38" s="100"/>
      <c r="AH38" s="100"/>
      <c r="AI38" s="100"/>
      <c r="AJ38" s="100"/>
      <c r="AK38" s="100"/>
    </row>
    <row r="39" ht="15" customHeight="1">
      <c r="A39" s="0" t="s">
        <v>156</v>
      </c>
      <c r="B39" s="0" t="s">
        <v>160</v>
      </c>
      <c r="C39" s="99" t="s">
        <v>189</v>
      </c>
      <c r="D39" s="99"/>
      <c r="E39" s="96" t="s">
        <v>190</v>
      </c>
      <c r="F39" s="100" t="e">
        <f>VLOOKUP($E39,Sheet2!#REF!,3,FALSE)</f>
        <v>#REF!</v>
      </c>
      <c r="G39" s="100" t="e">
        <f>VLOOKUP($E39,Sheet2!#REF!,4,FALSE)</f>
        <v>#REF!</v>
      </c>
      <c r="H39" s="100" t="e">
        <f>VLOOKUP($E39,Sheet2!#REF!,5,FALSE)</f>
        <v>#REF!</v>
      </c>
      <c r="I39" s="100" t="e">
        <f>VLOOKUP($E39,Sheet2!#REF!,6,FALSE)</f>
        <v>#REF!</v>
      </c>
      <c r="J39" s="100" t="e">
        <f>VLOOKUP($E39,Sheet2!#REF!,7,FALSE)</f>
        <v>#REF!</v>
      </c>
      <c r="K39" s="100" t="e">
        <f>VLOOKUP($E39,Sheet2!#REF!,8,FALSE)</f>
        <v>#REF!</v>
      </c>
      <c r="L39" s="100" t="e">
        <f>VLOOKUP($E39,Sheet2!#REF!,9,FALSE)</f>
        <v>#REF!</v>
      </c>
      <c r="M39" s="100" t="e">
        <f>VLOOKUP($E39,Sheet2!#REF!,10,FALSE)</f>
        <v>#REF!</v>
      </c>
      <c r="N39" s="100" t="e">
        <f>VLOOKUP($E39,Sheet2!#REF!,11,FALSE)</f>
        <v>#REF!</v>
      </c>
      <c r="O39" s="100" t="e">
        <f>VLOOKUP($E39,Sheet2!#REF!,12,FALSE)</f>
        <v>#REF!</v>
      </c>
      <c r="P39" s="100" t="e">
        <f>VLOOKUP($E39,Sheet2!#REF!,13,FALSE)</f>
        <v>#REF!</v>
      </c>
      <c r="Q39" s="100" t="e">
        <f>VLOOKUP($E39,Sheet2!#REF!,14,FALSE)</f>
        <v>#REF!</v>
      </c>
      <c r="R39" s="100" t="e">
        <f>VLOOKUP($E39,Sheet2!#REF!,15,FALSE)</f>
        <v>#REF!</v>
      </c>
      <c r="S39" s="100" t="e">
        <f>VLOOKUP($E39,Sheet2!#REF!,16,FALSE)</f>
        <v>#REF!</v>
      </c>
      <c r="T39" s="100" t="e">
        <f>VLOOKUP($E39,Sheet2!#REF!,17,FALSE)</f>
        <v>#REF!</v>
      </c>
      <c r="U39" s="100" t="e">
        <f>VLOOKUP($E39,Sheet2!#REF!,18,FALSE)</f>
        <v>#REF!</v>
      </c>
      <c r="V39" s="100" t="e">
        <f>VLOOKUP($E39,Sheet2!#REF!,19,FALSE)</f>
        <v>#REF!</v>
      </c>
      <c r="W39" s="100" t="e">
        <f>VLOOKUP($E39,Sheet2!#REF!,20,FALSE)</f>
        <v>#REF!</v>
      </c>
      <c r="X39" s="100" t="e">
        <f>VLOOKUP($E39,Sheet2!#REF!,21,FALSE)</f>
        <v>#REF!</v>
      </c>
      <c r="Y39" s="100"/>
      <c r="Z39" s="100"/>
      <c r="AA39" s="100"/>
      <c r="AB39" s="100"/>
      <c r="AC39" s="100"/>
      <c r="AD39" s="100"/>
      <c r="AE39" s="100"/>
      <c r="AF39" s="100"/>
      <c r="AG39" s="100"/>
      <c r="AH39" s="100"/>
      <c r="AI39" s="100"/>
      <c r="AJ39" s="100"/>
      <c r="AK39" s="100"/>
    </row>
    <row r="40" ht="15" customHeight="1">
      <c r="D40" s="98">
        <v>310203100001000</v>
      </c>
      <c r="E40" s="99" t="s">
        <v>191</v>
      </c>
      <c r="G40" s="100"/>
      <c r="H40" s="100"/>
      <c r="I40" s="100"/>
      <c r="J40" s="100"/>
      <c r="K40" s="100"/>
      <c r="L40" s="100"/>
      <c r="M40" s="100"/>
      <c r="N40" s="100"/>
      <c r="O40" s="100"/>
      <c r="P40" s="100"/>
      <c r="Q40" s="100"/>
      <c r="R40" s="100"/>
      <c r="S40" s="100"/>
      <c r="T40" s="100"/>
      <c r="U40" s="100"/>
      <c r="V40" s="100"/>
      <c r="W40" s="100"/>
      <c r="X40" s="100"/>
      <c r="Y40" s="100">
        <f>+W40+X40-I40</f>
        <v>0</v>
      </c>
      <c r="Z40" s="100"/>
      <c r="AA40" s="100"/>
      <c r="AB40" s="100"/>
      <c r="AC40" s="100"/>
      <c r="AD40" s="100"/>
      <c r="AE40" s="100"/>
      <c r="AF40" s="100"/>
      <c r="AG40" s="100"/>
      <c r="AH40" s="100"/>
      <c r="AI40" s="100"/>
      <c r="AJ40" s="100"/>
      <c r="AK40" s="100"/>
    </row>
    <row r="41" ht="15" customHeight="1">
      <c r="A41" s="0" t="s">
        <v>156</v>
      </c>
      <c r="B41" s="0" t="s">
        <v>160</v>
      </c>
      <c r="C41" s="99" t="s">
        <v>191</v>
      </c>
      <c r="D41" s="99"/>
      <c r="E41" s="96" t="s">
        <v>42</v>
      </c>
      <c r="F41" s="100" t="e">
        <f>VLOOKUP($E41,Sheet2!#REF!,3,FALSE)</f>
        <v>#REF!</v>
      </c>
      <c r="G41" s="100" t="e">
        <f>VLOOKUP($E41,Sheet2!#REF!,4,FALSE)</f>
        <v>#REF!</v>
      </c>
      <c r="H41" s="100" t="e">
        <f>VLOOKUP($E41,Sheet2!#REF!,5,FALSE)</f>
        <v>#REF!</v>
      </c>
      <c r="I41" s="100" t="e">
        <f>VLOOKUP($E41,Sheet2!#REF!,6,FALSE)</f>
        <v>#REF!</v>
      </c>
      <c r="J41" s="100" t="e">
        <f>VLOOKUP($E41,Sheet2!#REF!,7,FALSE)</f>
        <v>#REF!</v>
      </c>
      <c r="K41" s="100" t="e">
        <f>VLOOKUP($E41,Sheet2!#REF!,8,FALSE)</f>
        <v>#REF!</v>
      </c>
      <c r="L41" s="100" t="e">
        <f>VLOOKUP($E41,Sheet2!#REF!,9,FALSE)</f>
        <v>#REF!</v>
      </c>
      <c r="M41" s="100" t="e">
        <f>VLOOKUP($E41,Sheet2!#REF!,10,FALSE)</f>
        <v>#REF!</v>
      </c>
      <c r="N41" s="100" t="e">
        <f>VLOOKUP($E41,Sheet2!#REF!,11,FALSE)</f>
        <v>#REF!</v>
      </c>
      <c r="O41" s="100" t="e">
        <f>VLOOKUP($E41,Sheet2!#REF!,12,FALSE)</f>
        <v>#REF!</v>
      </c>
      <c r="P41" s="100" t="e">
        <f>VLOOKUP($E41,Sheet2!#REF!,13,FALSE)</f>
        <v>#REF!</v>
      </c>
      <c r="Q41" s="100" t="e">
        <f>VLOOKUP($E41,Sheet2!#REF!,14,FALSE)</f>
        <v>#REF!</v>
      </c>
      <c r="R41" s="100" t="e">
        <f>VLOOKUP($E41,Sheet2!#REF!,15,FALSE)</f>
        <v>#REF!</v>
      </c>
      <c r="S41" s="100" t="e">
        <f>VLOOKUP($E41,Sheet2!#REF!,16,FALSE)</f>
        <v>#REF!</v>
      </c>
      <c r="T41" s="100" t="e">
        <f>VLOOKUP($E41,Sheet2!#REF!,17,FALSE)</f>
        <v>#REF!</v>
      </c>
      <c r="U41" s="100" t="e">
        <f>VLOOKUP($E41,Sheet2!#REF!,18,FALSE)</f>
        <v>#REF!</v>
      </c>
      <c r="V41" s="100" t="e">
        <f>VLOOKUP($E41,Sheet2!#REF!,19,FALSE)</f>
        <v>#REF!</v>
      </c>
      <c r="W41" s="100" t="e">
        <f>VLOOKUP($E41,Sheet2!#REF!,20,FALSE)</f>
        <v>#REF!</v>
      </c>
      <c r="X41" s="100" t="e">
        <f>VLOOKUP($E41,Sheet2!#REF!,21,FALSE)</f>
        <v>#REF!</v>
      </c>
      <c r="Y41" s="100"/>
      <c r="Z41" s="100"/>
      <c r="AA41" s="100"/>
      <c r="AB41" s="100"/>
      <c r="AC41" s="100"/>
      <c r="AD41" s="100"/>
      <c r="AE41" s="100"/>
      <c r="AF41" s="100"/>
      <c r="AG41" s="100"/>
      <c r="AH41" s="100"/>
      <c r="AI41" s="100"/>
      <c r="AJ41" s="100"/>
      <c r="AK41" s="100"/>
    </row>
    <row r="42" ht="15" customHeight="1">
      <c r="D42" s="98">
        <v>310301100001000</v>
      </c>
      <c r="E42" s="99" t="s">
        <v>192</v>
      </c>
      <c r="G42" s="100"/>
      <c r="H42" s="100"/>
      <c r="I42" s="100"/>
      <c r="J42" s="100"/>
      <c r="K42" s="100"/>
      <c r="L42" s="100"/>
      <c r="M42" s="100"/>
      <c r="N42" s="100"/>
      <c r="O42" s="100"/>
      <c r="P42" s="100"/>
      <c r="Q42" s="100"/>
      <c r="R42" s="100"/>
      <c r="S42" s="100"/>
      <c r="T42" s="100"/>
      <c r="U42" s="100"/>
      <c r="V42" s="100"/>
      <c r="W42" s="100"/>
      <c r="X42" s="100"/>
      <c r="Y42" s="100">
        <f>+W42+X42-I42</f>
        <v>0</v>
      </c>
      <c r="Z42" s="100"/>
      <c r="AA42" s="100"/>
      <c r="AB42" s="100"/>
      <c r="AC42" s="100"/>
      <c r="AD42" s="100"/>
      <c r="AE42" s="100"/>
      <c r="AF42" s="100"/>
      <c r="AG42" s="100"/>
      <c r="AH42" s="100"/>
      <c r="AI42" s="100"/>
      <c r="AJ42" s="100"/>
      <c r="AK42" s="100"/>
    </row>
    <row r="43" ht="15" customHeight="1">
      <c r="A43" s="0" t="s">
        <v>151</v>
      </c>
      <c r="B43" s="0" t="s">
        <v>160</v>
      </c>
      <c r="C43" s="99" t="s">
        <v>192</v>
      </c>
      <c r="D43" s="99"/>
      <c r="E43" s="96" t="s">
        <v>193</v>
      </c>
      <c r="F43" s="100" t="e">
        <f>VLOOKUP($E43,Sheet2!#REF!,3,FALSE)</f>
        <v>#REF!</v>
      </c>
      <c r="G43" s="100" t="e">
        <f>VLOOKUP($E43,Sheet2!#REF!,4,FALSE)</f>
        <v>#REF!</v>
      </c>
      <c r="H43" s="100" t="e">
        <f>VLOOKUP($E43,Sheet2!#REF!,5,FALSE)</f>
        <v>#REF!</v>
      </c>
      <c r="I43" s="100" t="e">
        <f>VLOOKUP($E43,Sheet2!#REF!,6,FALSE)</f>
        <v>#REF!</v>
      </c>
      <c r="J43" s="100" t="e">
        <f>VLOOKUP($E43,Sheet2!#REF!,7,FALSE)</f>
        <v>#REF!</v>
      </c>
      <c r="K43" s="100" t="e">
        <f>VLOOKUP($E43,Sheet2!#REF!,8,FALSE)</f>
        <v>#REF!</v>
      </c>
      <c r="L43" s="100" t="e">
        <f>VLOOKUP($E43,Sheet2!#REF!,9,FALSE)</f>
        <v>#REF!</v>
      </c>
      <c r="M43" s="100" t="e">
        <f>VLOOKUP($E43,Sheet2!#REF!,10,FALSE)</f>
        <v>#REF!</v>
      </c>
      <c r="N43" s="100" t="e">
        <f>VLOOKUP($E43,Sheet2!#REF!,11,FALSE)</f>
        <v>#REF!</v>
      </c>
      <c r="O43" s="100" t="e">
        <f>VLOOKUP($E43,Sheet2!#REF!,12,FALSE)</f>
        <v>#REF!</v>
      </c>
      <c r="P43" s="100" t="e">
        <f>VLOOKUP($E43,Sheet2!#REF!,13,FALSE)</f>
        <v>#REF!</v>
      </c>
      <c r="Q43" s="100" t="e">
        <f>VLOOKUP($E43,Sheet2!#REF!,14,FALSE)</f>
        <v>#REF!</v>
      </c>
      <c r="R43" s="100" t="e">
        <f>VLOOKUP($E43,Sheet2!#REF!,15,FALSE)</f>
        <v>#REF!</v>
      </c>
      <c r="S43" s="100" t="e">
        <f>VLOOKUP($E43,Sheet2!#REF!,16,FALSE)</f>
        <v>#REF!</v>
      </c>
      <c r="T43" s="100" t="e">
        <f>VLOOKUP($E43,Sheet2!#REF!,17,FALSE)</f>
        <v>#REF!</v>
      </c>
      <c r="U43" s="100" t="e">
        <f>VLOOKUP($E43,Sheet2!#REF!,18,FALSE)</f>
        <v>#REF!</v>
      </c>
      <c r="V43" s="100" t="e">
        <f>VLOOKUP($E43,Sheet2!#REF!,19,FALSE)</f>
        <v>#REF!</v>
      </c>
      <c r="W43" s="100" t="e">
        <f>VLOOKUP($E43,Sheet2!#REF!,20,FALSE)</f>
        <v>#REF!</v>
      </c>
      <c r="X43" s="100" t="e">
        <f>VLOOKUP($E43,Sheet2!#REF!,21,FALSE)</f>
        <v>#REF!</v>
      </c>
      <c r="Y43" s="100"/>
      <c r="Z43" s="100"/>
      <c r="AA43" s="100"/>
      <c r="AB43" s="100"/>
      <c r="AC43" s="100"/>
      <c r="AD43" s="100"/>
      <c r="AE43" s="100"/>
      <c r="AF43" s="100"/>
      <c r="AG43" s="100"/>
      <c r="AH43" s="100"/>
      <c r="AI43" s="100"/>
      <c r="AJ43" s="100"/>
      <c r="AK43" s="100"/>
    </row>
    <row r="44" ht="15" customHeight="1">
      <c r="A44" s="0" t="s">
        <v>156</v>
      </c>
      <c r="B44" s="0" t="s">
        <v>160</v>
      </c>
      <c r="C44" s="99" t="s">
        <v>192</v>
      </c>
      <c r="D44" s="99"/>
      <c r="E44" s="96" t="s">
        <v>194</v>
      </c>
      <c r="F44" s="100" t="e">
        <f>VLOOKUP($E44,Sheet2!#REF!,3,FALSE)</f>
        <v>#REF!</v>
      </c>
      <c r="G44" s="100" t="e">
        <f>VLOOKUP($E44,Sheet2!#REF!,4,FALSE)</f>
        <v>#REF!</v>
      </c>
      <c r="H44" s="100" t="e">
        <f>VLOOKUP($E44,Sheet2!#REF!,5,FALSE)</f>
        <v>#REF!</v>
      </c>
      <c r="I44" s="100" t="e">
        <f>VLOOKUP($E44,Sheet2!#REF!,6,FALSE)</f>
        <v>#REF!</v>
      </c>
      <c r="J44" s="100" t="e">
        <f>VLOOKUP($E44,Sheet2!#REF!,7,FALSE)</f>
        <v>#REF!</v>
      </c>
      <c r="K44" s="100" t="e">
        <f>VLOOKUP($E44,Sheet2!#REF!,8,FALSE)</f>
        <v>#REF!</v>
      </c>
      <c r="L44" s="100" t="e">
        <f>VLOOKUP($E44,Sheet2!#REF!,9,FALSE)</f>
        <v>#REF!</v>
      </c>
      <c r="M44" s="100" t="e">
        <f>VLOOKUP($E44,Sheet2!#REF!,10,FALSE)</f>
        <v>#REF!</v>
      </c>
      <c r="N44" s="100" t="e">
        <f>VLOOKUP($E44,Sheet2!#REF!,11,FALSE)</f>
        <v>#REF!</v>
      </c>
      <c r="O44" s="100" t="e">
        <f>VLOOKUP($E44,Sheet2!#REF!,12,FALSE)</f>
        <v>#REF!</v>
      </c>
      <c r="P44" s="100" t="e">
        <f>VLOOKUP($E44,Sheet2!#REF!,13,FALSE)</f>
        <v>#REF!</v>
      </c>
      <c r="Q44" s="100" t="e">
        <f>VLOOKUP($E44,Sheet2!#REF!,14,FALSE)</f>
        <v>#REF!</v>
      </c>
      <c r="R44" s="100" t="e">
        <f>VLOOKUP($E44,Sheet2!#REF!,15,FALSE)</f>
        <v>#REF!</v>
      </c>
      <c r="S44" s="100" t="e">
        <f>VLOOKUP($E44,Sheet2!#REF!,16,FALSE)</f>
        <v>#REF!</v>
      </c>
      <c r="T44" s="100" t="e">
        <f>VLOOKUP($E44,Sheet2!#REF!,17,FALSE)</f>
        <v>#REF!</v>
      </c>
      <c r="U44" s="100" t="e">
        <f>VLOOKUP($E44,Sheet2!#REF!,18,FALSE)</f>
        <v>#REF!</v>
      </c>
      <c r="V44" s="100" t="e">
        <f>VLOOKUP($E44,Sheet2!#REF!,19,FALSE)</f>
        <v>#REF!</v>
      </c>
      <c r="W44" s="100" t="e">
        <f>VLOOKUP($E44,Sheet2!#REF!,20,FALSE)</f>
        <v>#REF!</v>
      </c>
      <c r="X44" s="100" t="e">
        <f>VLOOKUP($E44,Sheet2!#REF!,21,FALSE)</f>
        <v>#REF!</v>
      </c>
      <c r="Y44" s="100"/>
      <c r="Z44" s="100"/>
      <c r="AA44" s="100"/>
      <c r="AB44" s="100"/>
      <c r="AC44" s="100"/>
      <c r="AD44" s="100"/>
      <c r="AE44" s="100"/>
      <c r="AF44" s="100"/>
      <c r="AG44" s="100"/>
      <c r="AH44" s="100"/>
      <c r="AI44" s="100"/>
      <c r="AJ44" s="100"/>
      <c r="AK44" s="100"/>
    </row>
    <row r="45" ht="15" customHeight="1">
      <c r="A45" s="0" t="s">
        <v>156</v>
      </c>
      <c r="B45" s="0" t="s">
        <v>152</v>
      </c>
      <c r="C45" s="99" t="s">
        <v>192</v>
      </c>
      <c r="D45" s="99"/>
      <c r="E45" s="96" t="s">
        <v>195</v>
      </c>
      <c r="F45" s="100" t="e">
        <f>VLOOKUP($E45,Sheet2!#REF!,3,FALSE)</f>
        <v>#REF!</v>
      </c>
      <c r="G45" s="100" t="e">
        <f>VLOOKUP($E45,Sheet2!#REF!,4,FALSE)</f>
        <v>#REF!</v>
      </c>
      <c r="H45" s="100" t="e">
        <f>VLOOKUP($E45,Sheet2!#REF!,5,FALSE)</f>
        <v>#REF!</v>
      </c>
      <c r="I45" s="100" t="e">
        <f>VLOOKUP($E45,Sheet2!#REF!,6,FALSE)</f>
        <v>#REF!</v>
      </c>
      <c r="J45" s="100" t="e">
        <f>VLOOKUP($E45,Sheet2!#REF!,7,FALSE)</f>
        <v>#REF!</v>
      </c>
      <c r="K45" s="100" t="e">
        <f>VLOOKUP($E45,Sheet2!#REF!,8,FALSE)</f>
        <v>#REF!</v>
      </c>
      <c r="L45" s="100" t="e">
        <f>VLOOKUP($E45,Sheet2!#REF!,9,FALSE)</f>
        <v>#REF!</v>
      </c>
      <c r="M45" s="100" t="e">
        <f>VLOOKUP($E45,Sheet2!#REF!,10,FALSE)</f>
        <v>#REF!</v>
      </c>
      <c r="N45" s="100" t="e">
        <f>VLOOKUP($E45,Sheet2!#REF!,11,FALSE)</f>
        <v>#REF!</v>
      </c>
      <c r="O45" s="100" t="e">
        <f>VLOOKUP($E45,Sheet2!#REF!,12,FALSE)</f>
        <v>#REF!</v>
      </c>
      <c r="P45" s="100" t="e">
        <f>VLOOKUP($E45,Sheet2!#REF!,13,FALSE)</f>
        <v>#REF!</v>
      </c>
      <c r="Q45" s="100" t="e">
        <f>VLOOKUP($E45,Sheet2!#REF!,14,FALSE)</f>
        <v>#REF!</v>
      </c>
      <c r="R45" s="100" t="e">
        <f>VLOOKUP($E45,Sheet2!#REF!,15,FALSE)</f>
        <v>#REF!</v>
      </c>
      <c r="S45" s="100" t="e">
        <f>VLOOKUP($E45,Sheet2!#REF!,16,FALSE)</f>
        <v>#REF!</v>
      </c>
      <c r="T45" s="100" t="e">
        <f>VLOOKUP($E45,Sheet2!#REF!,17,FALSE)</f>
        <v>#REF!</v>
      </c>
      <c r="U45" s="100" t="e">
        <f>VLOOKUP($E45,Sheet2!#REF!,18,FALSE)</f>
        <v>#REF!</v>
      </c>
      <c r="V45" s="100" t="e">
        <f>VLOOKUP($E45,Sheet2!#REF!,19,FALSE)</f>
        <v>#REF!</v>
      </c>
      <c r="W45" s="100" t="e">
        <f>VLOOKUP($E45,Sheet2!#REF!,20,FALSE)</f>
        <v>#REF!</v>
      </c>
      <c r="X45" s="100" t="e">
        <f>VLOOKUP($E45,Sheet2!#REF!,21,FALSE)</f>
        <v>#REF!</v>
      </c>
      <c r="Y45" s="100" t="e">
        <f ref="Y45:Y54" t="shared" si="5">+W45+X45-I45</f>
        <v>#REF!</v>
      </c>
      <c r="Z45" s="100"/>
      <c r="AA45" s="100"/>
      <c r="AB45" s="100"/>
      <c r="AC45" s="100"/>
      <c r="AD45" s="100"/>
      <c r="AE45" s="100"/>
      <c r="AF45" s="100"/>
      <c r="AG45" s="100"/>
      <c r="AH45" s="100"/>
      <c r="AI45" s="100"/>
      <c r="AJ45" s="100"/>
      <c r="AK45" s="100"/>
    </row>
    <row r="46" ht="15" customHeight="1">
      <c r="D46" s="98">
        <v>310302100001000</v>
      </c>
      <c r="E46" s="99" t="s">
        <v>196</v>
      </c>
      <c r="G46" s="100"/>
      <c r="H46" s="100"/>
      <c r="I46" s="100"/>
      <c r="J46" s="100"/>
      <c r="K46" s="100"/>
      <c r="L46" s="100"/>
      <c r="M46" s="100"/>
      <c r="N46" s="100"/>
      <c r="O46" s="100"/>
      <c r="P46" s="100"/>
      <c r="Q46" s="100"/>
      <c r="R46" s="100"/>
      <c r="S46" s="100"/>
      <c r="T46" s="100"/>
      <c r="U46" s="100"/>
      <c r="V46" s="100"/>
      <c r="W46" s="100"/>
      <c r="X46" s="100"/>
      <c r="Y46" s="100">
        <f t="shared" si="5"/>
        <v>0</v>
      </c>
      <c r="Z46" s="100"/>
      <c r="AA46" s="100"/>
      <c r="AB46" s="100"/>
      <c r="AC46" s="100"/>
      <c r="AD46" s="100"/>
      <c r="AE46" s="100"/>
      <c r="AF46" s="100"/>
      <c r="AG46" s="100"/>
      <c r="AH46" s="100"/>
      <c r="AI46" s="100"/>
      <c r="AJ46" s="100"/>
      <c r="AK46" s="100"/>
    </row>
    <row r="47" ht="15" customHeight="1">
      <c r="D47" s="98">
        <v>310303100001000</v>
      </c>
      <c r="E47" s="99" t="s">
        <v>197</v>
      </c>
      <c r="G47" s="100"/>
      <c r="H47" s="100"/>
      <c r="I47" s="100"/>
      <c r="J47" s="100"/>
      <c r="K47" s="100"/>
      <c r="L47" s="100"/>
      <c r="M47" s="100"/>
      <c r="N47" s="100"/>
      <c r="O47" s="100"/>
      <c r="P47" s="100"/>
      <c r="Q47" s="100"/>
      <c r="R47" s="100"/>
      <c r="S47" s="100"/>
      <c r="T47" s="100"/>
      <c r="U47" s="100"/>
      <c r="V47" s="100"/>
      <c r="W47" s="100"/>
      <c r="X47" s="100"/>
      <c r="Y47" s="100">
        <f t="shared" si="5"/>
        <v>0</v>
      </c>
      <c r="Z47" s="100"/>
      <c r="AA47" s="100"/>
      <c r="AB47" s="100"/>
      <c r="AC47" s="100"/>
      <c r="AD47" s="100"/>
      <c r="AE47" s="100"/>
      <c r="AF47" s="100"/>
      <c r="AG47" s="100"/>
      <c r="AH47" s="100"/>
      <c r="AI47" s="100"/>
      <c r="AJ47" s="100"/>
      <c r="AK47" s="100"/>
    </row>
    <row r="48" ht="15" customHeight="1">
      <c r="D48" s="98">
        <v>310304100001000</v>
      </c>
      <c r="E48" s="99" t="s">
        <v>198</v>
      </c>
      <c r="G48" s="100"/>
      <c r="H48" s="100"/>
      <c r="I48" s="100"/>
      <c r="J48" s="100"/>
      <c r="K48" s="100"/>
      <c r="L48" s="100"/>
      <c r="M48" s="100"/>
      <c r="N48" s="100"/>
      <c r="O48" s="100"/>
      <c r="P48" s="100"/>
      <c r="Q48" s="100"/>
      <c r="R48" s="100"/>
      <c r="S48" s="100"/>
      <c r="T48" s="100"/>
      <c r="U48" s="100"/>
      <c r="V48" s="100"/>
      <c r="W48" s="100"/>
      <c r="X48" s="100"/>
      <c r="Y48" s="100">
        <f t="shared" si="5"/>
        <v>0</v>
      </c>
      <c r="Z48" s="100"/>
      <c r="AA48" s="100"/>
      <c r="AB48" s="100"/>
      <c r="AC48" s="100"/>
      <c r="AD48" s="100"/>
      <c r="AE48" s="100"/>
      <c r="AF48" s="100"/>
      <c r="AG48" s="100"/>
      <c r="AH48" s="100"/>
      <c r="AI48" s="100"/>
      <c r="AJ48" s="100"/>
      <c r="AK48" s="100"/>
    </row>
    <row r="49" ht="15" customHeight="1">
      <c r="D49" s="98">
        <v>310305100001000</v>
      </c>
      <c r="E49" s="99" t="s">
        <v>199</v>
      </c>
      <c r="G49" s="100"/>
      <c r="H49" s="100"/>
      <c r="I49" s="100"/>
      <c r="J49" s="100"/>
      <c r="K49" s="100"/>
      <c r="L49" s="100"/>
      <c r="M49" s="100"/>
      <c r="N49" s="100"/>
      <c r="O49" s="100"/>
      <c r="P49" s="100"/>
      <c r="Q49" s="100"/>
      <c r="R49" s="100"/>
      <c r="S49" s="100"/>
      <c r="T49" s="100"/>
      <c r="U49" s="100"/>
      <c r="V49" s="100"/>
      <c r="W49" s="100"/>
      <c r="X49" s="100"/>
      <c r="Y49" s="100">
        <f t="shared" si="5"/>
        <v>0</v>
      </c>
      <c r="Z49" s="100"/>
      <c r="AA49" s="100"/>
      <c r="AB49" s="100"/>
      <c r="AC49" s="100"/>
      <c r="AD49" s="100"/>
      <c r="AE49" s="100"/>
      <c r="AF49" s="100"/>
      <c r="AG49" s="100"/>
      <c r="AH49" s="100"/>
      <c r="AI49" s="100"/>
      <c r="AJ49" s="100"/>
      <c r="AK49" s="100"/>
    </row>
    <row r="50" ht="15" customHeight="1">
      <c r="D50" s="98">
        <v>310305100002000</v>
      </c>
      <c r="E50" s="99" t="s">
        <v>200</v>
      </c>
      <c r="G50" s="100"/>
      <c r="H50" s="100"/>
      <c r="I50" s="100"/>
      <c r="J50" s="100"/>
      <c r="K50" s="100"/>
      <c r="L50" s="100"/>
      <c r="M50" s="100"/>
      <c r="N50" s="100"/>
      <c r="O50" s="100"/>
      <c r="P50" s="100"/>
      <c r="Q50" s="100"/>
      <c r="R50" s="100"/>
      <c r="S50" s="100"/>
      <c r="T50" s="100"/>
      <c r="U50" s="100"/>
      <c r="V50" s="100"/>
      <c r="W50" s="100"/>
      <c r="X50" s="100"/>
      <c r="Y50" s="100">
        <f t="shared" si="5"/>
        <v>0</v>
      </c>
      <c r="Z50" s="100"/>
      <c r="AA50" s="100"/>
      <c r="AB50" s="100"/>
      <c r="AC50" s="100"/>
      <c r="AD50" s="100"/>
      <c r="AE50" s="100"/>
      <c r="AF50" s="100"/>
      <c r="AG50" s="100"/>
      <c r="AH50" s="100"/>
      <c r="AI50" s="100"/>
      <c r="AJ50" s="100"/>
      <c r="AK50" s="100"/>
    </row>
    <row r="51" ht="15" customHeight="1">
      <c r="D51" s="98">
        <v>310306100001000</v>
      </c>
      <c r="E51" s="99" t="s">
        <v>201</v>
      </c>
      <c r="G51" s="100"/>
      <c r="H51" s="100"/>
      <c r="I51" s="100"/>
      <c r="J51" s="100"/>
      <c r="K51" s="100"/>
      <c r="L51" s="100"/>
      <c r="M51" s="100"/>
      <c r="N51" s="100"/>
      <c r="O51" s="100"/>
      <c r="P51" s="100"/>
      <c r="Q51" s="100"/>
      <c r="R51" s="100"/>
      <c r="S51" s="100"/>
      <c r="T51" s="100"/>
      <c r="U51" s="100"/>
      <c r="V51" s="100"/>
      <c r="W51" s="100"/>
      <c r="X51" s="100"/>
      <c r="Y51" s="100">
        <f t="shared" si="5"/>
        <v>0</v>
      </c>
      <c r="Z51" s="100"/>
      <c r="AA51" s="100"/>
      <c r="AB51" s="100"/>
      <c r="AC51" s="100"/>
      <c r="AD51" s="100"/>
      <c r="AE51" s="100"/>
      <c r="AF51" s="100"/>
      <c r="AG51" s="100"/>
      <c r="AH51" s="100"/>
      <c r="AI51" s="100"/>
      <c r="AJ51" s="100"/>
      <c r="AK51" s="100"/>
    </row>
    <row r="52" ht="15" customHeight="1">
      <c r="D52" s="98">
        <v>310306100002000</v>
      </c>
      <c r="E52" s="99" t="s">
        <v>202</v>
      </c>
      <c r="G52" s="100"/>
      <c r="H52" s="100"/>
      <c r="I52" s="100"/>
      <c r="J52" s="100"/>
      <c r="K52" s="100"/>
      <c r="L52" s="100"/>
      <c r="M52" s="100"/>
      <c r="N52" s="100"/>
      <c r="O52" s="100"/>
      <c r="P52" s="100"/>
      <c r="Q52" s="100"/>
      <c r="R52" s="100"/>
      <c r="S52" s="100"/>
      <c r="T52" s="100"/>
      <c r="U52" s="100"/>
      <c r="V52" s="100"/>
      <c r="W52" s="100"/>
      <c r="X52" s="100"/>
      <c r="Y52" s="100">
        <f t="shared" si="5"/>
        <v>0</v>
      </c>
      <c r="Z52" s="100"/>
      <c r="AA52" s="100"/>
      <c r="AB52" s="100"/>
      <c r="AC52" s="100"/>
      <c r="AD52" s="100"/>
      <c r="AE52" s="100"/>
      <c r="AF52" s="100"/>
      <c r="AG52" s="100"/>
      <c r="AH52" s="100"/>
      <c r="AI52" s="100"/>
      <c r="AJ52" s="100"/>
      <c r="AK52" s="100"/>
    </row>
    <row r="53" ht="15" customHeight="1">
      <c r="D53" s="98">
        <v>310307100001000</v>
      </c>
      <c r="E53" s="99" t="s">
        <v>203</v>
      </c>
      <c r="G53" s="100"/>
      <c r="H53" s="100"/>
      <c r="I53" s="100"/>
      <c r="J53" s="100"/>
      <c r="K53" s="100"/>
      <c r="L53" s="100"/>
      <c r="M53" s="100"/>
      <c r="N53" s="100"/>
      <c r="O53" s="100"/>
      <c r="P53" s="100"/>
      <c r="Q53" s="100"/>
      <c r="R53" s="100"/>
      <c r="S53" s="100"/>
      <c r="T53" s="100"/>
      <c r="U53" s="100"/>
      <c r="V53" s="100"/>
      <c r="W53" s="100"/>
      <c r="X53" s="100"/>
      <c r="Y53" s="100">
        <f t="shared" si="5"/>
        <v>0</v>
      </c>
      <c r="Z53" s="100"/>
      <c r="AA53" s="100"/>
      <c r="AB53" s="100"/>
      <c r="AC53" s="100"/>
      <c r="AD53" s="100"/>
      <c r="AE53" s="100"/>
      <c r="AF53" s="100"/>
      <c r="AG53" s="100"/>
      <c r="AH53" s="100"/>
      <c r="AI53" s="100"/>
      <c r="AJ53" s="100"/>
      <c r="AK53" s="100"/>
    </row>
    <row r="54" ht="15" customHeight="1">
      <c r="D54" s="98">
        <v>310400100001000</v>
      </c>
      <c r="E54" s="99" t="s">
        <v>204</v>
      </c>
      <c r="G54" s="100"/>
      <c r="H54" s="100"/>
      <c r="I54" s="100"/>
      <c r="J54" s="100"/>
      <c r="K54" s="100"/>
      <c r="L54" s="100"/>
      <c r="M54" s="100"/>
      <c r="N54" s="100"/>
      <c r="O54" s="100"/>
      <c r="P54" s="100"/>
      <c r="Q54" s="100"/>
      <c r="R54" s="100"/>
      <c r="S54" s="100"/>
      <c r="T54" s="100"/>
      <c r="U54" s="100"/>
      <c r="V54" s="100"/>
      <c r="W54" s="100"/>
      <c r="X54" s="100"/>
      <c r="Y54" s="100">
        <f t="shared" si="5"/>
        <v>0</v>
      </c>
      <c r="Z54" s="100"/>
      <c r="AA54" s="100"/>
      <c r="AB54" s="100"/>
      <c r="AC54" s="100"/>
      <c r="AD54" s="100"/>
      <c r="AE54" s="100"/>
      <c r="AF54" s="100"/>
      <c r="AG54" s="100"/>
      <c r="AH54" s="100"/>
      <c r="AI54" s="100"/>
      <c r="AJ54" s="100"/>
      <c r="AK54" s="100"/>
    </row>
    <row r="55" ht="15" customHeight="1">
      <c r="A55" s="0" t="s">
        <v>156</v>
      </c>
      <c r="B55" s="0" t="s">
        <v>160</v>
      </c>
      <c r="C55" s="99" t="s">
        <v>204</v>
      </c>
      <c r="D55" s="99"/>
      <c r="E55" s="96" t="s">
        <v>43</v>
      </c>
      <c r="F55" s="100" t="e">
        <f>VLOOKUP($E55,Sheet2!#REF!,3,FALSE)</f>
        <v>#REF!</v>
      </c>
      <c r="G55" s="100" t="e">
        <f>VLOOKUP($E55,Sheet2!#REF!,4,FALSE)</f>
        <v>#REF!</v>
      </c>
      <c r="H55" s="100" t="e">
        <f>VLOOKUP($E55,Sheet2!#REF!,5,FALSE)</f>
        <v>#REF!</v>
      </c>
      <c r="I55" s="100" t="e">
        <f>VLOOKUP($E55,Sheet2!#REF!,6,FALSE)</f>
        <v>#REF!</v>
      </c>
      <c r="J55" s="100" t="e">
        <f>VLOOKUP($E55,Sheet2!#REF!,7,FALSE)</f>
        <v>#REF!</v>
      </c>
      <c r="K55" s="100" t="e">
        <f>VLOOKUP($E55,Sheet2!#REF!,8,FALSE)</f>
        <v>#REF!</v>
      </c>
      <c r="L55" s="100" t="e">
        <f>VLOOKUP($E55,Sheet2!#REF!,9,FALSE)</f>
        <v>#REF!</v>
      </c>
      <c r="M55" s="100" t="e">
        <f>VLOOKUP($E55,Sheet2!#REF!,10,FALSE)</f>
        <v>#REF!</v>
      </c>
      <c r="N55" s="100" t="e">
        <f>VLOOKUP($E55,Sheet2!#REF!,11,FALSE)</f>
        <v>#REF!</v>
      </c>
      <c r="O55" s="100" t="e">
        <f>VLOOKUP($E55,Sheet2!#REF!,12,FALSE)</f>
        <v>#REF!</v>
      </c>
      <c r="P55" s="100" t="e">
        <f>VLOOKUP($E55,Sheet2!#REF!,13,FALSE)</f>
        <v>#REF!</v>
      </c>
      <c r="Q55" s="100" t="e">
        <f>VLOOKUP($E55,Sheet2!#REF!,14,FALSE)</f>
        <v>#REF!</v>
      </c>
      <c r="R55" s="100" t="e">
        <f>VLOOKUP($E55,Sheet2!#REF!,15,FALSE)</f>
        <v>#REF!</v>
      </c>
      <c r="S55" s="100" t="e">
        <f>VLOOKUP($E55,Sheet2!#REF!,16,FALSE)</f>
        <v>#REF!</v>
      </c>
      <c r="T55" s="100" t="e">
        <f>VLOOKUP($E55,Sheet2!#REF!,17,FALSE)</f>
        <v>#REF!</v>
      </c>
      <c r="U55" s="100" t="e">
        <f>VLOOKUP($E55,Sheet2!#REF!,18,FALSE)</f>
        <v>#REF!</v>
      </c>
      <c r="V55" s="100" t="e">
        <f>VLOOKUP($E55,Sheet2!#REF!,19,FALSE)</f>
        <v>#REF!</v>
      </c>
      <c r="W55" s="100" t="e">
        <f>VLOOKUP($E55,Sheet2!#REF!,20,FALSE)</f>
        <v>#REF!</v>
      </c>
      <c r="X55" s="100" t="e">
        <f>VLOOKUP($E55,Sheet2!#REF!,21,FALSE)</f>
        <v>#REF!</v>
      </c>
      <c r="Y55" s="100"/>
      <c r="Z55" s="100"/>
      <c r="AA55" s="100"/>
      <c r="AB55" s="100"/>
      <c r="AC55" s="100"/>
      <c r="AD55" s="100"/>
      <c r="AE55" s="100"/>
      <c r="AF55" s="100"/>
      <c r="AG55" s="100"/>
      <c r="AH55" s="100"/>
      <c r="AI55" s="100"/>
      <c r="AJ55" s="100"/>
      <c r="AK55" s="100"/>
    </row>
    <row r="56" ht="15" customHeight="1">
      <c r="D56" s="98">
        <v>310500100001000</v>
      </c>
      <c r="E56" s="99" t="s">
        <v>205</v>
      </c>
      <c r="G56" s="100"/>
      <c r="H56" s="100"/>
      <c r="I56" s="100"/>
      <c r="J56" s="100"/>
      <c r="K56" s="100"/>
      <c r="L56" s="100"/>
      <c r="M56" s="100"/>
      <c r="N56" s="100"/>
      <c r="O56" s="100"/>
      <c r="P56" s="100"/>
      <c r="Q56" s="100"/>
      <c r="R56" s="100"/>
      <c r="S56" s="100"/>
      <c r="T56" s="100"/>
      <c r="U56" s="100"/>
      <c r="V56" s="100"/>
      <c r="W56" s="100"/>
      <c r="X56" s="100"/>
      <c r="Y56" s="100">
        <f>+W56+X56-I56</f>
        <v>0</v>
      </c>
      <c r="Z56" s="100"/>
      <c r="AA56" s="100"/>
      <c r="AB56" s="100"/>
      <c r="AC56" s="100"/>
      <c r="AD56" s="100"/>
      <c r="AE56" s="100"/>
      <c r="AF56" s="100"/>
      <c r="AG56" s="100"/>
      <c r="AH56" s="100"/>
      <c r="AI56" s="100"/>
      <c r="AJ56" s="100"/>
      <c r="AK56" s="100"/>
    </row>
    <row r="57" ht="15" customHeight="1">
      <c r="A57" s="0" t="s">
        <v>156</v>
      </c>
      <c r="B57" s="0" t="s">
        <v>160</v>
      </c>
      <c r="C57" s="99" t="s">
        <v>205</v>
      </c>
      <c r="D57" s="99"/>
      <c r="E57" s="96" t="s">
        <v>44</v>
      </c>
      <c r="F57" s="100" t="e">
        <f>VLOOKUP($E57,Sheet2!#REF!,3,FALSE)</f>
        <v>#REF!</v>
      </c>
      <c r="G57" s="100" t="e">
        <f>VLOOKUP($E57,Sheet2!#REF!,4,FALSE)</f>
        <v>#REF!</v>
      </c>
      <c r="H57" s="100" t="e">
        <f>VLOOKUP($E57,Sheet2!#REF!,5,FALSE)</f>
        <v>#REF!</v>
      </c>
      <c r="I57" s="100" t="e">
        <f>VLOOKUP($E57,Sheet2!#REF!,6,FALSE)</f>
        <v>#REF!</v>
      </c>
      <c r="J57" s="100" t="e">
        <f>VLOOKUP($E57,Sheet2!#REF!,7,FALSE)</f>
        <v>#REF!</v>
      </c>
      <c r="K57" s="100" t="e">
        <f>VLOOKUP($E57,Sheet2!#REF!,8,FALSE)</f>
        <v>#REF!</v>
      </c>
      <c r="L57" s="100" t="e">
        <f>VLOOKUP($E57,Sheet2!#REF!,9,FALSE)</f>
        <v>#REF!</v>
      </c>
      <c r="M57" s="100" t="e">
        <f>VLOOKUP($E57,Sheet2!#REF!,10,FALSE)</f>
        <v>#REF!</v>
      </c>
      <c r="N57" s="100" t="e">
        <f>VLOOKUP($E57,Sheet2!#REF!,11,FALSE)</f>
        <v>#REF!</v>
      </c>
      <c r="O57" s="100" t="e">
        <f>VLOOKUP($E57,Sheet2!#REF!,12,FALSE)</f>
        <v>#REF!</v>
      </c>
      <c r="P57" s="100" t="e">
        <f>VLOOKUP($E57,Sheet2!#REF!,13,FALSE)</f>
        <v>#REF!</v>
      </c>
      <c r="Q57" s="100" t="e">
        <f>VLOOKUP($E57,Sheet2!#REF!,14,FALSE)</f>
        <v>#REF!</v>
      </c>
      <c r="R57" s="100" t="e">
        <f>VLOOKUP($E57,Sheet2!#REF!,15,FALSE)</f>
        <v>#REF!</v>
      </c>
      <c r="S57" s="100" t="e">
        <f>VLOOKUP($E57,Sheet2!#REF!,16,FALSE)</f>
        <v>#REF!</v>
      </c>
      <c r="T57" s="100" t="e">
        <f>VLOOKUP($E57,Sheet2!#REF!,17,FALSE)</f>
        <v>#REF!</v>
      </c>
      <c r="U57" s="100" t="e">
        <f>VLOOKUP($E57,Sheet2!#REF!,18,FALSE)</f>
        <v>#REF!</v>
      </c>
      <c r="V57" s="100" t="e">
        <f>VLOOKUP($E57,Sheet2!#REF!,19,FALSE)</f>
        <v>#REF!</v>
      </c>
      <c r="W57" s="100" t="e">
        <f>VLOOKUP($E57,Sheet2!#REF!,20,FALSE)</f>
        <v>#REF!</v>
      </c>
      <c r="X57" s="100" t="e">
        <f>VLOOKUP($E57,Sheet2!#REF!,21,FALSE)</f>
        <v>#REF!</v>
      </c>
      <c r="Y57" s="100"/>
      <c r="Z57" s="100"/>
      <c r="AA57" s="100"/>
      <c r="AB57" s="100"/>
      <c r="AC57" s="100"/>
      <c r="AD57" s="100"/>
      <c r="AE57" s="100"/>
      <c r="AF57" s="100"/>
      <c r="AG57" s="100"/>
      <c r="AH57" s="100"/>
      <c r="AI57" s="100"/>
      <c r="AJ57" s="100"/>
      <c r="AK57" s="100"/>
    </row>
    <row r="58" ht="15" customHeight="1">
      <c r="D58" s="98">
        <v>320101100001000</v>
      </c>
      <c r="E58" s="99" t="s">
        <v>206</v>
      </c>
      <c r="G58" s="100"/>
      <c r="H58" s="100"/>
      <c r="I58" s="100"/>
      <c r="J58" s="100"/>
      <c r="K58" s="100"/>
      <c r="L58" s="100"/>
      <c r="M58" s="100"/>
      <c r="N58" s="100"/>
      <c r="O58" s="100"/>
      <c r="P58" s="100"/>
      <c r="Q58" s="100"/>
      <c r="R58" s="100"/>
      <c r="S58" s="100"/>
      <c r="T58" s="100"/>
      <c r="U58" s="100"/>
      <c r="V58" s="100"/>
      <c r="W58" s="100"/>
      <c r="X58" s="100"/>
      <c r="Y58" s="100">
        <f ref="Y58:Y62" t="shared" si="6">+W58+X58-I58</f>
        <v>0</v>
      </c>
      <c r="Z58" s="100"/>
      <c r="AA58" s="100"/>
      <c r="AB58" s="100"/>
      <c r="AC58" s="100"/>
      <c r="AD58" s="100"/>
      <c r="AE58" s="100"/>
      <c r="AF58" s="100"/>
      <c r="AG58" s="100"/>
      <c r="AH58" s="100"/>
      <c r="AI58" s="100"/>
      <c r="AJ58" s="100"/>
      <c r="AK58" s="100"/>
    </row>
    <row r="59" ht="15" customHeight="1">
      <c r="A59" s="0" t="s">
        <v>156</v>
      </c>
      <c r="B59" s="0" t="s">
        <v>152</v>
      </c>
      <c r="C59" s="99" t="s">
        <v>206</v>
      </c>
      <c r="D59" s="99"/>
      <c r="E59" s="96" t="s">
        <v>207</v>
      </c>
      <c r="F59" s="100" t="e">
        <f>VLOOKUP($E59,Sheet2!#REF!,3,FALSE)</f>
        <v>#REF!</v>
      </c>
      <c r="G59" s="100" t="e">
        <f>VLOOKUP($E59,Sheet2!#REF!,4,FALSE)</f>
        <v>#REF!</v>
      </c>
      <c r="H59" s="100" t="e">
        <f>VLOOKUP($E59,Sheet2!#REF!,5,FALSE)</f>
        <v>#REF!</v>
      </c>
      <c r="I59" s="100" t="e">
        <f>VLOOKUP($E59,Sheet2!#REF!,6,FALSE)</f>
        <v>#REF!</v>
      </c>
      <c r="J59" s="100" t="e">
        <f>VLOOKUP($E59,Sheet2!#REF!,7,FALSE)</f>
        <v>#REF!</v>
      </c>
      <c r="K59" s="100" t="e">
        <f>VLOOKUP($E59,Sheet2!#REF!,8,FALSE)</f>
        <v>#REF!</v>
      </c>
      <c r="L59" s="100" t="e">
        <f>VLOOKUP($E59,Sheet2!#REF!,9,FALSE)</f>
        <v>#REF!</v>
      </c>
      <c r="M59" s="100" t="e">
        <f>VLOOKUP($E59,Sheet2!#REF!,10,FALSE)</f>
        <v>#REF!</v>
      </c>
      <c r="N59" s="100" t="e">
        <f>VLOOKUP($E59,Sheet2!#REF!,11,FALSE)</f>
        <v>#REF!</v>
      </c>
      <c r="O59" s="100" t="e">
        <f>VLOOKUP($E59,Sheet2!#REF!,12,FALSE)</f>
        <v>#REF!</v>
      </c>
      <c r="P59" s="100" t="e">
        <f>VLOOKUP($E59,Sheet2!#REF!,13,FALSE)</f>
        <v>#REF!</v>
      </c>
      <c r="Q59" s="100" t="e">
        <f>VLOOKUP($E59,Sheet2!#REF!,14,FALSE)</f>
        <v>#REF!</v>
      </c>
      <c r="R59" s="100" t="e">
        <f>VLOOKUP($E59,Sheet2!#REF!,15,FALSE)</f>
        <v>#REF!</v>
      </c>
      <c r="S59" s="100" t="e">
        <f>VLOOKUP($E59,Sheet2!#REF!,16,FALSE)</f>
        <v>#REF!</v>
      </c>
      <c r="T59" s="100" t="e">
        <f>VLOOKUP($E59,Sheet2!#REF!,17,FALSE)</f>
        <v>#REF!</v>
      </c>
      <c r="U59" s="100" t="e">
        <f>VLOOKUP($E59,Sheet2!#REF!,18,FALSE)</f>
        <v>#REF!</v>
      </c>
      <c r="V59" s="100" t="e">
        <f>VLOOKUP($E59,Sheet2!#REF!,19,FALSE)</f>
        <v>#REF!</v>
      </c>
      <c r="W59" s="100" t="e">
        <f>VLOOKUP($E59,Sheet2!#REF!,20,FALSE)</f>
        <v>#REF!</v>
      </c>
      <c r="X59" s="100" t="e">
        <f>VLOOKUP($E59,Sheet2!#REF!,21,FALSE)</f>
        <v>#REF!</v>
      </c>
      <c r="Y59" s="100" t="e">
        <f t="shared" si="6"/>
        <v>#REF!</v>
      </c>
      <c r="Z59" s="100"/>
      <c r="AA59" s="100"/>
      <c r="AB59" s="100"/>
      <c r="AC59" s="100"/>
      <c r="AD59" s="100"/>
      <c r="AE59" s="100"/>
      <c r="AF59" s="100"/>
      <c r="AG59" s="100"/>
      <c r="AH59" s="100"/>
      <c r="AI59" s="100"/>
      <c r="AJ59" s="100"/>
      <c r="AK59" s="100"/>
    </row>
    <row r="60" ht="15" customHeight="1">
      <c r="D60" s="98">
        <v>320102100001000</v>
      </c>
      <c r="E60" s="99" t="s">
        <v>208</v>
      </c>
      <c r="G60" s="100"/>
      <c r="H60" s="100"/>
      <c r="I60" s="100"/>
      <c r="J60" s="100"/>
      <c r="K60" s="100"/>
      <c r="L60" s="100"/>
      <c r="M60" s="100"/>
      <c r="N60" s="100"/>
      <c r="O60" s="100"/>
      <c r="P60" s="100"/>
      <c r="Q60" s="100"/>
      <c r="R60" s="100"/>
      <c r="S60" s="100"/>
      <c r="T60" s="100"/>
      <c r="U60" s="100"/>
      <c r="V60" s="100"/>
      <c r="W60" s="100"/>
      <c r="X60" s="100"/>
      <c r="Y60" s="100">
        <f t="shared" si="6"/>
        <v>0</v>
      </c>
      <c r="Z60" s="100"/>
      <c r="AA60" s="100"/>
      <c r="AB60" s="100"/>
      <c r="AC60" s="100"/>
      <c r="AD60" s="100"/>
      <c r="AE60" s="100"/>
      <c r="AF60" s="100"/>
      <c r="AG60" s="100"/>
      <c r="AH60" s="100"/>
      <c r="AI60" s="100"/>
      <c r="AJ60" s="100"/>
      <c r="AK60" s="100"/>
    </row>
    <row r="61" ht="15" customHeight="1">
      <c r="A61" s="0" t="s">
        <v>156</v>
      </c>
      <c r="B61" s="0" t="s">
        <v>152</v>
      </c>
      <c r="C61" s="99" t="s">
        <v>208</v>
      </c>
      <c r="D61" s="99"/>
      <c r="E61" s="96" t="s">
        <v>209</v>
      </c>
      <c r="F61" s="100" t="e">
        <f>VLOOKUP($E61,Sheet2!#REF!,3,FALSE)</f>
        <v>#REF!</v>
      </c>
      <c r="G61" s="100" t="e">
        <f>VLOOKUP($E61,Sheet2!#REF!,4,FALSE)</f>
        <v>#REF!</v>
      </c>
      <c r="H61" s="100" t="e">
        <f>VLOOKUP($E61,Sheet2!#REF!,5,FALSE)</f>
        <v>#REF!</v>
      </c>
      <c r="I61" s="100" t="e">
        <f>VLOOKUP($E61,Sheet2!#REF!,6,FALSE)</f>
        <v>#REF!</v>
      </c>
      <c r="J61" s="100" t="e">
        <f>VLOOKUP($E61,Sheet2!#REF!,7,FALSE)</f>
        <v>#REF!</v>
      </c>
      <c r="K61" s="100" t="e">
        <f>VLOOKUP($E61,Sheet2!#REF!,8,FALSE)</f>
        <v>#REF!</v>
      </c>
      <c r="L61" s="100" t="e">
        <f>VLOOKUP($E61,Sheet2!#REF!,9,FALSE)</f>
        <v>#REF!</v>
      </c>
      <c r="M61" s="100" t="e">
        <f>VLOOKUP($E61,Sheet2!#REF!,10,FALSE)</f>
        <v>#REF!</v>
      </c>
      <c r="N61" s="100" t="e">
        <f>VLOOKUP($E61,Sheet2!#REF!,11,FALSE)</f>
        <v>#REF!</v>
      </c>
      <c r="O61" s="100" t="e">
        <f>VLOOKUP($E61,Sheet2!#REF!,12,FALSE)</f>
        <v>#REF!</v>
      </c>
      <c r="P61" s="100" t="e">
        <f>VLOOKUP($E61,Sheet2!#REF!,13,FALSE)</f>
        <v>#REF!</v>
      </c>
      <c r="Q61" s="100" t="e">
        <f>VLOOKUP($E61,Sheet2!#REF!,14,FALSE)</f>
        <v>#REF!</v>
      </c>
      <c r="R61" s="100" t="e">
        <f>VLOOKUP($E61,Sheet2!#REF!,15,FALSE)</f>
        <v>#REF!</v>
      </c>
      <c r="S61" s="100" t="e">
        <f>VLOOKUP($E61,Sheet2!#REF!,16,FALSE)</f>
        <v>#REF!</v>
      </c>
      <c r="T61" s="100" t="e">
        <f>VLOOKUP($E61,Sheet2!#REF!,17,FALSE)</f>
        <v>#REF!</v>
      </c>
      <c r="U61" s="100" t="e">
        <f>VLOOKUP($E61,Sheet2!#REF!,18,FALSE)</f>
        <v>#REF!</v>
      </c>
      <c r="V61" s="100" t="e">
        <f>VLOOKUP($E61,Sheet2!#REF!,19,FALSE)</f>
        <v>#REF!</v>
      </c>
      <c r="W61" s="100" t="e">
        <f>VLOOKUP($E61,Sheet2!#REF!,20,FALSE)</f>
        <v>#REF!</v>
      </c>
      <c r="X61" s="100" t="e">
        <f>VLOOKUP($E61,Sheet2!#REF!,21,FALSE)</f>
        <v>#REF!</v>
      </c>
      <c r="Y61" s="100" t="e">
        <f t="shared" si="6"/>
        <v>#REF!</v>
      </c>
      <c r="Z61" s="100"/>
      <c r="AA61" s="100"/>
      <c r="AB61" s="100"/>
      <c r="AC61" s="100"/>
      <c r="AD61" s="100"/>
      <c r="AE61" s="100"/>
      <c r="AF61" s="100"/>
      <c r="AG61" s="100"/>
      <c r="AH61" s="100"/>
      <c r="AI61" s="100"/>
      <c r="AJ61" s="100"/>
      <c r="AK61" s="100"/>
    </row>
    <row r="62" ht="15" customHeight="1">
      <c r="D62" s="98">
        <v>330101100002000</v>
      </c>
      <c r="E62" s="99" t="s">
        <v>210</v>
      </c>
      <c r="G62" s="100"/>
      <c r="H62" s="100"/>
      <c r="I62" s="100"/>
      <c r="J62" s="100"/>
      <c r="K62" s="100"/>
      <c r="L62" s="100"/>
      <c r="M62" s="100"/>
      <c r="N62" s="100"/>
      <c r="O62" s="100"/>
      <c r="P62" s="100"/>
      <c r="Q62" s="100"/>
      <c r="R62" s="100"/>
      <c r="S62" s="100"/>
      <c r="T62" s="100"/>
      <c r="U62" s="100"/>
      <c r="V62" s="100"/>
      <c r="W62" s="100"/>
      <c r="X62" s="100"/>
      <c r="Y62" s="100">
        <f t="shared" si="6"/>
        <v>0</v>
      </c>
      <c r="Z62" s="100"/>
      <c r="AA62" s="100"/>
      <c r="AB62" s="100"/>
      <c r="AC62" s="100"/>
      <c r="AD62" s="100"/>
      <c r="AE62" s="100"/>
      <c r="AF62" s="100"/>
      <c r="AG62" s="100"/>
      <c r="AH62" s="100"/>
      <c r="AI62" s="100"/>
      <c r="AJ62" s="100"/>
      <c r="AK62" s="100"/>
    </row>
    <row r="63" ht="15" customHeight="1">
      <c r="A63" s="0" t="s">
        <v>151</v>
      </c>
      <c r="B63" s="0" t="s">
        <v>160</v>
      </c>
      <c r="C63" s="99" t="s">
        <v>210</v>
      </c>
      <c r="D63" s="99"/>
      <c r="E63" s="96" t="s">
        <v>211</v>
      </c>
      <c r="F63" s="100" t="e">
        <f>VLOOKUP($E63,Sheet2!#REF!,3,FALSE)</f>
        <v>#REF!</v>
      </c>
      <c r="G63" s="100" t="e">
        <f>VLOOKUP($E63,Sheet2!#REF!,4,FALSE)</f>
        <v>#REF!</v>
      </c>
      <c r="H63" s="100" t="e">
        <f>VLOOKUP($E63,Sheet2!#REF!,5,FALSE)</f>
        <v>#REF!</v>
      </c>
      <c r="I63" s="100" t="e">
        <f>VLOOKUP($E63,Sheet2!#REF!,6,FALSE)</f>
        <v>#REF!</v>
      </c>
      <c r="J63" s="100" t="e">
        <f>VLOOKUP($E63,Sheet2!#REF!,7,FALSE)</f>
        <v>#REF!</v>
      </c>
      <c r="K63" s="100" t="e">
        <f>VLOOKUP($E63,Sheet2!#REF!,8,FALSE)</f>
        <v>#REF!</v>
      </c>
      <c r="L63" s="100" t="e">
        <f>VLOOKUP($E63,Sheet2!#REF!,9,FALSE)</f>
        <v>#REF!</v>
      </c>
      <c r="M63" s="100" t="e">
        <f>VLOOKUP($E63,Sheet2!#REF!,10,FALSE)</f>
        <v>#REF!</v>
      </c>
      <c r="N63" s="100" t="e">
        <f>VLOOKUP($E63,Sheet2!#REF!,11,FALSE)</f>
        <v>#REF!</v>
      </c>
      <c r="O63" s="100" t="e">
        <f>VLOOKUP($E63,Sheet2!#REF!,12,FALSE)</f>
        <v>#REF!</v>
      </c>
      <c r="P63" s="100" t="e">
        <f>VLOOKUP($E63,Sheet2!#REF!,13,FALSE)</f>
        <v>#REF!</v>
      </c>
      <c r="Q63" s="100" t="e">
        <f>VLOOKUP($E63,Sheet2!#REF!,14,FALSE)</f>
        <v>#REF!</v>
      </c>
      <c r="R63" s="100" t="e">
        <f>VLOOKUP($E63,Sheet2!#REF!,15,FALSE)</f>
        <v>#REF!</v>
      </c>
      <c r="S63" s="100" t="e">
        <f>VLOOKUP($E63,Sheet2!#REF!,16,FALSE)</f>
        <v>#REF!</v>
      </c>
      <c r="T63" s="100" t="e">
        <f>VLOOKUP($E63,Sheet2!#REF!,17,FALSE)</f>
        <v>#REF!</v>
      </c>
      <c r="U63" s="100" t="e">
        <f>VLOOKUP($E63,Sheet2!#REF!,18,FALSE)</f>
        <v>#REF!</v>
      </c>
      <c r="V63" s="100" t="e">
        <f>VLOOKUP($E63,Sheet2!#REF!,19,FALSE)</f>
        <v>#REF!</v>
      </c>
      <c r="W63" s="100" t="e">
        <f>VLOOKUP($E63,Sheet2!#REF!,20,FALSE)</f>
        <v>#REF!</v>
      </c>
      <c r="X63" s="100" t="e">
        <f>VLOOKUP($E63,Sheet2!#REF!,21,FALSE)</f>
        <v>#REF!</v>
      </c>
      <c r="Y63" s="100"/>
      <c r="Z63" s="100"/>
      <c r="AA63" s="100"/>
      <c r="AB63" s="100"/>
      <c r="AC63" s="100"/>
      <c r="AD63" s="100"/>
      <c r="AE63" s="100"/>
      <c r="AF63" s="100"/>
      <c r="AG63" s="100"/>
      <c r="AH63" s="100"/>
      <c r="AI63" s="100"/>
      <c r="AJ63" s="100"/>
      <c r="AK63" s="100"/>
    </row>
    <row r="64" ht="15" customHeight="1">
      <c r="A64" s="0" t="s">
        <v>156</v>
      </c>
      <c r="B64" s="0" t="s">
        <v>160</v>
      </c>
      <c r="C64" s="99" t="s">
        <v>210</v>
      </c>
      <c r="D64" s="99"/>
      <c r="E64" s="96" t="s">
        <v>32</v>
      </c>
      <c r="F64" s="100" t="e">
        <f>VLOOKUP($E64,Sheet2!#REF!,3,FALSE)</f>
        <v>#REF!</v>
      </c>
      <c r="G64" s="100" t="e">
        <f>VLOOKUP($E64,Sheet2!#REF!,4,FALSE)</f>
        <v>#REF!</v>
      </c>
      <c r="H64" s="100" t="e">
        <f>VLOOKUP($E64,Sheet2!#REF!,5,FALSE)</f>
        <v>#REF!</v>
      </c>
      <c r="I64" s="100" t="e">
        <f>VLOOKUP($E64,Sheet2!#REF!,6,FALSE)</f>
        <v>#REF!</v>
      </c>
      <c r="J64" s="100" t="e">
        <f>VLOOKUP($E64,Sheet2!#REF!,7,FALSE)</f>
        <v>#REF!</v>
      </c>
      <c r="K64" s="100" t="e">
        <f>VLOOKUP($E64,Sheet2!#REF!,8,FALSE)</f>
        <v>#REF!</v>
      </c>
      <c r="L64" s="100" t="e">
        <f>VLOOKUP($E64,Sheet2!#REF!,9,FALSE)</f>
        <v>#REF!</v>
      </c>
      <c r="M64" s="100" t="e">
        <f>VLOOKUP($E64,Sheet2!#REF!,10,FALSE)</f>
        <v>#REF!</v>
      </c>
      <c r="N64" s="100" t="e">
        <f>VLOOKUP($E64,Sheet2!#REF!,11,FALSE)</f>
        <v>#REF!</v>
      </c>
      <c r="O64" s="100" t="e">
        <f>VLOOKUP($E64,Sheet2!#REF!,12,FALSE)</f>
        <v>#REF!</v>
      </c>
      <c r="P64" s="100" t="e">
        <f>VLOOKUP($E64,Sheet2!#REF!,13,FALSE)</f>
        <v>#REF!</v>
      </c>
      <c r="Q64" s="100" t="e">
        <f>VLOOKUP($E64,Sheet2!#REF!,14,FALSE)</f>
        <v>#REF!</v>
      </c>
      <c r="R64" s="100" t="e">
        <f>VLOOKUP($E64,Sheet2!#REF!,15,FALSE)</f>
        <v>#REF!</v>
      </c>
      <c r="S64" s="100" t="e">
        <f>VLOOKUP($E64,Sheet2!#REF!,16,FALSE)</f>
        <v>#REF!</v>
      </c>
      <c r="T64" s="100" t="e">
        <f>VLOOKUP($E64,Sheet2!#REF!,17,FALSE)</f>
        <v>#REF!</v>
      </c>
      <c r="U64" s="100" t="e">
        <f>VLOOKUP($E64,Sheet2!#REF!,18,FALSE)</f>
        <v>#REF!</v>
      </c>
      <c r="V64" s="100" t="e">
        <f>VLOOKUP($E64,Sheet2!#REF!,19,FALSE)</f>
        <v>#REF!</v>
      </c>
      <c r="W64" s="100" t="e">
        <f>VLOOKUP($E64,Sheet2!#REF!,20,FALSE)</f>
        <v>#REF!</v>
      </c>
      <c r="X64" s="100" t="e">
        <f>VLOOKUP($E64,Sheet2!#REF!,21,FALSE)</f>
        <v>#REF!</v>
      </c>
      <c r="Y64" s="100"/>
      <c r="Z64" s="100"/>
      <c r="AA64" s="100"/>
      <c r="AB64" s="100"/>
      <c r="AC64" s="100"/>
      <c r="AD64" s="100"/>
      <c r="AE64" s="100"/>
      <c r="AF64" s="100"/>
      <c r="AG64" s="100"/>
      <c r="AH64" s="100"/>
      <c r="AI64" s="100"/>
      <c r="AJ64" s="100"/>
      <c r="AK64" s="100"/>
    </row>
    <row r="65" ht="15" customHeight="1">
      <c r="D65" s="98">
        <v>340100200001000</v>
      </c>
      <c r="E65" s="99" t="s">
        <v>212</v>
      </c>
      <c r="G65" s="100"/>
      <c r="H65" s="100"/>
      <c r="I65" s="100"/>
      <c r="J65" s="100"/>
      <c r="K65" s="100"/>
      <c r="L65" s="100"/>
      <c r="M65" s="100"/>
      <c r="N65" s="100"/>
      <c r="O65" s="100"/>
      <c r="P65" s="100"/>
      <c r="Q65" s="100"/>
      <c r="R65" s="100"/>
      <c r="S65" s="100"/>
      <c r="T65" s="100"/>
      <c r="U65" s="100"/>
      <c r="V65" s="100"/>
      <c r="W65" s="100"/>
      <c r="X65" s="100"/>
      <c r="Y65" s="100">
        <f ref="Y65:Y69" t="shared" si="7">+W65+X65-I65</f>
        <v>0</v>
      </c>
      <c r="Z65" s="100"/>
      <c r="AA65" s="100"/>
      <c r="AB65" s="100"/>
      <c r="AC65" s="100"/>
      <c r="AD65" s="100"/>
      <c r="AE65" s="100"/>
      <c r="AF65" s="100"/>
      <c r="AG65" s="100"/>
      <c r="AH65" s="100"/>
      <c r="AI65" s="100"/>
      <c r="AJ65" s="100"/>
      <c r="AK65" s="100"/>
    </row>
    <row r="66" ht="15" customHeight="1">
      <c r="A66" s="0" t="s">
        <v>156</v>
      </c>
      <c r="B66" s="0" t="s">
        <v>152</v>
      </c>
      <c r="C66" s="99" t="s">
        <v>212</v>
      </c>
      <c r="D66" s="99"/>
      <c r="E66" s="96" t="s">
        <v>213</v>
      </c>
      <c r="F66" s="100" t="e">
        <f>VLOOKUP($E66,Sheet2!#REF!,3,FALSE)</f>
        <v>#REF!</v>
      </c>
      <c r="G66" s="100" t="e">
        <f>VLOOKUP($E66,Sheet2!#REF!,4,FALSE)</f>
        <v>#REF!</v>
      </c>
      <c r="H66" s="100" t="e">
        <f>VLOOKUP($E66,Sheet2!#REF!,5,FALSE)</f>
        <v>#REF!</v>
      </c>
      <c r="I66" s="100" t="e">
        <f>VLOOKUP($E66,Sheet2!#REF!,6,FALSE)</f>
        <v>#REF!</v>
      </c>
      <c r="J66" s="100" t="e">
        <f>VLOOKUP($E66,Sheet2!#REF!,7,FALSE)</f>
        <v>#REF!</v>
      </c>
      <c r="K66" s="100" t="e">
        <f>VLOOKUP($E66,Sheet2!#REF!,8,FALSE)</f>
        <v>#REF!</v>
      </c>
      <c r="L66" s="100" t="e">
        <f>VLOOKUP($E66,Sheet2!#REF!,9,FALSE)</f>
        <v>#REF!</v>
      </c>
      <c r="M66" s="100" t="e">
        <f>VLOOKUP($E66,Sheet2!#REF!,10,FALSE)</f>
        <v>#REF!</v>
      </c>
      <c r="N66" s="100" t="e">
        <f>VLOOKUP($E66,Sheet2!#REF!,11,FALSE)</f>
        <v>#REF!</v>
      </c>
      <c r="O66" s="100" t="e">
        <f>VLOOKUP($E66,Sheet2!#REF!,12,FALSE)</f>
        <v>#REF!</v>
      </c>
      <c r="P66" s="100" t="e">
        <f>VLOOKUP($E66,Sheet2!#REF!,13,FALSE)</f>
        <v>#REF!</v>
      </c>
      <c r="Q66" s="100" t="e">
        <f>VLOOKUP($E66,Sheet2!#REF!,14,FALSE)</f>
        <v>#REF!</v>
      </c>
      <c r="R66" s="100" t="e">
        <f>VLOOKUP($E66,Sheet2!#REF!,15,FALSE)</f>
        <v>#REF!</v>
      </c>
      <c r="S66" s="100" t="e">
        <f>VLOOKUP($E66,Sheet2!#REF!,16,FALSE)</f>
        <v>#REF!</v>
      </c>
      <c r="T66" s="100" t="e">
        <f>VLOOKUP($E66,Sheet2!#REF!,17,FALSE)</f>
        <v>#REF!</v>
      </c>
      <c r="U66" s="100" t="e">
        <f>VLOOKUP($E66,Sheet2!#REF!,18,FALSE)</f>
        <v>#REF!</v>
      </c>
      <c r="V66" s="100" t="e">
        <f>VLOOKUP($E66,Sheet2!#REF!,19,FALSE)</f>
        <v>#REF!</v>
      </c>
      <c r="W66" s="100" t="e">
        <f>VLOOKUP($E66,Sheet2!#REF!,20,FALSE)</f>
        <v>#REF!</v>
      </c>
      <c r="X66" s="100" t="e">
        <f>VLOOKUP($E66,Sheet2!#REF!,21,FALSE)</f>
        <v>#REF!</v>
      </c>
      <c r="Y66" s="100" t="e">
        <f t="shared" si="7"/>
        <v>#REF!</v>
      </c>
      <c r="Z66" s="100"/>
      <c r="AA66" s="100"/>
      <c r="AB66" s="100"/>
      <c r="AC66" s="100"/>
      <c r="AD66" s="100"/>
      <c r="AE66" s="100"/>
      <c r="AF66" s="100"/>
      <c r="AG66" s="100"/>
      <c r="AH66" s="100"/>
      <c r="AI66" s="100"/>
      <c r="AJ66" s="100"/>
      <c r="AK66" s="100"/>
    </row>
    <row r="67" ht="15" customHeight="1">
      <c r="A67" s="0" t="s">
        <v>156</v>
      </c>
      <c r="B67" s="0" t="s">
        <v>152</v>
      </c>
      <c r="C67" s="99" t="s">
        <v>212</v>
      </c>
      <c r="D67" s="99"/>
      <c r="E67" s="96" t="s">
        <v>214</v>
      </c>
      <c r="F67" s="100" t="e">
        <f>VLOOKUP($E67,Sheet2!#REF!,3,FALSE)</f>
        <v>#REF!</v>
      </c>
      <c r="G67" s="100" t="e">
        <f>VLOOKUP($E67,Sheet2!#REF!,4,FALSE)</f>
        <v>#REF!</v>
      </c>
      <c r="H67" s="100" t="e">
        <f>VLOOKUP($E67,Sheet2!#REF!,5,FALSE)</f>
        <v>#REF!</v>
      </c>
      <c r="I67" s="100" t="e">
        <f>VLOOKUP($E67,Sheet2!#REF!,6,FALSE)</f>
        <v>#REF!</v>
      </c>
      <c r="J67" s="100" t="e">
        <f>VLOOKUP($E67,Sheet2!#REF!,7,FALSE)</f>
        <v>#REF!</v>
      </c>
      <c r="K67" s="100" t="e">
        <f>VLOOKUP($E67,Sheet2!#REF!,8,FALSE)</f>
        <v>#REF!</v>
      </c>
      <c r="L67" s="100" t="e">
        <f>VLOOKUP($E67,Sheet2!#REF!,9,FALSE)</f>
        <v>#REF!</v>
      </c>
      <c r="M67" s="100" t="e">
        <f>VLOOKUP($E67,Sheet2!#REF!,10,FALSE)</f>
        <v>#REF!</v>
      </c>
      <c r="N67" s="100" t="e">
        <f>VLOOKUP($E67,Sheet2!#REF!,11,FALSE)</f>
        <v>#REF!</v>
      </c>
      <c r="O67" s="100" t="e">
        <f>VLOOKUP($E67,Sheet2!#REF!,12,FALSE)</f>
        <v>#REF!</v>
      </c>
      <c r="P67" s="100" t="e">
        <f>VLOOKUP($E67,Sheet2!#REF!,13,FALSE)</f>
        <v>#REF!</v>
      </c>
      <c r="Q67" s="100" t="e">
        <f>VLOOKUP($E67,Sheet2!#REF!,14,FALSE)</f>
        <v>#REF!</v>
      </c>
      <c r="R67" s="100" t="e">
        <f>VLOOKUP($E67,Sheet2!#REF!,15,FALSE)</f>
        <v>#REF!</v>
      </c>
      <c r="S67" s="100" t="e">
        <f>VLOOKUP($E67,Sheet2!#REF!,16,FALSE)</f>
        <v>#REF!</v>
      </c>
      <c r="T67" s="100" t="e">
        <f>VLOOKUP($E67,Sheet2!#REF!,17,FALSE)</f>
        <v>#REF!</v>
      </c>
      <c r="U67" s="100" t="e">
        <f>VLOOKUP($E67,Sheet2!#REF!,18,FALSE)</f>
        <v>#REF!</v>
      </c>
      <c r="V67" s="100" t="e">
        <f>VLOOKUP($E67,Sheet2!#REF!,19,FALSE)</f>
        <v>#REF!</v>
      </c>
      <c r="W67" s="100" t="e">
        <f>VLOOKUP($E67,Sheet2!#REF!,20,FALSE)</f>
        <v>#REF!</v>
      </c>
      <c r="X67" s="100" t="e">
        <f>VLOOKUP($E67,Sheet2!#REF!,21,FALSE)</f>
        <v>#REF!</v>
      </c>
      <c r="Y67" s="100" t="e">
        <f t="shared" si="7"/>
        <v>#REF!</v>
      </c>
      <c r="Z67" s="100"/>
      <c r="AA67" s="100"/>
      <c r="AB67" s="100"/>
      <c r="AC67" s="100"/>
      <c r="AD67" s="100"/>
      <c r="AE67" s="100"/>
      <c r="AF67" s="100"/>
      <c r="AG67" s="100"/>
      <c r="AH67" s="100"/>
      <c r="AI67" s="100"/>
      <c r="AJ67" s="100"/>
      <c r="AK67" s="100"/>
    </row>
    <row r="68" ht="15" customHeight="1">
      <c r="A68" s="0" t="s">
        <v>156</v>
      </c>
      <c r="B68" s="0" t="s">
        <v>152</v>
      </c>
      <c r="C68" s="99" t="s">
        <v>212</v>
      </c>
      <c r="D68" s="99"/>
      <c r="E68" s="96" t="s">
        <v>215</v>
      </c>
      <c r="F68" s="100" t="e">
        <f>VLOOKUP($E68,Sheet2!#REF!,3,FALSE)</f>
        <v>#REF!</v>
      </c>
      <c r="G68" s="100" t="e">
        <f>VLOOKUP($E68,Sheet2!#REF!,4,FALSE)</f>
        <v>#REF!</v>
      </c>
      <c r="H68" s="100" t="e">
        <f>VLOOKUP($E68,Sheet2!#REF!,5,FALSE)</f>
        <v>#REF!</v>
      </c>
      <c r="I68" s="100" t="e">
        <f>VLOOKUP($E68,Sheet2!#REF!,6,FALSE)</f>
        <v>#REF!</v>
      </c>
      <c r="J68" s="100" t="e">
        <f>VLOOKUP($E68,Sheet2!#REF!,7,FALSE)</f>
        <v>#REF!</v>
      </c>
      <c r="K68" s="100" t="e">
        <f>VLOOKUP($E68,Sheet2!#REF!,8,FALSE)</f>
        <v>#REF!</v>
      </c>
      <c r="L68" s="100" t="e">
        <f>VLOOKUP($E68,Sheet2!#REF!,9,FALSE)</f>
        <v>#REF!</v>
      </c>
      <c r="M68" s="100" t="e">
        <f>VLOOKUP($E68,Sheet2!#REF!,10,FALSE)</f>
        <v>#REF!</v>
      </c>
      <c r="N68" s="100" t="e">
        <f>VLOOKUP($E68,Sheet2!#REF!,11,FALSE)</f>
        <v>#REF!</v>
      </c>
      <c r="O68" s="100" t="e">
        <f>VLOOKUP($E68,Sheet2!#REF!,12,FALSE)</f>
        <v>#REF!</v>
      </c>
      <c r="P68" s="100" t="e">
        <f>VLOOKUP($E68,Sheet2!#REF!,13,FALSE)</f>
        <v>#REF!</v>
      </c>
      <c r="Q68" s="100" t="e">
        <f>VLOOKUP($E68,Sheet2!#REF!,14,FALSE)</f>
        <v>#REF!</v>
      </c>
      <c r="R68" s="100" t="e">
        <f>VLOOKUP($E68,Sheet2!#REF!,15,FALSE)</f>
        <v>#REF!</v>
      </c>
      <c r="S68" s="100" t="e">
        <f>VLOOKUP($E68,Sheet2!#REF!,16,FALSE)</f>
        <v>#REF!</v>
      </c>
      <c r="T68" s="100" t="e">
        <f>VLOOKUP($E68,Sheet2!#REF!,17,FALSE)</f>
        <v>#REF!</v>
      </c>
      <c r="U68" s="100" t="e">
        <f>VLOOKUP($E68,Sheet2!#REF!,18,FALSE)</f>
        <v>#REF!</v>
      </c>
      <c r="V68" s="100" t="e">
        <f>VLOOKUP($E68,Sheet2!#REF!,19,FALSE)</f>
        <v>#REF!</v>
      </c>
      <c r="W68" s="100" t="e">
        <f>VLOOKUP($E68,Sheet2!#REF!,20,FALSE)</f>
        <v>#REF!</v>
      </c>
      <c r="X68" s="100" t="e">
        <f>VLOOKUP($E68,Sheet2!#REF!,21,FALSE)</f>
        <v>#REF!</v>
      </c>
      <c r="Y68" s="100" t="e">
        <f t="shared" si="7"/>
        <v>#REF!</v>
      </c>
      <c r="Z68" s="100"/>
      <c r="AA68" s="100"/>
      <c r="AB68" s="100"/>
      <c r="AC68" s="100"/>
      <c r="AD68" s="100"/>
      <c r="AE68" s="100"/>
      <c r="AF68" s="100"/>
      <c r="AG68" s="100"/>
      <c r="AH68" s="100"/>
      <c r="AI68" s="100"/>
      <c r="AJ68" s="100"/>
      <c r="AK68" s="100"/>
    </row>
    <row r="69" ht="15" customHeight="1">
      <c r="E69" s="99" t="s">
        <v>216</v>
      </c>
      <c r="G69" s="100"/>
      <c r="H69" s="100"/>
      <c r="I69" s="100"/>
      <c r="J69" s="100"/>
      <c r="K69" s="100"/>
      <c r="L69" s="100"/>
      <c r="M69" s="100"/>
      <c r="N69" s="100"/>
      <c r="O69" s="100"/>
      <c r="P69" s="100"/>
      <c r="Q69" s="100"/>
      <c r="R69" s="100"/>
      <c r="S69" s="100"/>
      <c r="T69" s="100"/>
      <c r="U69" s="100"/>
      <c r="V69" s="100"/>
      <c r="W69" s="100"/>
      <c r="X69" s="100"/>
      <c r="Y69" s="100">
        <f t="shared" si="7"/>
        <v>0</v>
      </c>
      <c r="Z69" s="100"/>
      <c r="AA69" s="100"/>
      <c r="AB69" s="100"/>
      <c r="AC69" s="100"/>
      <c r="AD69" s="100"/>
      <c r="AE69" s="100"/>
      <c r="AF69" s="100"/>
      <c r="AG69" s="100"/>
      <c r="AH69" s="100"/>
      <c r="AI69" s="100"/>
      <c r="AJ69" s="100"/>
      <c r="AK69" s="100"/>
    </row>
    <row r="70" ht="15" customHeight="1">
      <c r="A70" s="0" t="s">
        <v>151</v>
      </c>
      <c r="B70" s="0" t="s">
        <v>217</v>
      </c>
      <c r="C70" s="99" t="s">
        <v>216</v>
      </c>
      <c r="D70" s="99"/>
      <c r="E70" s="96" t="s">
        <v>218</v>
      </c>
      <c r="F70" s="100" t="e">
        <f>VLOOKUP($E70,Sheet2!#REF!,3,FALSE)</f>
        <v>#REF!</v>
      </c>
      <c r="G70" s="100" t="e">
        <f>VLOOKUP($E70,Sheet2!#REF!,4,FALSE)</f>
        <v>#REF!</v>
      </c>
      <c r="H70" s="100" t="e">
        <f>VLOOKUP($E70,Sheet2!#REF!,5,FALSE)</f>
        <v>#REF!</v>
      </c>
      <c r="I70" s="100" t="e">
        <f>VLOOKUP($E70,Sheet2!#REF!,6,FALSE)</f>
        <v>#REF!</v>
      </c>
      <c r="J70" s="100" t="e">
        <f>VLOOKUP($E70,Sheet2!#REF!,7,FALSE)</f>
        <v>#REF!</v>
      </c>
      <c r="K70" s="100" t="e">
        <f>VLOOKUP($E70,Sheet2!#REF!,8,FALSE)</f>
        <v>#REF!</v>
      </c>
      <c r="L70" s="100" t="e">
        <f>VLOOKUP($E70,Sheet2!#REF!,9,FALSE)</f>
        <v>#REF!</v>
      </c>
      <c r="M70" s="100" t="e">
        <f>VLOOKUP($E70,Sheet2!#REF!,10,FALSE)</f>
        <v>#REF!</v>
      </c>
      <c r="N70" s="100" t="e">
        <f>VLOOKUP($E70,Sheet2!#REF!,11,FALSE)</f>
        <v>#REF!</v>
      </c>
      <c r="O70" s="100" t="e">
        <f>VLOOKUP($E70,Sheet2!#REF!,12,FALSE)</f>
        <v>#REF!</v>
      </c>
      <c r="P70" s="100" t="e">
        <f>VLOOKUP($E70,Sheet2!#REF!,13,FALSE)</f>
        <v>#REF!</v>
      </c>
      <c r="Q70" s="100" t="e">
        <f>VLOOKUP($E70,Sheet2!#REF!,14,FALSE)</f>
        <v>#REF!</v>
      </c>
      <c r="R70" s="100" t="e">
        <f>VLOOKUP($E70,Sheet2!#REF!,15,FALSE)</f>
        <v>#REF!</v>
      </c>
      <c r="S70" s="100" t="e">
        <f>VLOOKUP($E70,Sheet2!#REF!,16,FALSE)</f>
        <v>#REF!</v>
      </c>
      <c r="T70" s="100" t="e">
        <f>VLOOKUP($E70,Sheet2!#REF!,17,FALSE)</f>
        <v>#REF!</v>
      </c>
      <c r="U70" s="100" t="e">
        <f>VLOOKUP($E70,Sheet2!#REF!,18,FALSE)</f>
        <v>#REF!</v>
      </c>
      <c r="V70" s="100" t="e">
        <f>VLOOKUP($E70,Sheet2!#REF!,19,FALSE)</f>
        <v>#REF!</v>
      </c>
      <c r="W70" s="100" t="e">
        <f>VLOOKUP($E70,Sheet2!#REF!,20,FALSE)</f>
        <v>#REF!</v>
      </c>
      <c r="X70" s="100" t="e">
        <f>VLOOKUP($E70,Sheet2!#REF!,21,FALSE)</f>
        <v>#REF!</v>
      </c>
      <c r="Y70" s="100"/>
      <c r="Z70" s="100"/>
      <c r="AA70" s="100"/>
      <c r="AB70" s="100"/>
      <c r="AC70" s="100"/>
      <c r="AD70" s="100"/>
      <c r="AE70" s="100"/>
      <c r="AF70" s="100"/>
      <c r="AG70" s="100"/>
      <c r="AH70" s="100"/>
      <c r="AI70" s="100"/>
      <c r="AJ70" s="100"/>
      <c r="AK70" s="100"/>
    </row>
    <row r="71" ht="15" customHeight="1">
      <c r="A71" s="0" t="s">
        <v>151</v>
      </c>
      <c r="B71" s="0" t="s">
        <v>217</v>
      </c>
      <c r="C71" s="99" t="s">
        <v>216</v>
      </c>
      <c r="D71" s="99"/>
      <c r="E71" s="96" t="s">
        <v>219</v>
      </c>
      <c r="F71" s="100" t="e">
        <f>VLOOKUP($E71,Sheet2!#REF!,3,FALSE)</f>
        <v>#REF!</v>
      </c>
      <c r="G71" s="100" t="e">
        <f>VLOOKUP($E71,Sheet2!#REF!,4,FALSE)</f>
        <v>#REF!</v>
      </c>
      <c r="H71" s="100" t="e">
        <f>VLOOKUP($E71,Sheet2!#REF!,5,FALSE)</f>
        <v>#REF!</v>
      </c>
      <c r="I71" s="100" t="e">
        <f>VLOOKUP($E71,Sheet2!#REF!,6,FALSE)</f>
        <v>#REF!</v>
      </c>
      <c r="J71" s="100" t="e">
        <f>VLOOKUP($E71,Sheet2!#REF!,7,FALSE)</f>
        <v>#REF!</v>
      </c>
      <c r="K71" s="100" t="e">
        <f>VLOOKUP($E71,Sheet2!#REF!,8,FALSE)</f>
        <v>#REF!</v>
      </c>
      <c r="L71" s="100" t="e">
        <f>VLOOKUP($E71,Sheet2!#REF!,9,FALSE)</f>
        <v>#REF!</v>
      </c>
      <c r="M71" s="100" t="e">
        <f>VLOOKUP($E71,Sheet2!#REF!,10,FALSE)</f>
        <v>#REF!</v>
      </c>
      <c r="N71" s="100" t="e">
        <f>VLOOKUP($E71,Sheet2!#REF!,11,FALSE)</f>
        <v>#REF!</v>
      </c>
      <c r="O71" s="100" t="e">
        <f>VLOOKUP($E71,Sheet2!#REF!,12,FALSE)</f>
        <v>#REF!</v>
      </c>
      <c r="P71" s="100" t="e">
        <f>VLOOKUP($E71,Sheet2!#REF!,13,FALSE)</f>
        <v>#REF!</v>
      </c>
      <c r="Q71" s="100" t="e">
        <f>VLOOKUP($E71,Sheet2!#REF!,14,FALSE)</f>
        <v>#REF!</v>
      </c>
      <c r="R71" s="100" t="e">
        <f>VLOOKUP($E71,Sheet2!#REF!,15,FALSE)</f>
        <v>#REF!</v>
      </c>
      <c r="S71" s="100" t="e">
        <f>VLOOKUP($E71,Sheet2!#REF!,16,FALSE)</f>
        <v>#REF!</v>
      </c>
      <c r="T71" s="100" t="e">
        <f>VLOOKUP($E71,Sheet2!#REF!,17,FALSE)</f>
        <v>#REF!</v>
      </c>
      <c r="U71" s="100" t="e">
        <f>VLOOKUP($E71,Sheet2!#REF!,18,FALSE)</f>
        <v>#REF!</v>
      </c>
      <c r="V71" s="100" t="e">
        <f>VLOOKUP($E71,Sheet2!#REF!,19,FALSE)</f>
        <v>#REF!</v>
      </c>
      <c r="W71" s="100" t="e">
        <f>VLOOKUP($E71,Sheet2!#REF!,20,FALSE)</f>
        <v>#REF!</v>
      </c>
      <c r="X71" s="100" t="e">
        <f>VLOOKUP($E71,Sheet2!#REF!,21,FALSE)</f>
        <v>#REF!</v>
      </c>
      <c r="Y71" s="100"/>
      <c r="Z71" s="100"/>
      <c r="AA71" s="100"/>
      <c r="AB71" s="100"/>
      <c r="AC71" s="100"/>
      <c r="AD71" s="100"/>
      <c r="AE71" s="100"/>
      <c r="AF71" s="100"/>
      <c r="AG71" s="100"/>
      <c r="AH71" s="100"/>
      <c r="AI71" s="100"/>
      <c r="AJ71" s="100"/>
      <c r="AK71" s="100"/>
    </row>
    <row r="72" ht="15" customHeight="1">
      <c r="A72" s="0" t="s">
        <v>151</v>
      </c>
      <c r="B72" s="0" t="s">
        <v>217</v>
      </c>
      <c r="C72" s="99" t="s">
        <v>216</v>
      </c>
      <c r="D72" s="99"/>
      <c r="E72" s="96" t="s">
        <v>220</v>
      </c>
      <c r="F72" s="100" t="e">
        <f>VLOOKUP($E72,Sheet2!#REF!,3,FALSE)</f>
        <v>#REF!</v>
      </c>
      <c r="G72" s="100" t="e">
        <f>VLOOKUP($E72,Sheet2!#REF!,4,FALSE)</f>
        <v>#REF!</v>
      </c>
      <c r="H72" s="100" t="e">
        <f>VLOOKUP($E72,Sheet2!#REF!,5,FALSE)</f>
        <v>#REF!</v>
      </c>
      <c r="I72" s="100" t="e">
        <f>VLOOKUP($E72,Sheet2!#REF!,6,FALSE)</f>
        <v>#REF!</v>
      </c>
      <c r="J72" s="100" t="e">
        <f>VLOOKUP($E72,Sheet2!#REF!,7,FALSE)</f>
        <v>#REF!</v>
      </c>
      <c r="K72" s="100" t="e">
        <f>VLOOKUP($E72,Sheet2!#REF!,8,FALSE)</f>
        <v>#REF!</v>
      </c>
      <c r="L72" s="100" t="e">
        <f>VLOOKUP($E72,Sheet2!#REF!,9,FALSE)</f>
        <v>#REF!</v>
      </c>
      <c r="M72" s="100" t="e">
        <f>VLOOKUP($E72,Sheet2!#REF!,10,FALSE)</f>
        <v>#REF!</v>
      </c>
      <c r="N72" s="100" t="e">
        <f>VLOOKUP($E72,Sheet2!#REF!,11,FALSE)</f>
        <v>#REF!</v>
      </c>
      <c r="O72" s="100" t="e">
        <f>VLOOKUP($E72,Sheet2!#REF!,12,FALSE)</f>
        <v>#REF!</v>
      </c>
      <c r="P72" s="100" t="e">
        <f>VLOOKUP($E72,Sheet2!#REF!,13,FALSE)</f>
        <v>#REF!</v>
      </c>
      <c r="Q72" s="100" t="e">
        <f>VLOOKUP($E72,Sheet2!#REF!,14,FALSE)</f>
        <v>#REF!</v>
      </c>
      <c r="R72" s="100" t="e">
        <f>VLOOKUP($E72,Sheet2!#REF!,15,FALSE)</f>
        <v>#REF!</v>
      </c>
      <c r="S72" s="100" t="e">
        <f>VLOOKUP($E72,Sheet2!#REF!,16,FALSE)</f>
        <v>#REF!</v>
      </c>
      <c r="T72" s="100" t="e">
        <f>VLOOKUP($E72,Sheet2!#REF!,17,FALSE)</f>
        <v>#REF!</v>
      </c>
      <c r="U72" s="100" t="e">
        <f>VLOOKUP($E72,Sheet2!#REF!,18,FALSE)</f>
        <v>#REF!</v>
      </c>
      <c r="V72" s="100" t="e">
        <f>VLOOKUP($E72,Sheet2!#REF!,19,FALSE)</f>
        <v>#REF!</v>
      </c>
      <c r="W72" s="100" t="e">
        <f>VLOOKUP($E72,Sheet2!#REF!,20,FALSE)</f>
        <v>#REF!</v>
      </c>
      <c r="X72" s="100" t="e">
        <f>VLOOKUP($E72,Sheet2!#REF!,21,FALSE)</f>
        <v>#REF!</v>
      </c>
      <c r="Y72" s="100"/>
      <c r="Z72" s="100"/>
      <c r="AA72" s="100"/>
      <c r="AB72" s="100"/>
      <c r="AC72" s="100"/>
      <c r="AD72" s="100"/>
      <c r="AE72" s="100"/>
      <c r="AF72" s="100"/>
      <c r="AG72" s="100"/>
      <c r="AH72" s="100"/>
      <c r="AI72" s="100"/>
      <c r="AJ72" s="100"/>
      <c r="AK72" s="100"/>
    </row>
    <row r="73">
      <c r="Y73" s="100">
        <f ref="Y73:Y74" t="shared" si="8">+W73+X73-I73</f>
        <v>0</v>
      </c>
    </row>
    <row r="74">
      <c r="F74" s="100" t="e">
        <f ref="F74:X74" t="shared" si="9">SUBTOTAL(109,F2:F73)</f>
        <v>#REF!</v>
      </c>
      <c r="G74" s="100" t="e">
        <f t="shared" si="9"/>
        <v>#REF!</v>
      </c>
      <c r="H74" s="100" t="e">
        <f t="shared" si="9"/>
        <v>#REF!</v>
      </c>
      <c r="I74" s="100" t="e">
        <f t="shared" si="9"/>
        <v>#REF!</v>
      </c>
      <c r="J74" s="100" t="e">
        <f t="shared" si="9"/>
        <v>#REF!</v>
      </c>
      <c r="K74" s="100" t="e">
        <f t="shared" si="9"/>
        <v>#REF!</v>
      </c>
      <c r="L74" s="100" t="e">
        <f t="shared" si="9"/>
        <v>#REF!</v>
      </c>
      <c r="M74" s="100" t="e">
        <f t="shared" si="9"/>
        <v>#REF!</v>
      </c>
      <c r="N74" s="100" t="e">
        <f t="shared" si="9"/>
        <v>#REF!</v>
      </c>
      <c r="O74" s="100" t="e">
        <f t="shared" si="9"/>
        <v>#REF!</v>
      </c>
      <c r="P74" s="100" t="e">
        <f t="shared" si="9"/>
        <v>#REF!</v>
      </c>
      <c r="Q74" s="100" t="e">
        <f t="shared" si="9"/>
        <v>#REF!</v>
      </c>
      <c r="R74" s="100" t="e">
        <f t="shared" si="9"/>
        <v>#REF!</v>
      </c>
      <c r="S74" s="100" t="e">
        <f t="shared" si="9"/>
        <v>#REF!</v>
      </c>
      <c r="T74" s="100" t="e">
        <f t="shared" si="9"/>
        <v>#REF!</v>
      </c>
      <c r="U74" s="100" t="e">
        <f t="shared" si="9"/>
        <v>#REF!</v>
      </c>
      <c r="V74" s="100" t="e">
        <f t="shared" si="9"/>
        <v>#REF!</v>
      </c>
      <c r="W74" s="100" t="e">
        <f t="shared" si="9"/>
        <v>#REF!</v>
      </c>
      <c r="X74" s="100" t="e">
        <f t="shared" si="9"/>
        <v>#REF!</v>
      </c>
      <c r="Y74" s="100"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2019-01-03T03:11:44Z</dcterms:modified>
</cp:coreProperties>
</file>