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2" windowWidth="23256" windowHeight="9792" activeTab="2"/>
  </bookViews>
  <sheets>
    <sheet name="Sheet1" sheetId="8" r:id="rId1"/>
    <sheet name="PS" sheetId="2" r:id="rId2"/>
    <sheet name="MOOE" sheetId="1" r:id="rId3"/>
    <sheet name="CO" sheetId="7" r:id="rId4"/>
    <sheet name="Sheet3" sheetId="3" state="hidden" r:id="rId5"/>
    <sheet name="SUPPORT" sheetId="4" state="hidden" r:id="rId6"/>
    <sheet name="LHSD" sheetId="5" state="hidden" r:id="rId7"/>
    <sheet name="RHR" sheetId="6" state="hidden" r:id="rId8"/>
  </sheets>
  <definedNames>
    <definedName name="_xlnm.Print_Area" localSheetId="1">'PS'!$A$1:$J$28</definedName>
    <definedName name="_xlnm.Print_Titles" localSheetId="2">'MOOE'!$A:$B</definedName>
  </definedNames>
  <calcPr calcId="124519" fullCalcOnLoad="1"/>
</workbook>
</file>

<file path=xl/sharedStrings.xml><?xml version="1.0" encoding="utf-8"?>
<sst xmlns="http://schemas.openxmlformats.org/spreadsheetml/2006/main" count="198" uniqueCount="198">
  <si>
    <t>HAHAHEHE</t>
  </si>
  <si>
    <t>2018 GAA</t>
  </si>
  <si>
    <t>PARTICULARS</t>
  </si>
  <si>
    <t>UACS EXPENSE CODE</t>
  </si>
  <si>
    <t xml:space="preserve">STO-Operations of Regional Offices </t>
  </si>
  <si>
    <t>Public Health Management</t>
  </si>
  <si>
    <t>Regulation of Regional Health Facilities and Services</t>
  </si>
  <si>
    <t xml:space="preserve">Health Sector Research Development </t>
  </si>
  <si>
    <t xml:space="preserve">Local Health Systems Development and Assistance </t>
  </si>
  <si>
    <t>Human Resources for Health (HRH) and Institutional Capacity Management</t>
  </si>
  <si>
    <t>Human Resource for Health Deployment</t>
  </si>
  <si>
    <t xml:space="preserve">Health Promotion </t>
  </si>
  <si>
    <t xml:space="preserve">Epidemiology and Surveillance </t>
  </si>
  <si>
    <t xml:space="preserve">Health Emergency Preparedness and Response </t>
  </si>
  <si>
    <t>TOTAL</t>
  </si>
  <si>
    <t>Key Program Code (s)</t>
  </si>
  <si>
    <t>200000100002000</t>
  </si>
  <si>
    <t>310301100001000</t>
  </si>
  <si>
    <t>330101100002000</t>
  </si>
  <si>
    <t>310100100003000</t>
  </si>
  <si>
    <t>310201100003000</t>
  </si>
  <si>
    <t>310202100002000</t>
  </si>
  <si>
    <t>310202100001000</t>
  </si>
  <si>
    <t>310203100001000</t>
  </si>
  <si>
    <t>310400100001000</t>
  </si>
  <si>
    <t>310500100001000</t>
  </si>
  <si>
    <t>MOOE</t>
  </si>
  <si>
    <t>TRAVELING EXPENSE</t>
  </si>
  <si>
    <t>TRAINING EXPENSE</t>
  </si>
  <si>
    <t>5020201000</t>
  </si>
  <si>
    <t>OFFICE SUPPLIES EXPENSE</t>
  </si>
  <si>
    <t>5020301003</t>
  </si>
  <si>
    <t>DRUGS AND MEDICINES</t>
  </si>
  <si>
    <t>MEDICAL, DENTAL &amp; LABORATORY</t>
  </si>
  <si>
    <t>FUEL, OIL, &amp; LUBRICANTS</t>
  </si>
  <si>
    <t>OTHER SUPPLIES AND MATERIALS</t>
  </si>
  <si>
    <t>WATER EXPENSE</t>
  </si>
  <si>
    <t>ELECTRICITY EXPENSE</t>
  </si>
  <si>
    <t>POSTAGE &amp; COURIER SERVICES</t>
  </si>
  <si>
    <t>TELEPHONE - LANDLINE</t>
  </si>
  <si>
    <t>INTERNET SUBSCRIPTION</t>
  </si>
  <si>
    <t>EXTRAORDINARY &amp; MISCELLANEOUS EXPENSE</t>
  </si>
  <si>
    <t>CONSULTANCY SERVICES</t>
  </si>
  <si>
    <t>OTHER PROFESSIONAL SERVICES</t>
  </si>
  <si>
    <t>JANITORIAL SERVICES</t>
  </si>
  <si>
    <t>SECURITY SERVICES</t>
  </si>
  <si>
    <t>OTHER GENERAL SERVICES</t>
  </si>
  <si>
    <t>RM-BUILDING</t>
  </si>
  <si>
    <t>RM-OTHER MACHINERY &amp; EQUIPMENT</t>
  </si>
  <si>
    <t>RM-MOTOR VEHICLE</t>
  </si>
  <si>
    <t>RM-FURNITURES &amp; FIXTURES</t>
  </si>
  <si>
    <t>FINANCIAL ASSISTANCE TO LGU</t>
  </si>
  <si>
    <t>5021403000</t>
  </si>
  <si>
    <t>TAXES, DUTIES AND LICENSES</t>
  </si>
  <si>
    <t>INSURANCE EXPENSE</t>
  </si>
  <si>
    <t>ADVERTISING EXPENSE</t>
  </si>
  <si>
    <t>PRINTING &amp; PUBLICATION</t>
  </si>
  <si>
    <t>REPRESENTATION EXPENSE</t>
  </si>
  <si>
    <t>TRANSPORTATION AND DELIVERY</t>
  </si>
  <si>
    <t>RENT-BUILDING &amp; STRUCTURES</t>
  </si>
  <si>
    <t>RENT- MOTOR VEHICLE</t>
  </si>
  <si>
    <t>RENT - EQUIPMENT</t>
  </si>
  <si>
    <t>SUBSCRIPTION EXPENSE</t>
  </si>
  <si>
    <t>OTHER MOOE</t>
  </si>
  <si>
    <t>SUBSIDY - OTHERS</t>
  </si>
  <si>
    <t>5021409000</t>
  </si>
  <si>
    <t>PERSONNEL SERVICES</t>
  </si>
  <si>
    <t>Total</t>
  </si>
  <si>
    <t>PS</t>
  </si>
  <si>
    <t>BASIC SALARY - CIVILIAN</t>
  </si>
  <si>
    <t>5010101001</t>
  </si>
  <si>
    <t>PERA - CIVILIAN</t>
  </si>
  <si>
    <t>5010201001</t>
  </si>
  <si>
    <t>PERA SA LAHAT</t>
  </si>
  <si>
    <t>REPRESENTATION ALLOWANCE</t>
  </si>
  <si>
    <t>5010202000</t>
  </si>
  <si>
    <t>TRANSPORTATION ALLOWANCE</t>
  </si>
  <si>
    <t>5010203001</t>
  </si>
  <si>
    <t>CLOTHING/ UNIFORM ALLOWANCE - CIVILIAN</t>
  </si>
  <si>
    <t>5010204001</t>
  </si>
  <si>
    <t>SUBSISTENCE ALLOWANCE - MAGNA CARTA BENEFITS FOR PUBLIC HEALTH WORKERS UNDER R.A. 7305</t>
  </si>
  <si>
    <t>5010205003</t>
  </si>
  <si>
    <t>LAUNDRY ALLOWANCE - MAGNA CARTA BENEFITS FOR PUBLIC HEALTH WORKERS UNDER R.A. 7305</t>
  </si>
  <si>
    <t>5010206004</t>
  </si>
  <si>
    <t>HAZARD PAY - MAGNA CARTA BENEFITS FOR PUBLIC HEALTH WORKERS UNDER R.A. 7305</t>
  </si>
  <si>
    <t>5010211005</t>
  </si>
  <si>
    <t>BONUS - CIVILIAN</t>
  </si>
  <si>
    <t>5010214001</t>
  </si>
  <si>
    <t>CASH GIFT - CIVILIAN</t>
  </si>
  <si>
    <t>5010215001</t>
  </si>
  <si>
    <t>PRODUCTIVITY ENHANCEMENT INCENTIVE - CIVILIAN</t>
  </si>
  <si>
    <t>5010299012</t>
  </si>
  <si>
    <t>MID-YEAR BONUS - CIVILIAN</t>
  </si>
  <si>
    <t>5010299036</t>
  </si>
  <si>
    <t>PAG-IBIG - CIVILIAN</t>
  </si>
  <si>
    <t>5010302001</t>
  </si>
  <si>
    <t>PHILHEALTH - CIVILIAN</t>
  </si>
  <si>
    <t>5010303001</t>
  </si>
  <si>
    <t>ECIP - CIVILIAN</t>
  </si>
  <si>
    <t>5010304001</t>
  </si>
  <si>
    <t>LUMP-SUM FOR STEP INCREMENTS-LENGTH OF SERVICE</t>
  </si>
  <si>
    <t>5010499010</t>
  </si>
  <si>
    <t>WAYHOME</t>
  </si>
  <si>
    <t>MY TEST PARTICULARS</t>
  </si>
  <si>
    <t>5010499011</t>
  </si>
  <si>
    <t>A. PROGRAMS</t>
  </si>
  <si>
    <t>General Administration and Support</t>
  </si>
  <si>
    <t>General Management and Supervision</t>
  </si>
  <si>
    <t>Administration of Personnel Benefits</t>
  </si>
  <si>
    <t>Support to Operations</t>
  </si>
  <si>
    <t>Health Information System Development</t>
  </si>
  <si>
    <t>Operations of Regional Offices</t>
  </si>
  <si>
    <t>Operations</t>
  </si>
  <si>
    <t>OO1 : Access to promotive and preventive health care services improved</t>
  </si>
  <si>
    <t>Health Policy and Standard Development Program</t>
  </si>
  <si>
    <t>International Health Policy Development and Cooperation</t>
  </si>
  <si>
    <t>Health Sector Policy and Plan Development</t>
  </si>
  <si>
    <t>Health Sector Research Development</t>
  </si>
  <si>
    <t>HEALTH SYSTEMS STRENGTHENING PROGRAM</t>
  </si>
  <si>
    <t>SERVICE DELIVERY SUB-PROGRAM</t>
  </si>
  <si>
    <t>Health Facility Policy and Plan Development</t>
  </si>
  <si>
    <t>Health Facilities Enhancement Program</t>
  </si>
  <si>
    <t>Local Health Systems Development and Assistance</t>
  </si>
  <si>
    <t xml:space="preserve">Pharmaceutical Management </t>
  </si>
  <si>
    <t>HEALTH HUMAN RESOURCE SUB-PROGRAM</t>
  </si>
  <si>
    <t>Human Resources for Health (HRH) Deployment</t>
  </si>
  <si>
    <t>HEALTH PROMOTION SUB-PROGRAM</t>
  </si>
  <si>
    <t>Health Promotion</t>
  </si>
  <si>
    <t>PUBLIC HEALTH PROGRAM</t>
  </si>
  <si>
    <t>PUBLIC HEALTH MANAGEMENT SUB-PROGRAM</t>
  </si>
  <si>
    <t>ENVIRONMENTAL AND OCCUPATIONAL HEALTH SUB-PROGRAM</t>
  </si>
  <si>
    <t>Environmental and Occupational Health</t>
  </si>
  <si>
    <t>NATIONAL IMMUNIZATION SUB-PROGRAM</t>
  </si>
  <si>
    <t>National Immunization</t>
  </si>
  <si>
    <t>FAMILY HEALTH SUB-PROGRAM</t>
  </si>
  <si>
    <t>Family Health, Nutrition and Responsible Parenting</t>
  </si>
  <si>
    <t>ELIMINATION OF INFECTIOUS DISEASES SUB-PROGRAM</t>
  </si>
  <si>
    <t>Elimination of Disease such as Malaria, Schistosomiasis, Leprosy and Filariasis</t>
  </si>
  <si>
    <t>Rabies Control</t>
  </si>
  <si>
    <t>PREVENTION AND CONTROL OF INFECTIOUS DISEASES SUB-PROGRAM</t>
  </si>
  <si>
    <t>Prevention and Control of Other Infectious Disease</t>
  </si>
  <si>
    <t>TB Control</t>
  </si>
  <si>
    <t>NON-COMMUNICABLE DISEASES SUB-PROGRAM</t>
  </si>
  <si>
    <t>Prevention and Control of Non-Communicable Diseases</t>
  </si>
  <si>
    <t>EPIDEMIOLOGY AND SURVEILLANCE PROGRAM</t>
  </si>
  <si>
    <t>Epidemiology and Surveillance</t>
  </si>
  <si>
    <t>HEALTH EMERGENCY MANAGEMENT PROGRAM</t>
  </si>
  <si>
    <t>Health Emergency Preparedness and Response</t>
  </si>
  <si>
    <t>OO2 : Access to curative and rehabilitative health care services improved</t>
  </si>
  <si>
    <t>HEALTH FACILITIES OPERATION PROGRAM</t>
  </si>
  <si>
    <t>CURATIVE HEALTH CARE SUB-PROGRAM</t>
  </si>
  <si>
    <t>Operations of Blood Centers and National Voluntary Blood Services Program</t>
  </si>
  <si>
    <t>REHABILITATIVE HEALTH CARE SUB-PROGRAM</t>
  </si>
  <si>
    <t>Operation of Dangerous Drug Abuse Treatment and Rehabilitation Centers</t>
  </si>
  <si>
    <t>OO3 : Access to safe and quality health commodities, devices and facilities ensured</t>
  </si>
  <si>
    <t>HEALTH REGULATORY PROGRAM</t>
  </si>
  <si>
    <t>HEALTH FACILITIES AND SERVICES REGULATION SUB-PROGRAM</t>
  </si>
  <si>
    <t>Department of Health Regional Office VII</t>
  </si>
  <si>
    <t>2018 NEP vs. 2017 ACTUAL OBLIGATIONS</t>
  </si>
  <si>
    <t xml:space="preserve">2018 STO-Operations of Regional Offices </t>
  </si>
  <si>
    <t>FY 2017 ACTUAL OBLIGATIONS</t>
  </si>
  <si>
    <t>P/A/P</t>
  </si>
  <si>
    <t>2017 Current Actual Obligation</t>
  </si>
  <si>
    <t>COLELCTIVE NEGOTIATION AGREEMENT (CNA)</t>
  </si>
  <si>
    <t>2017 Current APPRO</t>
  </si>
  <si>
    <t>2016 CONAP</t>
  </si>
  <si>
    <t>2017 current plus 2016 conap</t>
  </si>
  <si>
    <t xml:space="preserve">Difference           2018 vs. 2017</t>
  </si>
  <si>
    <t>(1)</t>
  </si>
  <si>
    <t>(2)</t>
  </si>
  <si>
    <t>(3)</t>
  </si>
  <si>
    <t>(4)</t>
  </si>
  <si>
    <t>(5)</t>
  </si>
  <si>
    <t>(6)= (4)+(5)</t>
  </si>
  <si>
    <t>(7) = (3) - (6)</t>
  </si>
  <si>
    <t>SCHOLARSHIP EXPENSE</t>
  </si>
  <si>
    <t>5020301000</t>
  </si>
  <si>
    <t>ACCOUNTABLE FORMS</t>
  </si>
  <si>
    <t>SEMI-EXPENDABLE OFFICE EQUIPMENT</t>
  </si>
  <si>
    <t>SEMI-EXPENDABLE ICT EQUIPMENT</t>
  </si>
  <si>
    <t>SEMI-EXPENDABLE - FURNITURE AND FIXTURES</t>
  </si>
  <si>
    <t>SEMI-EXPENDABLE - OTHER MACHINERY EQUIPMENT</t>
  </si>
  <si>
    <t>TELEPHONE - MOBILE</t>
  </si>
  <si>
    <t>CABLE, SATELLITE EXPENSE</t>
  </si>
  <si>
    <t>RM-SEMI EXPENDABLE DISASTER RESPONSE AND RESCUE UNIT</t>
  </si>
  <si>
    <t>R&amp;M-ICT EQUIPMENT</t>
  </si>
  <si>
    <t>R&amp;M-COMMUNICATION EQUIPMENT</t>
  </si>
  <si>
    <t>R&amp;M-SEMI-EXPENDABLE COMMUNICATION EQUIPMENT</t>
  </si>
  <si>
    <t>FINANCIAL ASSISTANCE TO NGAS</t>
  </si>
  <si>
    <t>SUBSIDY TO OTHERS</t>
  </si>
  <si>
    <t>EXTRAORDINARY/ MISCELLANEOUS</t>
  </si>
  <si>
    <t>FIDELITY BOND PREMIUMS</t>
  </si>
  <si>
    <t>AWARDS/ REWARDS EXPENSE</t>
  </si>
  <si>
    <t>LEGAL SERVICES</t>
  </si>
  <si>
    <t>2017 Allotment</t>
  </si>
  <si>
    <t>remaining amount</t>
  </si>
  <si>
    <t>2018 Public Health Management</t>
  </si>
  <si>
    <t>2018 Regulation of Regional Health Facilities and Services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</si>
</sst>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/>
  </cellStyleXfs>
  <cellXfs count="9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0" applyFont="1" fillId="0" applyFill="1" borderId="0" applyBorder="1" xfId="1"/>
    <xf numFmtId="43" applyNumberFormat="1" fontId="2" applyFont="1" fillId="0" applyFill="1" borderId="0" applyBorder="1" xfId="1"/>
    <xf numFmtId="49" applyNumberFormat="1" fontId="3" applyFont="1" fillId="0" applyFill="1" borderId="0" applyBorder="1" xfId="1">
      <alignment horizontal="center" vertical="center"/>
    </xf>
    <xf numFmtId="43" applyNumberFormat="1" fontId="3" applyFont="1" fillId="0" applyFill="1" borderId="0" applyBorder="1" xfId="1"/>
    <xf numFmtId="43" applyNumberFormat="1" fontId="3" applyFont="1" fillId="0" applyFill="1" borderId="0" applyBorder="1" xfId="1"/>
    <xf numFmtId="164" applyNumberFormat="1" fontId="3" applyFont="1" fillId="0" applyFill="1" borderId="0" applyBorder="1" xfId="1"/>
    <xf numFmtId="43" applyNumberFormat="1" fontId="4" applyFont="1" fillId="0" applyFill="1" borderId="0" applyBorder="1" xfId="1"/>
    <xf numFmtId="49" applyNumberFormat="1" fontId="4" applyFont="1" fillId="0" applyFill="1" borderId="0" applyBorder="1" xfId="1">
      <alignment horizontal="center" vertical="center"/>
    </xf>
    <xf numFmtId="43" applyNumberFormat="1" fontId="5" applyFont="1" fillId="0" applyFill="1" borderId="1" applyBorder="1" xfId="1">
      <alignment horizontal="center" vertical="center" wrapText="1"/>
    </xf>
    <xf numFmtId="43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1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3" applyNumberFormat="1" fontId="3" applyFont="1" fillId="0" applyFill="1" borderId="0" applyBorder="1" xfId="1">
      <alignment horizontal="center" vertical="center" wrapText="1"/>
    </xf>
    <xf numFmtId="43" applyNumberFormat="1" fontId="3" applyFont="1" fillId="0" applyFill="1" borderId="1" applyBorder="1" xfId="1"/>
    <xf numFmtId="49" applyNumberFormat="1" fontId="3" applyFont="1" fillId="0" applyFill="1" borderId="1" applyBorder="1" xfId="1">
      <alignment horizontal="center" vertical="center"/>
    </xf>
    <xf numFmtId="43" applyNumberFormat="1" fontId="3" applyFont="1" fillId="0" applyFill="1" borderId="1" applyBorder="1" xfId="1"/>
    <xf numFmtId="164" applyNumberFormat="1" fontId="3" applyFont="1" fillId="0" applyFill="1" borderId="1" applyBorder="1" xfId="1"/>
    <xf numFmtId="43" applyNumberFormat="1" fontId="5" applyFont="1" fillId="0" applyFill="1" borderId="1" applyBorder="1" xfId="1"/>
    <xf numFmtId="49" applyNumberFormat="1" fontId="5" applyFont="1" fillId="0" applyFill="1" borderId="1" applyBorder="1" xfId="1">
      <alignment horizontal="center" vertical="center"/>
    </xf>
    <xf numFmtId="43" applyNumberFormat="1" fontId="5" applyFont="1" fillId="0" applyFill="1" borderId="2" applyBorder="1" xfId="1"/>
    <xf numFmtId="43" applyNumberFormat="1" fontId="5" applyFont="1" fillId="0" applyFill="1" borderId="0" applyBorder="1" xfId="1"/>
    <xf numFmtId="43" applyNumberFormat="1" fontId="6" applyFont="1" fillId="0" applyFill="1" borderId="1" applyBorder="1" xfId="1">
      <alignment horizontal="center" wrapText="1"/>
    </xf>
    <xf numFmtId="49" applyNumberFormat="1" fontId="7" applyFont="1" fillId="0" applyFill="1" borderId="1" applyBorder="1" xfId="1">
      <alignment horizontal="center" wrapText="1"/>
    </xf>
    <xf numFmtId="49" applyNumberFormat="1" fontId="7" applyFont="1" fillId="0" applyFill="1" borderId="3" applyBorder="1" xfId="1">
      <alignment horizontal="center" wrapText="1"/>
    </xf>
    <xf numFmtId="49" applyNumberFormat="1" fontId="7" applyFont="1" fillId="0" applyFill="1" borderId="4" applyBorder="1" xfId="1">
      <alignment horizontal="center" wrapText="1"/>
    </xf>
    <xf numFmtId="49" applyNumberFormat="1" fontId="7" applyFont="1" fillId="0" applyFill="1" borderId="5" applyBorder="1" xfId="1">
      <alignment horizontal="center" wrapText="1"/>
    </xf>
    <xf numFmtId="43" applyNumberFormat="1" fontId="7" applyFont="1" fillId="0" applyFill="1" borderId="3" applyBorder="1" xfId="1">
      <alignment horizontal="center" wrapText="1"/>
    </xf>
    <xf numFmtId="43" applyNumberFormat="1" fontId="7" applyFont="1" fillId="0" applyFill="1" borderId="4" applyBorder="1" xfId="1">
      <alignment horizontal="center" wrapText="1"/>
    </xf>
    <xf numFmtId="43" applyNumberFormat="1" fontId="7" applyFont="1" fillId="0" applyFill="1" borderId="5" applyBorder="1" xfId="1">
      <alignment horizontal="center" wrapText="1"/>
    </xf>
    <xf numFmtId="43" applyNumberFormat="1" fontId="7" applyFont="1" fillId="0" applyFill="1" borderId="0" applyBorder="1" xfId="1">
      <alignment horizontal="center" wrapText="1"/>
    </xf>
    <xf numFmtId="43" applyNumberFormat="1" fontId="2" applyFont="1" fillId="0" applyFill="1" borderId="0" applyBorder="1" xfId="1"/>
    <xf numFmtId="43" applyNumberFormat="1" fontId="6" applyFont="1" fillId="0" applyFill="1" borderId="1" applyBorder="1" xfId="1">
      <alignment horizontal="center" vertical="center" wrapText="1"/>
    </xf>
    <xf numFmtId="49" applyNumberFormat="1" fontId="6" applyFont="1" fillId="0" applyFill="1" borderId="1" applyBorder="1" xfId="1">
      <alignment horizontal="center" vertical="center" wrapText="1"/>
    </xf>
    <xf numFmtId="165" applyNumberFormat="1" fontId="6" applyFont="1" fillId="0" applyFill="1" borderId="3" applyBorder="1" xfId="1">
      <alignment horizontal="center" vertical="center" wrapText="1"/>
    </xf>
    <xf numFmtId="49" applyNumberFormat="1" fontId="3" applyFont="1" fillId="0" applyFill="1" borderId="3" applyBorder="1" xfId="1">
      <alignment horizontal="center" vertical="center" wrapText="1"/>
    </xf>
    <xf numFmtId="43" applyNumberFormat="1" fontId="3" applyFont="1" fillId="0" applyFill="1" borderId="3" applyBorder="1" xfId="1"/>
    <xf numFmtId="43" applyNumberFormat="1" fontId="5" applyFont="1" fillId="0" applyFill="1" borderId="6" applyBorder="1" xfId="1"/>
    <xf numFmtId="0" applyNumberFormat="1" fontId="0" applyFont="1" fillId="0" applyFill="1" borderId="1" applyBorder="1" xfId="0"/>
    <xf numFmtId="43" applyNumberFormat="1" fontId="6" applyFont="1" fillId="0" applyFill="1" borderId="3" applyBorder="1" xfId="1">
      <alignment horizontal="center" vertical="center" wrapText="1"/>
    </xf>
    <xf numFmtId="43" applyNumberFormat="1" fontId="3" applyFont="1" fillId="0" applyFill="1" borderId="3" applyBorder="1" xfId="1"/>
    <xf numFmtId="0" applyNumberFormat="1" fontId="9" applyFont="1" fillId="0" applyFill="1" borderId="0" applyBorder="1" xfId="0">
      <alignment vertical="center"/>
    </xf>
    <xf numFmtId="0" applyNumberFormat="1" fontId="9" applyFont="1" fillId="0" applyFill="1" borderId="0" applyBorder="1" xfId="0">
      <alignment horizontal="center" vertical="center"/>
    </xf>
    <xf numFmtId="43" applyNumberFormat="1" fontId="0" applyFont="1" fillId="0" applyFill="1" borderId="1" applyBorder="1" xfId="1"/>
    <xf numFmtId="49" applyNumberFormat="1" fontId="6" applyFont="1" fillId="0" applyFill="1" borderId="3" applyBorder="1" xfId="1">
      <alignment horizontal="center" vertical="center" wrapText="1"/>
    </xf>
    <xf numFmtId="49" applyNumberFormat="1" fontId="9" applyFont="1" fillId="0" applyFill="1" borderId="1" applyBorder="1" xfId="1">
      <alignment horizontal="center" vertical="center"/>
    </xf>
    <xf numFmtId="49" applyNumberFormat="1" fontId="9" applyFont="1" fillId="0" applyFill="1" borderId="0" applyBorder="1" xfId="0">
      <alignment horizontal="center" vertical="center"/>
    </xf>
    <xf numFmtId="43" applyNumberFormat="1" fontId="9" applyFont="1" fillId="0" applyFill="1" borderId="1" applyBorder="1" xfId="1">
      <alignment vertical="center"/>
    </xf>
    <xf numFmtId="43" applyNumberFormat="1" fontId="9" applyFont="1" fillId="0" applyFill="1" borderId="1" applyBorder="1" xfId="1">
      <alignment horizontal="center" vertical="center"/>
    </xf>
    <xf numFmtId="43" applyNumberFormat="1" fontId="9" applyFont="1" fillId="0" applyFill="1" borderId="1" applyBorder="1" xfId="1">
      <alignment horizontal="center" vertical="center" wrapText="1"/>
    </xf>
    <xf numFmtId="43" applyNumberFormat="1" fontId="5" applyFont="1" fillId="0" applyFill="1" borderId="2" applyBorder="1" xfId="1"/>
    <xf numFmtId="43" applyNumberFormat="1" fontId="5" applyFont="1" fillId="0" applyFill="1" borderId="6" applyBorder="1" xfId="1"/>
    <xf numFmtId="43" applyNumberFormat="1" fontId="9" applyFont="1" fillId="0" applyFill="1" borderId="0" applyBorder="1" xfId="1"/>
    <xf numFmtId="43" applyNumberFormat="1" fontId="0" applyFont="1" fillId="0" applyFill="1" borderId="0" applyBorder="1" xfId="0"/>
    <xf numFmtId="0" applyNumberFormat="1" fontId="3" applyFont="1" fillId="0" applyFill="1" borderId="0" applyBorder="1" xfId="0"/>
    <xf numFmtId="43" applyNumberFormat="1" fontId="3" applyFont="1" fillId="0" applyFill="1" borderId="0" applyBorder="1" xfId="0"/>
    <xf numFmtId="0" applyNumberFormat="1" fontId="3" applyFont="1" fillId="0" applyFill="1" borderId="1" applyBorder="1" xfId="0"/>
    <xf numFmtId="43" applyNumberFormat="1" fontId="3" applyFont="1" fillId="0" applyFill="1" borderId="1" applyBorder="1" xfId="0"/>
    <xf numFmtId="43" applyNumberFormat="1" fontId="5" applyFont="1" fillId="0" applyFill="1" borderId="1" applyBorder="1" xfId="0"/>
    <xf numFmtId="43" applyNumberFormat="1" fontId="5" applyFont="1" fillId="0" applyFill="1" borderId="2" applyBorder="1" xfId="0"/>
    <xf numFmtId="43" applyNumberFormat="1" fontId="5" applyFont="1" fillId="0" applyFill="1" borderId="1" applyBorder="1" xfId="1"/>
    <xf numFmtId="164" applyNumberFormat="1" fontId="8" applyFont="1" fillId="0" applyFill="1" borderId="3" applyBorder="1" xfId="1">
      <alignment horizontal="center" vertical="center" wrapText="1"/>
    </xf>
    <xf numFmtId="43" applyNumberFormat="1" fontId="6" applyFont="1" fillId="0" applyFill="1" borderId="1" applyBorder="1" xfId="1">
      <alignment horizontal="center" vertical="center" wrapText="1"/>
    </xf>
    <xf numFmtId="164" applyNumberFormat="1" fontId="6" applyFont="1" fillId="0" applyFill="1" borderId="4" applyBorder="1" xfId="1">
      <alignment horizontal="center" vertical="center" wrapText="1"/>
    </xf>
    <xf numFmtId="164" applyNumberFormat="1" fontId="6" applyFont="1" fillId="0" applyFill="1" borderId="5" applyBorder="1" xfId="1">
      <alignment horizontal="center" vertical="center" wrapText="1"/>
    </xf>
    <xf numFmtId="43" applyNumberFormat="1" fontId="6" applyFont="1" fillId="0" applyFill="1" borderId="1" applyBorder="1" xfId="1">
      <alignment horizontal="center" vertical="center" wrapText="1"/>
    </xf>
    <xf numFmtId="43" applyNumberFormat="1" fontId="3" applyFont="1" fillId="0" applyFill="1" borderId="7" applyBorder="1" xfId="1"/>
    <xf numFmtId="43" applyNumberFormat="1" fontId="3" applyFont="1" fillId="0" applyFill="1" borderId="7" applyBorder="1" xfId="1"/>
    <xf numFmtId="164" applyNumberFormat="1" fontId="3" applyFont="1" fillId="0" applyFill="1" borderId="7" applyBorder="1" xfId="1"/>
    <xf numFmtId="49" applyNumberFormat="1" fontId="6" applyFont="1" fillId="0" applyFill="1" borderId="1" applyBorder="1" xfId="1">
      <alignment horizontal="center" vertical="center" wrapText="1"/>
    </xf>
    <xf numFmtId="165" applyNumberFormat="1" fontId="6" applyFont="1" fillId="0" applyFill="1" borderId="1" applyBorder="1" xfId="1">
      <alignment horizontal="center" vertical="center" wrapText="1"/>
    </xf>
    <xf numFmtId="43" applyNumberFormat="1" fontId="6" applyFont="1" fillId="0" applyFill="1" borderId="3" applyBorder="1" xfId="1">
      <alignment horizontal="center" vertical="center" wrapText="1"/>
    </xf>
    <xf numFmtId="0" applyNumberFormat="1" fontId="0" applyFont="1" fillId="0" applyFill="1" borderId="0" applyBorder="1" xfId="0"/>
    <xf numFmtId="164" applyNumberFormat="1" fontId="6" applyFont="1" fillId="0" applyFill="1" borderId="1" applyBorder="1" xfId="1">
      <alignment horizontal="center" vertical="center" wrapText="1"/>
    </xf>
    <xf numFmtId="43" applyNumberFormat="1" fontId="6" applyFont="1" fillId="0" applyFill="1" borderId="0" applyBorder="1" xfId="1">
      <alignment horizontal="center" vertical="center" wrapText="1"/>
    </xf>
    <xf numFmtId="0" applyNumberFormat="1" fontId="10" applyFont="1" fillId="0" applyFill="1" borderId="8" applyBorder="1" xfId="0">
      <alignment horizontal="left" wrapText="1"/>
    </xf>
    <xf numFmtId="1" applyNumberFormat="1" fontId="10" applyFont="1" fillId="0" applyFill="1" borderId="8" applyBorder="1" xfId="0">
      <alignment horizontal="center" vertical="center" wrapText="1"/>
    </xf>
    <xf numFmtId="0" applyNumberFormat="1" fontId="10" applyFont="1" fillId="0" applyFill="1" borderId="8" applyBorder="1" xfId="0">
      <alignment horizontal="left" wrapText="1" indent="15"/>
    </xf>
    <xf numFmtId="0" applyNumberFormat="1" fontId="10" applyFont="1" fillId="0" applyFill="1" borderId="8" applyBorder="1" xfId="0">
      <alignment horizontal="left" wrapText="1" indent="2"/>
    </xf>
    <xf numFmtId="0" applyNumberFormat="1" fontId="10" applyFont="1" fillId="0" applyFill="1" borderId="8" applyBorder="1" xfId="0">
      <alignment horizontal="left" wrapText="1" indent="4"/>
    </xf>
    <xf numFmtId="0" applyNumberFormat="1" fontId="10" applyFont="1" fillId="0" applyFill="1" borderId="8" applyBorder="1" xfId="0">
      <alignment horizontal="left" wrapText="1" indent="6"/>
    </xf>
    <xf numFmtId="0" applyNumberFormat="1" fontId="10" applyFont="1" fillId="0" applyFill="1" borderId="8" applyBorder="1" xfId="0">
      <alignment horizontal="left" wrapText="1" indent="9"/>
    </xf>
    <xf numFmtId="0" applyNumberFormat="1" fontId="10" applyFont="1" fillId="0" applyFill="1" borderId="8" applyBorder="1" xfId="0">
      <alignment horizontal="left" vertical="top" wrapText="1" indent="15"/>
    </xf>
    <xf numFmtId="43" applyNumberFormat="1" fontId="9" applyFont="1" fillId="0" applyFill="1" borderId="3" applyBorder="1" xfId="1">
      <alignment horizontal="center" vertical="center" wrapText="1"/>
    </xf>
    <xf numFmtId="43" applyNumberFormat="1" fontId="9" applyFont="1" fillId="0" applyFill="1" borderId="4" applyBorder="1" xfId="1">
      <alignment horizontal="center" vertical="center" wrapText="1"/>
    </xf>
    <xf numFmtId="43" applyNumberFormat="1" fontId="9" applyFont="1" fillId="0" applyFill="1" borderId="5" applyBorder="1" xfId="1">
      <alignment horizontal="center" vertical="center" wrapText="1"/>
    </xf>
    <xf numFmtId="0" applyNumberFormat="1" fontId="9" applyFont="1" fillId="0" applyFill="1" borderId="3" applyBorder="1" xfId="0">
      <alignment horizontal="center" vertical="center" wrapText="1"/>
    </xf>
    <xf numFmtId="0" applyNumberFormat="1" fontId="9" applyFont="1" fillId="0" applyFill="1" borderId="4" applyBorder="1" xfId="0">
      <alignment horizontal="center" vertical="center" wrapText="1"/>
    </xf>
    <xf numFmtId="0" applyNumberFormat="1" fontId="9" applyFont="1" fillId="0" applyFill="1" borderId="5" applyBorder="1" xfId="0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57"/>
  <sheetViews>
    <sheetView workbookViewId="0">
      <selection activeCell="A12" sqref="A12"/>
    </sheetView>
  </sheetViews>
  <sheetFormatPr defaultColWidth="9.109375" defaultRowHeight="14.4"/>
  <cols>
    <col min="1" max="1" width="94.109375" customWidth="1" style="73"/>
    <col min="2" max="2" width="34.88671875" customWidth="1" style="73"/>
    <col min="3" max="16384" width="9.109375" customWidth="1" style="73"/>
  </cols>
  <sheetData>
    <row r="2" ht="15"/>
    <row r="3" ht="16.2">
      <c r="A3" s="76" t="s">
        <v>105</v>
      </c>
      <c r="B3" s="77" t="s">
        <v>15</v>
      </c>
    </row>
    <row r="4" ht="16.2">
      <c r="A4" s="79" t="s">
        <v>106</v>
      </c>
      <c r="B4" s="77">
        <v>100000000000000</v>
      </c>
    </row>
    <row r="5" ht="16.2">
      <c r="A5" s="78" t="s">
        <v>107</v>
      </c>
      <c r="B5" s="77">
        <v>100000100001000</v>
      </c>
    </row>
    <row r="6" ht="16.2">
      <c r="A6" s="78" t="s">
        <v>108</v>
      </c>
      <c r="B6" s="77">
        <v>100000100002000</v>
      </c>
    </row>
    <row r="7" ht="16.2">
      <c r="A7" s="79" t="s">
        <v>109</v>
      </c>
      <c r="B7" s="77">
        <v>200000000000000</v>
      </c>
    </row>
    <row r="8" ht="16.2">
      <c r="A8" s="78" t="s">
        <v>110</v>
      </c>
      <c r="B8" s="77">
        <v>200000000001000</v>
      </c>
    </row>
    <row r="9" ht="16.2">
      <c r="A9" s="78" t="s">
        <v>111</v>
      </c>
      <c r="B9" s="77">
        <v>200000100002000</v>
      </c>
    </row>
    <row r="10" ht="16.2">
      <c r="A10" s="79" t="s">
        <v>112</v>
      </c>
      <c r="B10" s="77">
        <v>300000000000000</v>
      </c>
    </row>
    <row r="11" ht="16.2">
      <c r="A11" s="80" t="s">
        <v>113</v>
      </c>
      <c r="B11" s="77">
        <v>310000000000000</v>
      </c>
    </row>
    <row r="12" ht="16.2">
      <c r="A12" s="81" t="s">
        <v>114</v>
      </c>
      <c r="B12" s="77">
        <v>310100000000000</v>
      </c>
    </row>
    <row r="13" ht="16.2">
      <c r="A13" s="78" t="s">
        <v>115</v>
      </c>
      <c r="B13" s="77">
        <v>310100100001000</v>
      </c>
    </row>
    <row r="14" ht="16.2">
      <c r="A14" s="78" t="s">
        <v>116</v>
      </c>
      <c r="B14" s="77">
        <v>310100100002000</v>
      </c>
    </row>
    <row r="15" ht="16.2">
      <c r="A15" s="78" t="s">
        <v>117</v>
      </c>
      <c r="B15" s="77">
        <v>310100100003000</v>
      </c>
    </row>
    <row r="16" ht="16.2">
      <c r="A16" s="81" t="s">
        <v>118</v>
      </c>
      <c r="B16" s="77">
        <v>310200000000000</v>
      </c>
    </row>
    <row r="17" ht="16.2">
      <c r="A17" s="82" t="s">
        <v>119</v>
      </c>
      <c r="B17" s="77">
        <v>310201000000000</v>
      </c>
    </row>
    <row r="18" ht="16.2">
      <c r="A18" s="78" t="s">
        <v>120</v>
      </c>
      <c r="B18" s="77">
        <v>310201100001000</v>
      </c>
    </row>
    <row r="19" ht="16.2">
      <c r="A19" s="78" t="s">
        <v>121</v>
      </c>
      <c r="B19" s="77">
        <v>310201100002000</v>
      </c>
    </row>
    <row r="20" ht="16.2">
      <c r="A20" s="78" t="s">
        <v>122</v>
      </c>
      <c r="B20" s="77">
        <v>310201100003000</v>
      </c>
    </row>
    <row r="21" ht="16.2">
      <c r="A21" s="78" t="s">
        <v>123</v>
      </c>
      <c r="B21" s="77">
        <v>310201100004000</v>
      </c>
    </row>
    <row r="22" ht="16.2">
      <c r="A22" s="82" t="s">
        <v>124</v>
      </c>
      <c r="B22" s="77">
        <v>310202000000000</v>
      </c>
    </row>
    <row r="23" ht="16.2">
      <c r="A23" s="78" t="s">
        <v>125</v>
      </c>
      <c r="B23" s="77">
        <v>310202100001000</v>
      </c>
    </row>
    <row r="24" ht="31.2">
      <c r="A24" s="78" t="s">
        <v>9</v>
      </c>
      <c r="B24" s="77">
        <v>310202100002000</v>
      </c>
    </row>
    <row r="25" ht="16.2">
      <c r="A25" s="82" t="s">
        <v>126</v>
      </c>
      <c r="B25" s="77">
        <v>310203000000000</v>
      </c>
    </row>
    <row r="26" ht="16.2">
      <c r="A26" s="78" t="s">
        <v>127</v>
      </c>
      <c r="B26" s="77">
        <v>310203100001000</v>
      </c>
    </row>
    <row r="27" ht="16.2">
      <c r="A27" s="80" t="s">
        <v>128</v>
      </c>
      <c r="B27" s="77">
        <v>310300000000000</v>
      </c>
    </row>
    <row r="28" ht="16.2">
      <c r="A28" s="82" t="s">
        <v>129</v>
      </c>
      <c r="B28" s="77">
        <v>310301000000000</v>
      </c>
    </row>
    <row r="29" ht="16.2">
      <c r="A29" s="78" t="s">
        <v>5</v>
      </c>
      <c r="B29" s="77">
        <v>310301100001000</v>
      </c>
    </row>
    <row r="30" ht="16.2">
      <c r="A30" s="82" t="s">
        <v>130</v>
      </c>
      <c r="B30" s="77">
        <v>310302000000000</v>
      </c>
    </row>
    <row r="31" ht="16.2">
      <c r="A31" s="78" t="s">
        <v>131</v>
      </c>
      <c r="B31" s="77">
        <v>310302100001000</v>
      </c>
    </row>
    <row r="32" ht="16.2">
      <c r="A32" s="82" t="s">
        <v>132</v>
      </c>
      <c r="B32" s="77">
        <v>310303000000000</v>
      </c>
    </row>
    <row r="33" ht="16.2">
      <c r="A33" s="78" t="s">
        <v>133</v>
      </c>
      <c r="B33" s="77">
        <v>310303100001000</v>
      </c>
    </row>
    <row r="34" ht="16.2">
      <c r="A34" s="82" t="s">
        <v>134</v>
      </c>
      <c r="B34" s="77">
        <v>310304000000000</v>
      </c>
    </row>
    <row r="35" ht="16.2">
      <c r="A35" s="78" t="s">
        <v>135</v>
      </c>
      <c r="B35" s="77">
        <v>310304100001000</v>
      </c>
    </row>
    <row r="36" ht="16.2">
      <c r="A36" s="82" t="s">
        <v>136</v>
      </c>
      <c r="B36" s="77">
        <v>310305000000000</v>
      </c>
    </row>
    <row r="37" ht="31.2">
      <c r="A37" s="78" t="s">
        <v>137</v>
      </c>
      <c r="B37" s="77">
        <v>310305100001000</v>
      </c>
    </row>
    <row r="38" ht="16.2">
      <c r="A38" s="78" t="s">
        <v>138</v>
      </c>
      <c r="B38" s="77">
        <v>310305100002000</v>
      </c>
    </row>
    <row r="39" ht="16.2">
      <c r="A39" s="82" t="s">
        <v>139</v>
      </c>
      <c r="B39" s="77">
        <v>310306000000000</v>
      </c>
    </row>
    <row r="40" ht="16.2">
      <c r="A40" s="78" t="s">
        <v>140</v>
      </c>
      <c r="B40" s="77">
        <v>310306100001000</v>
      </c>
    </row>
    <row r="41" ht="16.2">
      <c r="A41" s="78" t="s">
        <v>141</v>
      </c>
      <c r="B41" s="77">
        <v>310306100002000</v>
      </c>
    </row>
    <row r="42" ht="16.2">
      <c r="A42" s="82" t="s">
        <v>142</v>
      </c>
      <c r="B42" s="77">
        <v>310307000000000</v>
      </c>
    </row>
    <row r="43" ht="16.2">
      <c r="A43" s="78" t="s">
        <v>143</v>
      </c>
      <c r="B43" s="77">
        <v>310307100001000</v>
      </c>
    </row>
    <row r="44" ht="16.2">
      <c r="A44" s="82" t="s">
        <v>144</v>
      </c>
      <c r="B44" s="77">
        <v>310400000000000</v>
      </c>
    </row>
    <row r="45" ht="16.2">
      <c r="A45" s="78" t="s">
        <v>145</v>
      </c>
      <c r="B45" s="77">
        <v>310400100001000</v>
      </c>
    </row>
    <row r="46" ht="16.2">
      <c r="A46" s="82" t="s">
        <v>146</v>
      </c>
      <c r="B46" s="77">
        <v>310500000000000</v>
      </c>
    </row>
    <row r="47" ht="16.2">
      <c r="A47" s="78" t="s">
        <v>147</v>
      </c>
      <c r="B47" s="77">
        <v>310500100001000</v>
      </c>
    </row>
    <row r="48" ht="16.2">
      <c r="A48" s="80" t="s">
        <v>148</v>
      </c>
      <c r="B48" s="77">
        <v>320000000000000</v>
      </c>
    </row>
    <row r="49" ht="16.2">
      <c r="A49" s="81" t="s">
        <v>149</v>
      </c>
      <c r="B49" s="77">
        <v>320100000000000</v>
      </c>
    </row>
    <row r="50" ht="16.2">
      <c r="A50" s="82" t="s">
        <v>150</v>
      </c>
      <c r="B50" s="77">
        <v>320101000000000</v>
      </c>
    </row>
    <row r="51" ht="30.6">
      <c r="A51" s="83" t="s">
        <v>151</v>
      </c>
      <c r="B51" s="77">
        <v>320101100001000</v>
      </c>
    </row>
    <row r="52" ht="16.2">
      <c r="A52" s="82" t="s">
        <v>152</v>
      </c>
      <c r="B52" s="77">
        <v>320102000000000</v>
      </c>
    </row>
    <row r="53" ht="31.2">
      <c r="A53" s="78" t="s">
        <v>153</v>
      </c>
      <c r="B53" s="77">
        <v>320102100001000</v>
      </c>
    </row>
    <row r="54" ht="16.2">
      <c r="A54" s="80" t="s">
        <v>154</v>
      </c>
      <c r="B54" s="77">
        <v>330000000000000</v>
      </c>
    </row>
    <row r="55" ht="16.2">
      <c r="A55" s="81" t="s">
        <v>155</v>
      </c>
      <c r="B55" s="77">
        <v>330100000000000</v>
      </c>
    </row>
    <row r="56" ht="16.2">
      <c r="A56" s="82" t="s">
        <v>156</v>
      </c>
      <c r="B56" s="77">
        <v>330101000000000</v>
      </c>
    </row>
    <row r="57" ht="16.2">
      <c r="A57" s="78" t="s">
        <v>6</v>
      </c>
      <c r="B57" s="77">
        <v>330101100002000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4.4"/>
  <cols>
    <col min="1" max="1" width="98" customWidth="1" style="6"/>
    <col min="2" max="2" width="18.5546875" customWidth="1" style="4"/>
    <col min="3" max="3" width="21.33203125" customWidth="1" style="5"/>
    <col min="4" max="5" hidden="1" width="9.109375" customWidth="1" style="6"/>
    <col min="6" max="6" width="23.33203125" customWidth="1" style="6"/>
    <col min="7" max="7" hidden="1" width="9.109375" customWidth="1" style="6"/>
    <col min="8" max="8" hidden="1" width="3" customWidth="1" style="6"/>
    <col min="9" max="9" width="19.6640625" customWidth="1" style="6"/>
    <col min="10" max="10" width="17.6640625" customWidth="1" style="55"/>
  </cols>
  <sheetData>
    <row r="1" ht="15.6">
      <c r="A1" s="3" t="s">
        <v>66</v>
      </c>
    </row>
    <row r="2" ht="15.6">
      <c r="A2" s="32" t="s">
        <v>1</v>
      </c>
      <c r="B2" s="32"/>
      <c r="C2" s="32"/>
      <c r="D2" s="32"/>
      <c r="E2" s="32"/>
      <c r="F2" s="32"/>
      <c r="G2" s="32"/>
      <c r="H2" s="32"/>
      <c r="I2" s="32"/>
    </row>
    <row r="3">
      <c r="A3" s="8"/>
      <c r="B3" s="9"/>
    </row>
    <row r="4" ht="52.8" s="73" customFormat="1">
      <c r="A4" s="63" t="s">
        <v>2</v>
      </c>
      <c r="B4" s="70" t="s">
        <v>3</v>
      </c>
      <c r="C4" s="71" t="s">
        <v>4</v>
      </c>
      <c r="D4" s="71"/>
      <c r="E4" s="71"/>
      <c r="F4" s="63" t="s">
        <v>5</v>
      </c>
      <c r="G4" s="63"/>
      <c r="H4" s="63"/>
      <c r="I4" s="72" t="s">
        <v>6</v>
      </c>
      <c r="J4" s="63" t="s">
        <v>67</v>
      </c>
    </row>
    <row r="5">
      <c r="A5" s="23" t="s">
        <v>15</v>
      </c>
      <c r="B5" s="24"/>
      <c r="C5" s="25" t="s">
        <v>16</v>
      </c>
      <c r="D5" s="26"/>
      <c r="E5" s="27"/>
      <c r="F5" s="25" t="s">
        <v>17</v>
      </c>
      <c r="G5" s="26"/>
      <c r="H5" s="27"/>
      <c r="I5" s="28" t="s">
        <v>18</v>
      </c>
      <c r="J5" s="57"/>
    </row>
    <row r="6">
      <c r="A6" s="10" t="s">
        <v>68</v>
      </c>
      <c r="B6" s="12"/>
      <c r="C6" s="12"/>
      <c r="D6" s="12"/>
      <c r="E6" s="11"/>
      <c r="F6" s="12"/>
      <c r="G6" s="12"/>
      <c r="H6" s="11"/>
      <c r="I6" s="36"/>
      <c r="J6" s="57"/>
    </row>
    <row r="7">
      <c r="A7" s="15" t="s">
        <v>69</v>
      </c>
      <c r="B7" s="16" t="s">
        <v>70</v>
      </c>
      <c r="C7" s="17">
        <v>49498000</v>
      </c>
      <c r="D7" s="15"/>
      <c r="E7" s="15"/>
      <c r="F7" s="15">
        <v>24462000</v>
      </c>
      <c r="G7" s="15"/>
      <c r="H7" s="15"/>
      <c r="I7" s="41">
        <v>8267000</v>
      </c>
      <c r="J7" s="58">
        <f>SUM(C7:I7)</f>
        <v>82227000</v>
      </c>
    </row>
    <row r="8">
      <c r="A8" s="15" t="s">
        <v>71</v>
      </c>
      <c r="B8" s="16" t="s">
        <v>72</v>
      </c>
      <c r="C8" s="17">
        <v>2328000</v>
      </c>
      <c r="D8" s="15"/>
      <c r="E8" s="15"/>
      <c r="F8" s="15">
        <v>1104000</v>
      </c>
      <c r="G8" s="15"/>
      <c r="H8" s="15"/>
      <c r="I8" s="41">
        <v>432000</v>
      </c>
      <c r="J8" s="58">
        <f ref="J8:J23" t="shared" si="0">SUM(C8:I8)</f>
        <v>3864000</v>
      </c>
    </row>
    <row r="9">
      <c r="A9" s="15" t="s">
        <v>73</v>
      </c>
      <c r="B9" s="16" t="s">
        <v>72</v>
      </c>
      <c r="C9" s="17">
        <v>150000</v>
      </c>
      <c r="D9" s="15"/>
      <c r="E9" s="15"/>
      <c r="F9" s="15">
        <v>150000</v>
      </c>
      <c r="G9" s="15"/>
      <c r="H9" s="15"/>
      <c r="I9" s="41">
        <v>150000</v>
      </c>
      <c r="J9" s="58"/>
    </row>
    <row r="10">
      <c r="A10" s="15" t="s">
        <v>74</v>
      </c>
      <c r="B10" s="16" t="s">
        <v>75</v>
      </c>
      <c r="C10" s="17">
        <v>270000</v>
      </c>
      <c r="D10" s="15"/>
      <c r="E10" s="15"/>
      <c r="F10" s="15">
        <v>60000</v>
      </c>
      <c r="G10" s="15"/>
      <c r="H10" s="15"/>
      <c r="I10" s="41">
        <v>60000</v>
      </c>
      <c r="J10" s="58">
        <f t="shared" si="0"/>
        <v>390000</v>
      </c>
    </row>
    <row r="11">
      <c r="A11" s="15" t="s">
        <v>76</v>
      </c>
      <c r="B11" s="16" t="s">
        <v>77</v>
      </c>
      <c r="C11" s="17">
        <v>270000</v>
      </c>
      <c r="D11" s="15"/>
      <c r="E11" s="15"/>
      <c r="F11" s="15">
        <v>60000</v>
      </c>
      <c r="G11" s="15"/>
      <c r="H11" s="15"/>
      <c r="I11" s="41">
        <v>60000</v>
      </c>
      <c r="J11" s="58">
        <f>SUM(C11:I11)</f>
        <v>390000</v>
      </c>
    </row>
    <row r="12">
      <c r="A12" s="15" t="s">
        <v>78</v>
      </c>
      <c r="B12" s="16" t="s">
        <v>79</v>
      </c>
      <c r="C12" s="17">
        <v>485000</v>
      </c>
      <c r="D12" s="15"/>
      <c r="E12" s="15"/>
      <c r="F12" s="15">
        <v>230000</v>
      </c>
      <c r="G12" s="15"/>
      <c r="H12" s="15"/>
      <c r="I12" s="41">
        <v>90000</v>
      </c>
      <c r="J12" s="58">
        <f t="shared" si="0"/>
        <v>805000</v>
      </c>
    </row>
    <row r="13">
      <c r="A13" s="15" t="s">
        <v>80</v>
      </c>
      <c r="B13" s="16" t="s">
        <v>81</v>
      </c>
      <c r="C13" s="17">
        <v>5118000</v>
      </c>
      <c r="D13" s="15"/>
      <c r="E13" s="15"/>
      <c r="F13" s="15"/>
      <c r="G13" s="15"/>
      <c r="H13" s="15"/>
      <c r="I13" s="41"/>
      <c r="J13" s="58">
        <f t="shared" si="0"/>
        <v>5118000</v>
      </c>
    </row>
    <row r="14">
      <c r="A14" s="15" t="s">
        <v>82</v>
      </c>
      <c r="B14" s="16" t="s">
        <v>83</v>
      </c>
      <c r="C14" s="17">
        <v>347000</v>
      </c>
      <c r="D14" s="15"/>
      <c r="E14" s="15"/>
      <c r="F14" s="15"/>
      <c r="G14" s="15"/>
      <c r="H14" s="15"/>
      <c r="I14" s="41"/>
      <c r="J14" s="58">
        <f t="shared" si="0"/>
        <v>347000</v>
      </c>
    </row>
    <row r="15">
      <c r="A15" s="15" t="s">
        <v>84</v>
      </c>
      <c r="B15" s="16" t="s">
        <v>85</v>
      </c>
      <c r="C15" s="17">
        <v>15396000</v>
      </c>
      <c r="D15" s="15"/>
      <c r="E15" s="15"/>
      <c r="F15" s="15"/>
      <c r="G15" s="15"/>
      <c r="H15" s="15"/>
      <c r="I15" s="41"/>
      <c r="J15" s="58">
        <f t="shared" si="0"/>
        <v>15396000</v>
      </c>
    </row>
    <row r="16">
      <c r="A16" s="15" t="s">
        <v>86</v>
      </c>
      <c r="B16" s="16" t="s">
        <v>87</v>
      </c>
      <c r="C16" s="17">
        <v>4125000</v>
      </c>
      <c r="D16" s="15"/>
      <c r="E16" s="15"/>
      <c r="F16" s="15">
        <v>2039000</v>
      </c>
      <c r="G16" s="15"/>
      <c r="H16" s="15"/>
      <c r="I16" s="41">
        <v>689000</v>
      </c>
      <c r="J16" s="58">
        <f t="shared" si="0"/>
        <v>6853000</v>
      </c>
    </row>
    <row r="17">
      <c r="A17" s="15" t="s">
        <v>88</v>
      </c>
      <c r="B17" s="16" t="s">
        <v>89</v>
      </c>
      <c r="C17" s="17">
        <v>485000</v>
      </c>
      <c r="D17" s="15"/>
      <c r="E17" s="15"/>
      <c r="F17" s="15">
        <v>230000</v>
      </c>
      <c r="G17" s="15"/>
      <c r="H17" s="15"/>
      <c r="I17" s="41">
        <v>90000</v>
      </c>
      <c r="J17" s="58">
        <f t="shared" si="0"/>
        <v>805000</v>
      </c>
    </row>
    <row r="18">
      <c r="A18" s="15" t="s">
        <v>90</v>
      </c>
      <c r="B18" s="16" t="s">
        <v>91</v>
      </c>
      <c r="C18" s="17">
        <v>485000</v>
      </c>
      <c r="D18" s="15"/>
      <c r="E18" s="15"/>
      <c r="F18" s="15">
        <v>230000</v>
      </c>
      <c r="G18" s="15"/>
      <c r="H18" s="15"/>
      <c r="I18" s="41">
        <v>90000</v>
      </c>
      <c r="J18" s="58">
        <f t="shared" si="0"/>
        <v>805000</v>
      </c>
    </row>
    <row r="19">
      <c r="A19" s="15" t="s">
        <v>92</v>
      </c>
      <c r="B19" s="16" t="s">
        <v>93</v>
      </c>
      <c r="C19" s="17">
        <v>4125000</v>
      </c>
      <c r="D19" s="15"/>
      <c r="E19" s="15"/>
      <c r="F19" s="15">
        <v>2039000</v>
      </c>
      <c r="G19" s="15"/>
      <c r="H19" s="15"/>
      <c r="I19" s="41">
        <v>689000</v>
      </c>
      <c r="J19" s="58">
        <f>SUM(C19:I19)</f>
        <v>6853000</v>
      </c>
    </row>
    <row r="20">
      <c r="A20" s="15" t="s">
        <v>94</v>
      </c>
      <c r="B20" s="16" t="s">
        <v>95</v>
      </c>
      <c r="C20" s="17">
        <v>116000</v>
      </c>
      <c r="D20" s="15"/>
      <c r="E20" s="15"/>
      <c r="F20" s="15">
        <v>55000</v>
      </c>
      <c r="G20" s="15"/>
      <c r="H20" s="15"/>
      <c r="I20" s="41">
        <v>22000</v>
      </c>
      <c r="J20" s="58">
        <f t="shared" si="0"/>
        <v>193000</v>
      </c>
    </row>
    <row r="21">
      <c r="A21" s="15" t="s">
        <v>96</v>
      </c>
      <c r="B21" s="16" t="s">
        <v>97</v>
      </c>
      <c r="C21" s="17">
        <v>372000</v>
      </c>
      <c r="D21" s="15"/>
      <c r="E21" s="15"/>
      <c r="F21" s="15">
        <v>199000</v>
      </c>
      <c r="G21" s="15"/>
      <c r="H21" s="15"/>
      <c r="I21" s="41">
        <v>75000</v>
      </c>
      <c r="J21" s="58">
        <f t="shared" si="0"/>
        <v>646000</v>
      </c>
    </row>
    <row r="22">
      <c r="A22" s="15" t="s">
        <v>98</v>
      </c>
      <c r="B22" s="16" t="s">
        <v>99</v>
      </c>
      <c r="C22" s="17">
        <v>116000</v>
      </c>
      <c r="D22" s="15"/>
      <c r="E22" s="15"/>
      <c r="F22" s="15">
        <v>55000</v>
      </c>
      <c r="G22" s="15"/>
      <c r="H22" s="15"/>
      <c r="I22" s="41">
        <v>22000</v>
      </c>
      <c r="J22" s="58">
        <f t="shared" si="0"/>
        <v>193000</v>
      </c>
    </row>
    <row r="23">
      <c r="A23" s="15" t="s">
        <v>100</v>
      </c>
      <c r="B23" s="16" t="s">
        <v>101</v>
      </c>
      <c r="C23" s="17">
        <v>124000</v>
      </c>
      <c r="D23" s="15"/>
      <c r="E23" s="15"/>
      <c r="F23" s="15">
        <v>61000</v>
      </c>
      <c r="G23" s="15"/>
      <c r="H23" s="15"/>
      <c r="I23" s="41">
        <v>21000</v>
      </c>
      <c r="J23" s="58">
        <f t="shared" si="0"/>
        <v>206000</v>
      </c>
    </row>
    <row r="24">
      <c r="A24" s="15" t="s">
        <v>102</v>
      </c>
      <c r="B24" s="16" t="s">
        <v>101</v>
      </c>
      <c r="C24" s="17">
        <v>150000</v>
      </c>
      <c r="D24" s="15"/>
      <c r="E24" s="15"/>
      <c r="F24" s="15">
        <v>150000</v>
      </c>
      <c r="G24" s="15"/>
      <c r="H24" s="15"/>
      <c r="I24" s="41">
        <v>150000</v>
      </c>
      <c r="J24" s="58"/>
    </row>
    <row r="25">
      <c r="A25" s="15" t="s">
        <v>103</v>
      </c>
      <c r="B25" s="16" t="s">
        <v>104</v>
      </c>
      <c r="C25" s="17">
        <v>150000</v>
      </c>
      <c r="D25" s="15"/>
      <c r="E25" s="15"/>
      <c r="F25" s="15">
        <v>150000</v>
      </c>
      <c r="G25" s="15"/>
      <c r="H25" s="15"/>
      <c r="I25" s="41">
        <v>150000</v>
      </c>
      <c r="J25" s="58"/>
    </row>
    <row r="26" ht="15">
      <c r="A26" s="19"/>
      <c r="B26" s="20"/>
      <c r="C26" s="21"/>
      <c r="D26" s="21">
        <f ref="D26:H26" t="shared" si="1">SUM(D7:D25)</f>
        <v>0</v>
      </c>
      <c r="E26" s="21">
        <f t="shared" si="1"/>
        <v>0</v>
      </c>
      <c r="F26" s="21"/>
      <c r="G26" s="21">
        <f t="shared" si="1"/>
        <v>0</v>
      </c>
      <c r="H26" s="21">
        <f t="shared" si="1"/>
        <v>0</v>
      </c>
      <c r="I26" s="38"/>
      <c r="J26" s="60"/>
    </row>
    <row r="27" ht="15"/>
    <row r="28">
      <c r="A28" s="19"/>
      <c r="B28" s="16"/>
      <c r="C28" s="61"/>
      <c r="D28" s="19"/>
      <c r="E28" s="19"/>
      <c r="F28" s="19"/>
      <c r="G28" s="19"/>
      <c r="H28" s="19"/>
      <c r="I28" s="19"/>
      <c r="J28" s="59"/>
    </row>
    <row r="32">
      <c r="J32" s="56"/>
    </row>
  </sheetData>
  <pageMargins left="0.7" right="0.7" top="0.75" bottom="0.75" header="0.3" footer="0.3"/>
  <pageSetup scale="8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A41" sqref="A41"/>
    </sheetView>
  </sheetViews>
  <sheetFormatPr defaultColWidth="9.109375" defaultRowHeight="13.8"/>
  <cols>
    <col min="1" max="1" width="38" customWidth="1" style="6"/>
    <col min="2" max="2" width="13" customWidth="1" style="4"/>
    <col min="3" max="3" width="22.5546875" customWidth="1" style="5"/>
    <col min="4" max="5" hidden="1" width="9.109375" customWidth="1" style="6"/>
    <col min="6" max="6" width="16.21875" customWidth="1" style="6"/>
    <col min="7" max="7" hidden="1" width="9.109375" customWidth="1" style="6"/>
    <col min="8" max="8" hidden="1" width="3" customWidth="1" style="6"/>
    <col min="9" max="9" width="20.5546875" customWidth="1" style="6"/>
    <col min="10" max="11" hidden="1" width="9.109375" customWidth="1" style="6"/>
    <col min="12" max="12" width="17.5546875" customWidth="1" style="7"/>
    <col min="13" max="13" width="20.6640625" customWidth="1" style="7"/>
    <col min="14" max="14" width="21.109375" customWidth="1" style="7"/>
    <col min="15" max="15" width="17.6640625" customWidth="1" style="7"/>
    <col min="16" max="17" hidden="1" width="9.33203125" customWidth="1" style="7"/>
    <col min="18" max="18" width="27.5546875" customWidth="1" style="5"/>
    <col min="19" max="19" width="30.77734375" customWidth="1" style="6"/>
    <col min="20" max="20" width="34" customWidth="1" style="6"/>
    <col min="21" max="21" bestFit="1" width="18.6640625" customWidth="1" style="6"/>
    <col min="22" max="16384" width="9.109375" customWidth="1" style="6"/>
  </cols>
  <sheetData>
    <row r="1" ht="15.6">
      <c r="A1" s="3" t="s">
        <v>0</v>
      </c>
    </row>
    <row r="2" ht="15.6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ht="42.75" customHeight="1">
      <c r="A3" s="8"/>
      <c r="B3" s="9"/>
    </row>
    <row r="4" ht="57" customHeight="1" s="75" customFormat="1">
      <c r="A4" s="63" t="s">
        <v>2</v>
      </c>
      <c r="B4" s="70" t="s">
        <v>3</v>
      </c>
      <c r="C4" s="71" t="s">
        <v>4</v>
      </c>
      <c r="D4" s="71"/>
      <c r="E4" s="71"/>
      <c r="F4" s="63" t="s">
        <v>5</v>
      </c>
      <c r="G4" s="63"/>
      <c r="H4" s="63"/>
      <c r="I4" s="63" t="s">
        <v>6</v>
      </c>
      <c r="J4" s="63"/>
      <c r="K4" s="63"/>
      <c r="L4" s="74" t="s">
        <v>7</v>
      </c>
      <c r="M4" s="74" t="s">
        <v>8</v>
      </c>
      <c r="N4" s="62" t="s">
        <v>9</v>
      </c>
      <c r="O4" s="63" t="s">
        <v>10</v>
      </c>
      <c r="P4" s="64"/>
      <c r="Q4" s="65"/>
      <c r="R4" s="66" t="s">
        <v>11</v>
      </c>
      <c r="S4" s="63" t="s">
        <v>12</v>
      </c>
      <c r="T4" s="63" t="s">
        <v>13</v>
      </c>
      <c r="U4" s="63" t="s">
        <v>14</v>
      </c>
    </row>
    <row r="5" ht="18" customHeight="1" s="31" customFormat="1">
      <c r="A5" s="23" t="s">
        <v>15</v>
      </c>
      <c r="B5" s="24"/>
      <c r="C5" s="25" t="s">
        <v>16</v>
      </c>
      <c r="D5" s="26"/>
      <c r="E5" s="27"/>
      <c r="F5" s="25" t="s">
        <v>17</v>
      </c>
      <c r="G5" s="26"/>
      <c r="H5" s="27"/>
      <c r="I5" s="28" t="s">
        <v>18</v>
      </c>
      <c r="J5" s="29"/>
      <c r="K5" s="30"/>
      <c r="L5" s="24" t="s">
        <v>19</v>
      </c>
      <c r="M5" s="24" t="s">
        <v>20</v>
      </c>
      <c r="N5" s="25" t="s">
        <v>21</v>
      </c>
      <c r="O5" s="26" t="s">
        <v>22</v>
      </c>
      <c r="P5" s="26"/>
      <c r="Q5" s="27"/>
      <c r="R5" s="24" t="s">
        <v>23</v>
      </c>
      <c r="S5" s="24" t="s">
        <v>24</v>
      </c>
      <c r="T5" s="24" t="s">
        <v>25</v>
      </c>
      <c r="U5" s="24"/>
    </row>
    <row r="6" s="14" customFormat="1">
      <c r="A6" s="10" t="s">
        <v>26</v>
      </c>
      <c r="B6" s="12"/>
      <c r="C6" s="12">
        <v>2018</v>
      </c>
      <c r="D6" s="12">
        <v>2017</v>
      </c>
      <c r="E6" s="11"/>
      <c r="F6" s="12"/>
      <c r="G6" s="12"/>
      <c r="H6" s="11"/>
      <c r="I6" s="12"/>
      <c r="J6" s="12"/>
      <c r="K6" s="11"/>
      <c r="L6" s="12"/>
      <c r="M6" s="12"/>
      <c r="N6" s="12"/>
      <c r="O6" s="12"/>
      <c r="P6" s="12"/>
      <c r="Q6" s="13"/>
      <c r="R6" s="12"/>
      <c r="S6" s="12"/>
      <c r="T6" s="12"/>
      <c r="U6" s="11"/>
    </row>
    <row r="7">
      <c r="A7" s="15" t="s">
        <v>27</v>
      </c>
      <c r="B7" s="16">
        <v>5020101000</v>
      </c>
      <c r="C7" s="17">
        <v>1460000</v>
      </c>
      <c r="D7" s="15"/>
      <c r="E7" s="15"/>
      <c r="F7" s="15">
        <v>9466000</v>
      </c>
      <c r="G7" s="15"/>
      <c r="H7" s="15"/>
      <c r="I7" s="15">
        <v>1726000</v>
      </c>
      <c r="J7" s="15"/>
      <c r="K7" s="15"/>
      <c r="L7" s="18"/>
      <c r="M7" s="18"/>
      <c r="N7" s="18"/>
      <c r="O7" s="18"/>
      <c r="P7" s="18"/>
      <c r="Q7" s="18"/>
      <c r="R7" s="17"/>
      <c r="S7" s="15"/>
      <c r="T7" s="15"/>
      <c r="U7" s="15">
        <f>SUM(C7:T7)</f>
        <v>12652000</v>
      </c>
    </row>
    <row r="8">
      <c r="A8" s="15" t="s">
        <v>28</v>
      </c>
      <c r="B8" s="16" t="s">
        <v>29</v>
      </c>
      <c r="C8" s="17">
        <v>612000</v>
      </c>
      <c r="D8" s="15"/>
      <c r="E8" s="15"/>
      <c r="F8" s="15">
        <v>20714000</v>
      </c>
      <c r="G8" s="15"/>
      <c r="H8" s="15"/>
      <c r="I8" s="15">
        <v>630000</v>
      </c>
      <c r="J8" s="15"/>
      <c r="K8" s="15"/>
      <c r="L8" s="18"/>
      <c r="M8" s="18"/>
      <c r="N8" s="18">
        <v>4576000</v>
      </c>
      <c r="O8" s="18"/>
      <c r="P8" s="18"/>
      <c r="Q8" s="18"/>
      <c r="R8" s="17"/>
      <c r="S8" s="15"/>
      <c r="T8" s="15"/>
      <c r="U8" s="15">
        <f ref="U8:U41" t="shared" si="0">SUM(C8:T8)</f>
        <v>26532000</v>
      </c>
    </row>
    <row r="9">
      <c r="A9" s="15" t="s">
        <v>30</v>
      </c>
      <c r="B9" s="16" t="s">
        <v>31</v>
      </c>
      <c r="C9" s="17">
        <v>1571000</v>
      </c>
      <c r="D9" s="15"/>
      <c r="E9" s="15"/>
      <c r="F9" s="15">
        <v>4072000</v>
      </c>
      <c r="G9" s="15"/>
      <c r="H9" s="15"/>
      <c r="I9" s="15">
        <v>774000</v>
      </c>
      <c r="J9" s="15"/>
      <c r="K9" s="15"/>
      <c r="L9" s="18"/>
      <c r="M9" s="18"/>
      <c r="N9" s="18"/>
      <c r="O9" s="18"/>
      <c r="P9" s="18"/>
      <c r="Q9" s="18"/>
      <c r="R9" s="17"/>
      <c r="S9" s="15"/>
      <c r="T9" s="15"/>
      <c r="U9" s="15">
        <f t="shared" si="0"/>
        <v>6417000</v>
      </c>
    </row>
    <row r="10">
      <c r="A10" s="15" t="s">
        <v>32</v>
      </c>
      <c r="B10" s="16">
        <v>5020307000</v>
      </c>
      <c r="C10" s="17">
        <v>710000</v>
      </c>
      <c r="D10" s="15"/>
      <c r="E10" s="15"/>
      <c r="F10" s="15">
        <v>6337000</v>
      </c>
      <c r="G10" s="15"/>
      <c r="H10" s="15"/>
      <c r="I10" s="15">
        <v>503000</v>
      </c>
      <c r="J10" s="15"/>
      <c r="K10" s="15"/>
      <c r="L10" s="18"/>
      <c r="M10" s="18"/>
      <c r="N10" s="18"/>
      <c r="O10" s="18"/>
      <c r="P10" s="18"/>
      <c r="Q10" s="18"/>
      <c r="R10" s="17"/>
      <c r="S10" s="15">
        <v>719000</v>
      </c>
      <c r="T10" s="15"/>
      <c r="U10" s="15">
        <f t="shared" si="0"/>
        <v>8269000</v>
      </c>
    </row>
    <row r="11">
      <c r="A11" s="15" t="s">
        <v>33</v>
      </c>
      <c r="B11" s="16">
        <v>5020308000</v>
      </c>
      <c r="C11" s="17">
        <v>157000</v>
      </c>
      <c r="D11" s="15"/>
      <c r="E11" s="15"/>
      <c r="F11" s="15">
        <v>2360000</v>
      </c>
      <c r="G11" s="15"/>
      <c r="H11" s="15"/>
      <c r="I11" s="15">
        <v>4000</v>
      </c>
      <c r="J11" s="15"/>
      <c r="K11" s="15"/>
      <c r="L11" s="18"/>
      <c r="M11" s="18"/>
      <c r="N11" s="18"/>
      <c r="O11" s="18"/>
      <c r="P11" s="18"/>
      <c r="Q11" s="18"/>
      <c r="R11" s="17"/>
      <c r="S11" s="15">
        <v>480000</v>
      </c>
      <c r="T11" s="15"/>
      <c r="U11" s="15">
        <f t="shared" si="0"/>
        <v>3001000</v>
      </c>
    </row>
    <row r="12">
      <c r="A12" s="15" t="s">
        <v>34</v>
      </c>
      <c r="B12" s="16">
        <v>5020309000</v>
      </c>
      <c r="C12" s="17">
        <v>231000</v>
      </c>
      <c r="D12" s="15"/>
      <c r="E12" s="15"/>
      <c r="F12" s="15">
        <v>428000</v>
      </c>
      <c r="G12" s="15"/>
      <c r="H12" s="15"/>
      <c r="I12" s="15">
        <v>139000</v>
      </c>
      <c r="J12" s="15"/>
      <c r="K12" s="15"/>
      <c r="L12" s="18"/>
      <c r="M12" s="18"/>
      <c r="N12" s="18"/>
      <c r="O12" s="18"/>
      <c r="P12" s="18"/>
      <c r="Q12" s="18"/>
      <c r="R12" s="17"/>
      <c r="S12" s="15"/>
      <c r="T12" s="15"/>
      <c r="U12" s="15">
        <f t="shared" si="0"/>
        <v>798000</v>
      </c>
    </row>
    <row r="13">
      <c r="A13" s="15" t="s">
        <v>35</v>
      </c>
      <c r="B13" s="16">
        <v>5020399000</v>
      </c>
      <c r="C13" s="17"/>
      <c r="D13" s="15"/>
      <c r="E13" s="15"/>
      <c r="F13" s="15"/>
      <c r="G13" s="15"/>
      <c r="H13" s="15"/>
      <c r="I13" s="15">
        <v>613000</v>
      </c>
      <c r="J13" s="15"/>
      <c r="K13" s="15"/>
      <c r="L13" s="18"/>
      <c r="M13" s="18"/>
      <c r="N13" s="18"/>
      <c r="O13" s="18"/>
      <c r="P13" s="18"/>
      <c r="Q13" s="18"/>
      <c r="R13" s="17"/>
      <c r="S13" s="15"/>
      <c r="T13" s="15">
        <v>7627000</v>
      </c>
      <c r="U13" s="15">
        <f t="shared" si="0"/>
        <v>8240000</v>
      </c>
    </row>
    <row r="14">
      <c r="A14" s="15" t="s">
        <v>36</v>
      </c>
      <c r="B14" s="16">
        <v>5020401000</v>
      </c>
      <c r="C14" s="17">
        <v>61000</v>
      </c>
      <c r="D14" s="15"/>
      <c r="E14" s="15"/>
      <c r="F14" s="15">
        <v>1020000</v>
      </c>
      <c r="G14" s="15"/>
      <c r="H14" s="15"/>
      <c r="I14" s="15">
        <v>106000</v>
      </c>
      <c r="J14" s="15"/>
      <c r="K14" s="15"/>
      <c r="L14" s="18"/>
      <c r="M14" s="18"/>
      <c r="N14" s="18"/>
      <c r="O14" s="18"/>
      <c r="P14" s="18"/>
      <c r="Q14" s="18"/>
      <c r="R14" s="17"/>
      <c r="S14" s="15"/>
      <c r="T14" s="15"/>
      <c r="U14" s="15">
        <f t="shared" si="0"/>
        <v>1187000</v>
      </c>
    </row>
    <row r="15">
      <c r="A15" s="15" t="s">
        <v>37</v>
      </c>
      <c r="B15" s="16">
        <v>5020402000</v>
      </c>
      <c r="C15" s="17">
        <v>663000</v>
      </c>
      <c r="D15" s="15"/>
      <c r="E15" s="15"/>
      <c r="F15" s="15">
        <v>4940000</v>
      </c>
      <c r="G15" s="15"/>
      <c r="H15" s="15"/>
      <c r="I15" s="15">
        <v>54000</v>
      </c>
      <c r="J15" s="15"/>
      <c r="K15" s="15"/>
      <c r="L15" s="18"/>
      <c r="M15" s="18"/>
      <c r="N15" s="18"/>
      <c r="O15" s="18"/>
      <c r="P15" s="18"/>
      <c r="Q15" s="18"/>
      <c r="R15" s="17"/>
      <c r="S15" s="15"/>
      <c r="T15" s="15"/>
      <c r="U15" s="15">
        <f t="shared" si="0"/>
        <v>5657000</v>
      </c>
    </row>
    <row r="16">
      <c r="A16" s="15" t="s">
        <v>38</v>
      </c>
      <c r="B16" s="16">
        <v>5020501000</v>
      </c>
      <c r="C16" s="17">
        <v>17000</v>
      </c>
      <c r="D16" s="15"/>
      <c r="E16" s="15"/>
      <c r="F16" s="15">
        <v>152000</v>
      </c>
      <c r="G16" s="15"/>
      <c r="H16" s="15"/>
      <c r="I16" s="15">
        <v>6000</v>
      </c>
      <c r="J16" s="15"/>
      <c r="K16" s="15"/>
      <c r="L16" s="18"/>
      <c r="M16" s="18"/>
      <c r="N16" s="18"/>
      <c r="O16" s="18"/>
      <c r="P16" s="18"/>
      <c r="Q16" s="18"/>
      <c r="R16" s="17"/>
      <c r="S16" s="15"/>
      <c r="T16" s="15"/>
      <c r="U16" s="15">
        <f t="shared" si="0"/>
        <v>175000</v>
      </c>
    </row>
    <row r="17">
      <c r="A17" s="15" t="s">
        <v>39</v>
      </c>
      <c r="B17" s="16">
        <v>5020502002</v>
      </c>
      <c r="C17" s="17">
        <v>213000</v>
      </c>
      <c r="D17" s="15"/>
      <c r="E17" s="15"/>
      <c r="F17" s="15">
        <v>867000</v>
      </c>
      <c r="G17" s="15"/>
      <c r="H17" s="15"/>
      <c r="I17" s="15">
        <v>103000</v>
      </c>
      <c r="J17" s="15"/>
      <c r="K17" s="15"/>
      <c r="L17" s="18"/>
      <c r="M17" s="18"/>
      <c r="N17" s="18"/>
      <c r="O17" s="18"/>
      <c r="P17" s="18"/>
      <c r="Q17" s="18"/>
      <c r="R17" s="17"/>
      <c r="S17" s="15"/>
      <c r="T17" s="15"/>
      <c r="U17" s="15">
        <f t="shared" si="0"/>
        <v>1183000</v>
      </c>
    </row>
    <row r="18">
      <c r="A18" s="15" t="s">
        <v>40</v>
      </c>
      <c r="B18" s="16">
        <v>5020503000</v>
      </c>
      <c r="C18" s="17">
        <v>13000</v>
      </c>
      <c r="D18" s="15"/>
      <c r="E18" s="15"/>
      <c r="F18" s="15">
        <v>405000</v>
      </c>
      <c r="G18" s="15"/>
      <c r="H18" s="15"/>
      <c r="I18" s="15"/>
      <c r="J18" s="15"/>
      <c r="K18" s="15"/>
      <c r="L18" s="18"/>
      <c r="M18" s="18"/>
      <c r="N18" s="18"/>
      <c r="O18" s="18"/>
      <c r="P18" s="18"/>
      <c r="Q18" s="18"/>
      <c r="R18" s="17"/>
      <c r="S18" s="15"/>
      <c r="T18" s="15"/>
      <c r="U18" s="15">
        <f t="shared" si="0"/>
        <v>418000</v>
      </c>
    </row>
    <row r="19">
      <c r="A19" s="15" t="s">
        <v>41</v>
      </c>
      <c r="B19" s="16">
        <v>5021003000</v>
      </c>
      <c r="C19" s="17">
        <v>9000</v>
      </c>
      <c r="D19" s="15"/>
      <c r="E19" s="15"/>
      <c r="F19" s="15">
        <v>92000</v>
      </c>
      <c r="G19" s="15"/>
      <c r="H19" s="15"/>
      <c r="I19" s="15"/>
      <c r="J19" s="15"/>
      <c r="K19" s="15"/>
      <c r="L19" s="18"/>
      <c r="M19" s="18"/>
      <c r="N19" s="18"/>
      <c r="O19" s="18"/>
      <c r="P19" s="18"/>
      <c r="Q19" s="18"/>
      <c r="R19" s="17"/>
      <c r="S19" s="15"/>
      <c r="T19" s="15"/>
      <c r="U19" s="15">
        <f t="shared" si="0"/>
        <v>101000</v>
      </c>
    </row>
    <row r="20">
      <c r="A20" s="15" t="s">
        <v>42</v>
      </c>
      <c r="B20" s="16">
        <v>5021103000</v>
      </c>
      <c r="C20" s="17"/>
      <c r="D20" s="15"/>
      <c r="E20" s="15"/>
      <c r="F20" s="15"/>
      <c r="G20" s="15"/>
      <c r="H20" s="15"/>
      <c r="I20" s="15"/>
      <c r="J20" s="15"/>
      <c r="K20" s="15"/>
      <c r="L20" s="17">
        <v>1361000</v>
      </c>
      <c r="M20" s="18"/>
      <c r="N20" s="18"/>
      <c r="O20" s="18"/>
      <c r="P20" s="18"/>
      <c r="Q20" s="18"/>
      <c r="R20" s="17"/>
      <c r="S20" s="15"/>
      <c r="T20" s="15"/>
      <c r="U20" s="15">
        <f t="shared" si="0"/>
        <v>1361000</v>
      </c>
    </row>
    <row r="21">
      <c r="A21" s="15" t="s">
        <v>43</v>
      </c>
      <c r="B21" s="16">
        <v>5021199000</v>
      </c>
      <c r="C21" s="17">
        <v>5000000</v>
      </c>
      <c r="D21" s="15"/>
      <c r="E21" s="15"/>
      <c r="F21" s="15">
        <v>17733000</v>
      </c>
      <c r="G21" s="15"/>
      <c r="H21" s="15"/>
      <c r="I21" s="15">
        <v>611000</v>
      </c>
      <c r="J21" s="15"/>
      <c r="K21" s="15"/>
      <c r="L21" s="18"/>
      <c r="M21" s="18"/>
      <c r="N21" s="18"/>
      <c r="O21" s="18">
        <v>769184000</v>
      </c>
      <c r="P21" s="18"/>
      <c r="Q21" s="18"/>
      <c r="R21" s="17"/>
      <c r="S21" s="15"/>
      <c r="T21" s="15"/>
      <c r="U21" s="15">
        <f t="shared" si="0"/>
        <v>792528000</v>
      </c>
    </row>
    <row r="22">
      <c r="A22" s="15" t="s">
        <v>44</v>
      </c>
      <c r="B22" s="16">
        <v>5021202000</v>
      </c>
      <c r="C22" s="17">
        <v>503000</v>
      </c>
      <c r="D22" s="15"/>
      <c r="E22" s="15"/>
      <c r="F22" s="15">
        <v>4104000</v>
      </c>
      <c r="G22" s="15"/>
      <c r="H22" s="15"/>
      <c r="I22" s="15">
        <v>130000</v>
      </c>
      <c r="J22" s="15"/>
      <c r="K22" s="15"/>
      <c r="L22" s="18"/>
      <c r="M22" s="18"/>
      <c r="N22" s="18"/>
      <c r="O22" s="18"/>
      <c r="P22" s="18"/>
      <c r="Q22" s="18"/>
      <c r="R22" s="17"/>
      <c r="S22" s="15"/>
      <c r="T22" s="15"/>
      <c r="U22" s="15">
        <f t="shared" si="0"/>
        <v>4737000</v>
      </c>
    </row>
    <row r="23">
      <c r="A23" s="15" t="s">
        <v>45</v>
      </c>
      <c r="B23" s="16">
        <v>5021203000</v>
      </c>
      <c r="C23" s="17">
        <v>721000</v>
      </c>
      <c r="D23" s="15"/>
      <c r="E23" s="15"/>
      <c r="F23" s="15">
        <v>4459000</v>
      </c>
      <c r="G23" s="15"/>
      <c r="H23" s="15"/>
      <c r="I23" s="15">
        <v>118000</v>
      </c>
      <c r="J23" s="15"/>
      <c r="K23" s="15"/>
      <c r="L23" s="18"/>
      <c r="M23" s="18"/>
      <c r="N23" s="18"/>
      <c r="O23" s="18"/>
      <c r="P23" s="18"/>
      <c r="Q23" s="18"/>
      <c r="R23" s="17"/>
      <c r="S23" s="15"/>
      <c r="T23" s="15"/>
      <c r="U23" s="15">
        <f t="shared" si="0"/>
        <v>5298000</v>
      </c>
    </row>
    <row r="24">
      <c r="A24" s="15" t="s">
        <v>46</v>
      </c>
      <c r="B24" s="16">
        <v>5021299000</v>
      </c>
      <c r="C24" s="17">
        <v>17000</v>
      </c>
      <c r="D24" s="15"/>
      <c r="E24" s="15"/>
      <c r="F24" s="15"/>
      <c r="G24" s="15"/>
      <c r="H24" s="15"/>
      <c r="I24" s="15">
        <v>14000</v>
      </c>
      <c r="J24" s="15"/>
      <c r="K24" s="15"/>
      <c r="L24" s="18"/>
      <c r="M24" s="18"/>
      <c r="N24" s="18"/>
      <c r="O24" s="18"/>
      <c r="P24" s="18"/>
      <c r="Q24" s="18"/>
      <c r="R24" s="17"/>
      <c r="S24" s="15"/>
      <c r="T24" s="15"/>
      <c r="U24" s="15">
        <f t="shared" si="0"/>
        <v>31000</v>
      </c>
    </row>
    <row r="25">
      <c r="A25" s="15" t="s">
        <v>47</v>
      </c>
      <c r="B25" s="16">
        <v>5021304001</v>
      </c>
      <c r="C25" s="17">
        <v>1498000</v>
      </c>
      <c r="D25" s="15"/>
      <c r="E25" s="15"/>
      <c r="F25" s="15">
        <v>3493000</v>
      </c>
      <c r="G25" s="15"/>
      <c r="H25" s="15"/>
      <c r="I25" s="15">
        <v>50000</v>
      </c>
      <c r="J25" s="15"/>
      <c r="K25" s="15"/>
      <c r="L25" s="18"/>
      <c r="M25" s="18"/>
      <c r="N25" s="18"/>
      <c r="O25" s="18"/>
      <c r="P25" s="18"/>
      <c r="Q25" s="18"/>
      <c r="R25" s="17"/>
      <c r="S25" s="15"/>
      <c r="T25" s="15"/>
      <c r="U25" s="15">
        <f t="shared" si="0"/>
        <v>5041000</v>
      </c>
    </row>
    <row r="26">
      <c r="A26" s="15" t="s">
        <v>48</v>
      </c>
      <c r="B26" s="16">
        <v>5021305099</v>
      </c>
      <c r="C26" s="17">
        <v>507000</v>
      </c>
      <c r="D26" s="15"/>
      <c r="E26" s="15"/>
      <c r="F26" s="15">
        <v>595000</v>
      </c>
      <c r="G26" s="15"/>
      <c r="H26" s="15"/>
      <c r="I26" s="15">
        <v>139000</v>
      </c>
      <c r="J26" s="15"/>
      <c r="K26" s="15"/>
      <c r="L26" s="18"/>
      <c r="M26" s="18"/>
      <c r="N26" s="18"/>
      <c r="O26" s="18"/>
      <c r="P26" s="18"/>
      <c r="Q26" s="18"/>
      <c r="R26" s="17"/>
      <c r="S26" s="15"/>
      <c r="T26" s="15"/>
      <c r="U26" s="15">
        <f t="shared" si="0"/>
        <v>1241000</v>
      </c>
    </row>
    <row r="27">
      <c r="A27" s="15" t="s">
        <v>49</v>
      </c>
      <c r="B27" s="16">
        <v>5021306001</v>
      </c>
      <c r="C27" s="17">
        <v>565000</v>
      </c>
      <c r="D27" s="15"/>
      <c r="E27" s="15"/>
      <c r="F27" s="15">
        <v>1386000</v>
      </c>
      <c r="G27" s="15"/>
      <c r="H27" s="15"/>
      <c r="I27" s="15">
        <v>15000</v>
      </c>
      <c r="J27" s="15"/>
      <c r="K27" s="15"/>
      <c r="L27" s="18"/>
      <c r="M27" s="18"/>
      <c r="N27" s="18"/>
      <c r="O27" s="18"/>
      <c r="P27" s="18"/>
      <c r="Q27" s="18"/>
      <c r="R27" s="17"/>
      <c r="S27" s="15"/>
      <c r="T27" s="15"/>
      <c r="U27" s="15">
        <f t="shared" si="0"/>
        <v>1966000</v>
      </c>
    </row>
    <row r="28">
      <c r="A28" s="15" t="s">
        <v>50</v>
      </c>
      <c r="B28" s="16">
        <v>5021307000</v>
      </c>
      <c r="C28" s="17">
        <v>165000</v>
      </c>
      <c r="D28" s="15"/>
      <c r="E28" s="15"/>
      <c r="F28" s="15">
        <v>116000</v>
      </c>
      <c r="G28" s="15"/>
      <c r="H28" s="15"/>
      <c r="I28" s="15"/>
      <c r="J28" s="15"/>
      <c r="K28" s="15"/>
      <c r="L28" s="18"/>
      <c r="M28" s="18"/>
      <c r="N28" s="18"/>
      <c r="O28" s="18"/>
      <c r="P28" s="18"/>
      <c r="Q28" s="18"/>
      <c r="R28" s="17"/>
      <c r="S28" s="15"/>
      <c r="T28" s="15"/>
      <c r="U28" s="15">
        <f t="shared" si="0"/>
        <v>281000</v>
      </c>
    </row>
    <row r="29">
      <c r="A29" s="15" t="s">
        <v>51</v>
      </c>
      <c r="B29" s="16" t="s">
        <v>52</v>
      </c>
      <c r="C29" s="17"/>
      <c r="D29" s="15"/>
      <c r="E29" s="15"/>
      <c r="F29" s="15">
        <v>23085000</v>
      </c>
      <c r="G29" s="15"/>
      <c r="H29" s="15"/>
      <c r="I29" s="15"/>
      <c r="J29" s="15"/>
      <c r="K29" s="15"/>
      <c r="L29" s="18"/>
      <c r="M29" s="18"/>
      <c r="N29" s="18"/>
      <c r="O29" s="18"/>
      <c r="P29" s="18"/>
      <c r="Q29" s="18"/>
      <c r="R29" s="17"/>
      <c r="S29" s="15"/>
      <c r="T29" s="15"/>
      <c r="U29" s="15">
        <f t="shared" si="0"/>
        <v>23085000</v>
      </c>
    </row>
    <row r="30">
      <c r="A30" s="15" t="s">
        <v>53</v>
      </c>
      <c r="B30" s="16">
        <v>5021501001</v>
      </c>
      <c r="C30" s="17">
        <v>79000</v>
      </c>
      <c r="D30" s="15"/>
      <c r="E30" s="15"/>
      <c r="F30" s="15">
        <v>106000</v>
      </c>
      <c r="G30" s="15"/>
      <c r="H30" s="15"/>
      <c r="I30" s="15">
        <v>1000</v>
      </c>
      <c r="J30" s="15"/>
      <c r="K30" s="15"/>
      <c r="L30" s="18"/>
      <c r="M30" s="18"/>
      <c r="N30" s="18"/>
      <c r="O30" s="18"/>
      <c r="P30" s="18"/>
      <c r="Q30" s="18"/>
      <c r="R30" s="17"/>
      <c r="S30" s="15"/>
      <c r="T30" s="15"/>
      <c r="U30" s="15">
        <f t="shared" si="0"/>
        <v>186000</v>
      </c>
    </row>
    <row r="31">
      <c r="A31" s="15" t="s">
        <v>54</v>
      </c>
      <c r="B31" s="16">
        <v>5021503000</v>
      </c>
      <c r="C31" s="17">
        <v>261000</v>
      </c>
      <c r="D31" s="15"/>
      <c r="E31" s="15"/>
      <c r="F31" s="15">
        <v>318000</v>
      </c>
      <c r="G31" s="15"/>
      <c r="H31" s="15"/>
      <c r="I31" s="15"/>
      <c r="J31" s="15"/>
      <c r="K31" s="15"/>
      <c r="L31" s="18"/>
      <c r="M31" s="18"/>
      <c r="N31" s="18"/>
      <c r="O31" s="18"/>
      <c r="P31" s="18"/>
      <c r="Q31" s="18"/>
      <c r="R31" s="17"/>
      <c r="S31" s="15"/>
      <c r="T31" s="15"/>
      <c r="U31" s="15">
        <f t="shared" si="0"/>
        <v>579000</v>
      </c>
    </row>
    <row r="32">
      <c r="A32" s="15" t="s">
        <v>55</v>
      </c>
      <c r="B32" s="16">
        <v>5029901000</v>
      </c>
      <c r="C32" s="17"/>
      <c r="D32" s="15"/>
      <c r="E32" s="15"/>
      <c r="F32" s="15">
        <v>226000</v>
      </c>
      <c r="G32" s="15"/>
      <c r="H32" s="15"/>
      <c r="I32" s="15">
        <v>26000</v>
      </c>
      <c r="J32" s="15"/>
      <c r="K32" s="15"/>
      <c r="L32" s="18"/>
      <c r="M32" s="18"/>
      <c r="N32" s="18"/>
      <c r="O32" s="18"/>
      <c r="P32" s="18"/>
      <c r="Q32" s="18"/>
      <c r="R32" s="15">
        <v>7627000</v>
      </c>
      <c r="S32" s="15"/>
      <c r="T32" s="15"/>
      <c r="U32" s="15">
        <f t="shared" si="0"/>
        <v>7879000</v>
      </c>
    </row>
    <row r="33">
      <c r="A33" s="15" t="s">
        <v>56</v>
      </c>
      <c r="B33" s="16">
        <v>5029902000</v>
      </c>
      <c r="C33" s="17"/>
      <c r="D33" s="15"/>
      <c r="E33" s="15"/>
      <c r="F33" s="15">
        <v>1500000</v>
      </c>
      <c r="G33" s="15"/>
      <c r="H33" s="15"/>
      <c r="I33" s="15">
        <v>36000</v>
      </c>
      <c r="J33" s="15"/>
      <c r="K33" s="15"/>
      <c r="L33" s="18"/>
      <c r="M33" s="18"/>
      <c r="N33" s="18"/>
      <c r="O33" s="18"/>
      <c r="P33" s="18"/>
      <c r="Q33" s="18"/>
      <c r="R33" s="17"/>
      <c r="S33" s="15"/>
      <c r="T33" s="15"/>
      <c r="U33" s="15">
        <f t="shared" si="0"/>
        <v>1536000</v>
      </c>
    </row>
    <row r="34">
      <c r="A34" s="15" t="s">
        <v>57</v>
      </c>
      <c r="B34" s="16">
        <v>5029903000</v>
      </c>
      <c r="C34" s="17">
        <v>213000</v>
      </c>
      <c r="D34" s="15"/>
      <c r="E34" s="15"/>
      <c r="F34" s="15">
        <v>1715000</v>
      </c>
      <c r="G34" s="15"/>
      <c r="H34" s="15"/>
      <c r="I34" s="15">
        <v>30000</v>
      </c>
      <c r="J34" s="15"/>
      <c r="K34" s="15"/>
      <c r="L34" s="18"/>
      <c r="M34" s="18"/>
      <c r="N34" s="18"/>
      <c r="O34" s="18"/>
      <c r="P34" s="18"/>
      <c r="Q34" s="18"/>
      <c r="R34" s="17"/>
      <c r="S34" s="15"/>
      <c r="T34" s="15"/>
      <c r="U34" s="15">
        <f t="shared" si="0"/>
        <v>1958000</v>
      </c>
    </row>
    <row r="35">
      <c r="A35" s="15" t="s">
        <v>58</v>
      </c>
      <c r="B35" s="16">
        <v>5029904000</v>
      </c>
      <c r="C35" s="17">
        <v>133000</v>
      </c>
      <c r="D35" s="15"/>
      <c r="E35" s="15"/>
      <c r="F35" s="15">
        <v>731000</v>
      </c>
      <c r="G35" s="15"/>
      <c r="H35" s="15"/>
      <c r="I35" s="15">
        <v>30000</v>
      </c>
      <c r="J35" s="15"/>
      <c r="K35" s="15"/>
      <c r="L35" s="18"/>
      <c r="M35" s="18"/>
      <c r="N35" s="18"/>
      <c r="O35" s="18"/>
      <c r="P35" s="18"/>
      <c r="Q35" s="18"/>
      <c r="R35" s="17"/>
      <c r="S35" s="15"/>
      <c r="T35" s="15"/>
      <c r="U35" s="15">
        <f t="shared" si="0"/>
        <v>894000</v>
      </c>
    </row>
    <row r="36">
      <c r="A36" s="15" t="s">
        <v>59</v>
      </c>
      <c r="B36" s="16">
        <v>5029905001</v>
      </c>
      <c r="C36" s="17"/>
      <c r="D36" s="15"/>
      <c r="E36" s="15"/>
      <c r="F36" s="15">
        <v>1078000</v>
      </c>
      <c r="G36" s="15"/>
      <c r="H36" s="15"/>
      <c r="I36" s="15"/>
      <c r="J36" s="15"/>
      <c r="K36" s="15"/>
      <c r="L36" s="18"/>
      <c r="M36" s="18"/>
      <c r="N36" s="18"/>
      <c r="O36" s="18"/>
      <c r="P36" s="18"/>
      <c r="Q36" s="18"/>
      <c r="R36" s="17"/>
      <c r="S36" s="15"/>
      <c r="T36" s="15"/>
      <c r="U36" s="15">
        <f t="shared" si="0"/>
        <v>1078000</v>
      </c>
    </row>
    <row r="37">
      <c r="A37" s="15" t="s">
        <v>60</v>
      </c>
      <c r="B37" s="16">
        <v>5029905003</v>
      </c>
      <c r="C37" s="17"/>
      <c r="D37" s="15"/>
      <c r="E37" s="15"/>
      <c r="F37" s="15">
        <v>1000000</v>
      </c>
      <c r="G37" s="15"/>
      <c r="H37" s="15"/>
      <c r="I37" s="15">
        <v>126000</v>
      </c>
      <c r="J37" s="15"/>
      <c r="K37" s="15"/>
      <c r="L37" s="18"/>
      <c r="M37" s="18"/>
      <c r="N37" s="18"/>
      <c r="O37" s="18"/>
      <c r="P37" s="18"/>
      <c r="Q37" s="18"/>
      <c r="R37" s="17"/>
      <c r="S37" s="15"/>
      <c r="T37" s="15"/>
      <c r="U37" s="15">
        <f t="shared" si="0"/>
        <v>1126000</v>
      </c>
    </row>
    <row r="38">
      <c r="A38" s="15" t="s">
        <v>61</v>
      </c>
      <c r="B38" s="16">
        <v>5029905004</v>
      </c>
      <c r="C38" s="17">
        <v>1099000</v>
      </c>
      <c r="D38" s="15"/>
      <c r="E38" s="15"/>
      <c r="F38" s="15"/>
      <c r="G38" s="15"/>
      <c r="H38" s="15"/>
      <c r="I38" s="15"/>
      <c r="J38" s="15"/>
      <c r="K38" s="15"/>
      <c r="L38" s="18"/>
      <c r="M38" s="18"/>
      <c r="N38" s="18"/>
      <c r="O38" s="18"/>
      <c r="P38" s="18"/>
      <c r="Q38" s="18"/>
      <c r="R38" s="17"/>
      <c r="S38" s="15"/>
      <c r="T38" s="15"/>
      <c r="U38" s="15">
        <f t="shared" si="0"/>
        <v>1099000</v>
      </c>
    </row>
    <row r="39">
      <c r="A39" s="15" t="s">
        <v>62</v>
      </c>
      <c r="B39" s="16">
        <v>5029907000</v>
      </c>
      <c r="C39" s="17"/>
      <c r="D39" s="15"/>
      <c r="E39" s="15"/>
      <c r="F39" s="15">
        <v>646000</v>
      </c>
      <c r="G39" s="15"/>
      <c r="H39" s="15"/>
      <c r="I39" s="15"/>
      <c r="J39" s="15"/>
      <c r="K39" s="15"/>
      <c r="L39" s="18"/>
      <c r="M39" s="18"/>
      <c r="N39" s="18"/>
      <c r="O39" s="18"/>
      <c r="P39" s="18"/>
      <c r="Q39" s="18"/>
      <c r="R39" s="17"/>
      <c r="S39" s="15"/>
      <c r="T39" s="15"/>
      <c r="U39" s="15">
        <f t="shared" si="0"/>
        <v>646000</v>
      </c>
    </row>
    <row r="40">
      <c r="A40" s="15" t="s">
        <v>63</v>
      </c>
      <c r="B40" s="16">
        <v>5029999002</v>
      </c>
      <c r="C40" s="17">
        <v>9000</v>
      </c>
      <c r="D40" s="15"/>
      <c r="E40" s="15"/>
      <c r="F40" s="15">
        <v>111000</v>
      </c>
      <c r="G40" s="15"/>
      <c r="H40" s="15"/>
      <c r="I40" s="15">
        <v>6000</v>
      </c>
      <c r="J40" s="15"/>
      <c r="K40" s="15"/>
      <c r="L40" s="18"/>
      <c r="M40" s="17">
        <v>18100000</v>
      </c>
      <c r="N40" s="18"/>
      <c r="O40" s="18"/>
      <c r="P40" s="18"/>
      <c r="Q40" s="18"/>
      <c r="R40" s="17"/>
      <c r="S40" s="15"/>
      <c r="T40" s="15"/>
      <c r="U40" s="15">
        <f t="shared" si="0"/>
        <v>18226000</v>
      </c>
    </row>
    <row r="41">
      <c r="A41" s="15" t="s">
        <v>64</v>
      </c>
      <c r="B41" s="16" t="s">
        <v>65</v>
      </c>
      <c r="C41" s="67"/>
      <c r="D41" s="68"/>
      <c r="E41" s="68"/>
      <c r="F41" s="68">
        <f>10727000+910000+11151000+32615000+12000000</f>
        <v>67403000</v>
      </c>
      <c r="G41" s="68"/>
      <c r="H41" s="68"/>
      <c r="I41" s="68"/>
      <c r="J41" s="68"/>
      <c r="K41" s="68"/>
      <c r="L41" s="69"/>
      <c r="M41" s="67"/>
      <c r="N41" s="69"/>
      <c r="O41" s="69"/>
      <c r="P41" s="69"/>
      <c r="Q41" s="69"/>
      <c r="R41" s="67"/>
      <c r="S41" s="68"/>
      <c r="T41" s="68"/>
      <c r="U41" s="15">
        <f t="shared" si="0"/>
        <v>67403000</v>
      </c>
    </row>
    <row r="42" ht="14.4" s="22" customFormat="1">
      <c r="A42" s="19"/>
      <c r="B42" s="20"/>
      <c r="C42" s="21">
        <f>SUM(C7:C41)</f>
        <v>16487000</v>
      </c>
      <c r="D42" s="21">
        <f ref="D42:T42" t="shared" si="1">SUM(D7:D41)</f>
        <v>0</v>
      </c>
      <c r="E42" s="21">
        <f t="shared" si="1"/>
        <v>0</v>
      </c>
      <c r="F42" s="21">
        <f t="shared" si="1"/>
        <v>180658000</v>
      </c>
      <c r="G42" s="21">
        <f t="shared" si="1"/>
        <v>0</v>
      </c>
      <c r="H42" s="21">
        <f t="shared" si="1"/>
        <v>0</v>
      </c>
      <c r="I42" s="21">
        <f t="shared" si="1"/>
        <v>5990000</v>
      </c>
      <c r="J42" s="21">
        <f t="shared" si="1"/>
        <v>0</v>
      </c>
      <c r="K42" s="21">
        <f t="shared" si="1"/>
        <v>0</v>
      </c>
      <c r="L42" s="21">
        <f t="shared" si="1"/>
        <v>1361000</v>
      </c>
      <c r="M42" s="21">
        <f t="shared" si="1"/>
        <v>18100000</v>
      </c>
      <c r="N42" s="21">
        <f t="shared" si="1"/>
        <v>4576000</v>
      </c>
      <c r="O42" s="21">
        <f t="shared" si="1"/>
        <v>769184000</v>
      </c>
      <c r="P42" s="21">
        <f t="shared" si="1"/>
        <v>0</v>
      </c>
      <c r="Q42" s="21">
        <f t="shared" si="1"/>
        <v>0</v>
      </c>
      <c r="R42" s="21">
        <f t="shared" si="1"/>
        <v>7627000</v>
      </c>
      <c r="S42" s="21">
        <f t="shared" si="1"/>
        <v>1199000</v>
      </c>
      <c r="T42" s="21">
        <f t="shared" si="1"/>
        <v>7627000</v>
      </c>
      <c r="U42" s="51">
        <f>SUM(U7:U41)</f>
        <v>1012809000</v>
      </c>
    </row>
    <row r="43" ht="14.4"/>
  </sheetData>
  <pageMargins left="0.87" right="0" top="0.25" bottom="0.25" header="0.3" footer="0.3"/>
  <pageSetup scale="90" orientation="landscape"/>
  <headerFooter/>
  <ignoredErrors>
    <ignoredError sqref="B8 B29 B41" numberStoredAsText="1"/>
    <ignoredError sqref="U4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>
      <selection activeCell="I11" sqref="A11:I13"/>
    </sheetView>
  </sheetViews>
  <sheetFormatPr defaultRowHeight="14.4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topLeftCell="A27" workbookViewId="0">
      <selection activeCell="M48" sqref="M48"/>
    </sheetView>
  </sheetViews>
  <sheetFormatPr defaultColWidth="9.109375" defaultRowHeight="14.4"/>
  <cols>
    <col min="1" max="10" width="9.109375" customWidth="1" style="2"/>
    <col min="11" max="11" bestFit="1" width="14.33203125" customWidth="1" style="2"/>
    <col min="12" max="12" width="9.109375" customWidth="1" style="2"/>
    <col min="13" max="13" bestFit="1" width="14.33203125" customWidth="1" style="2"/>
    <col min="14" max="14" bestFit="1" width="14" customWidth="1" style="2"/>
    <col min="15" max="16384" width="9.109375" customWidth="1" style="2"/>
  </cols>
  <sheetData>
    <row r="1">
      <c r="K1" s="2">
        <v>19354823.42</v>
      </c>
    </row>
    <row r="2">
      <c r="K2" s="2">
        <v>-137746.5</v>
      </c>
    </row>
    <row r="3">
      <c r="K3" s="2">
        <v>-137746.5</v>
      </c>
    </row>
    <row r="4">
      <c r="K4" s="2">
        <v>-137746.5</v>
      </c>
    </row>
    <row r="5">
      <c r="K5" s="2">
        <v>-137746.5</v>
      </c>
    </row>
    <row r="6">
      <c r="K6" s="2">
        <v>-137746.5</v>
      </c>
    </row>
    <row r="7">
      <c r="K7" s="2">
        <v>-137746.5</v>
      </c>
    </row>
    <row r="8">
      <c r="K8" s="2">
        <v>-78579</v>
      </c>
    </row>
    <row r="9">
      <c r="K9" s="2">
        <v>-78579</v>
      </c>
    </row>
    <row r="10">
      <c r="K10" s="2">
        <v>-78579</v>
      </c>
    </row>
    <row r="11">
      <c r="K11" s="2">
        <v>-78579</v>
      </c>
    </row>
    <row r="12">
      <c r="K12" s="2">
        <v>-78579</v>
      </c>
    </row>
    <row r="13">
      <c r="K13" s="2">
        <v>-78579</v>
      </c>
    </row>
    <row r="14">
      <c r="K14" s="2">
        <v>-4416.05</v>
      </c>
    </row>
    <row r="15">
      <c r="K15" s="2">
        <v>-39288</v>
      </c>
    </row>
    <row r="16">
      <c r="K16" s="2">
        <v>-39288</v>
      </c>
    </row>
    <row r="17">
      <c r="K17" s="2">
        <v>-39288</v>
      </c>
    </row>
    <row r="18">
      <c r="K18" s="2">
        <v>-39288</v>
      </c>
    </row>
    <row r="19">
      <c r="K19" s="2">
        <v>-39288</v>
      </c>
    </row>
    <row r="20">
      <c r="K20" s="2">
        <v>-13096</v>
      </c>
    </row>
    <row r="21">
      <c r="K21" s="2">
        <v>-13096</v>
      </c>
    </row>
    <row r="22">
      <c r="K22" s="2">
        <v>-27340</v>
      </c>
    </row>
    <row r="23">
      <c r="K23" s="2">
        <v>166250</v>
      </c>
    </row>
    <row r="24">
      <c r="K24" s="2">
        <v>265000</v>
      </c>
    </row>
    <row r="25">
      <c r="K25" s="2">
        <v>316250</v>
      </c>
    </row>
    <row r="26">
      <c r="K26" s="2">
        <v>208750</v>
      </c>
    </row>
    <row r="27">
      <c r="K27" s="2">
        <v>138750</v>
      </c>
    </row>
    <row r="28">
      <c r="K28" s="2">
        <v>185000</v>
      </c>
    </row>
    <row r="29">
      <c r="K29" s="2">
        <v>55000</v>
      </c>
    </row>
    <row r="30">
      <c r="K30" s="2">
        <v>150000</v>
      </c>
    </row>
    <row r="31">
      <c r="K31" s="2">
        <v>33750</v>
      </c>
    </row>
    <row r="32">
      <c r="K32" s="2">
        <v>37500</v>
      </c>
    </row>
    <row r="33">
      <c r="K33" s="2">
        <v>166250</v>
      </c>
    </row>
    <row r="34">
      <c r="K34" s="2">
        <v>197500</v>
      </c>
    </row>
    <row r="35">
      <c r="K35" s="2">
        <v>272500</v>
      </c>
    </row>
    <row r="36">
      <c r="K36" s="2">
        <v>248750</v>
      </c>
    </row>
    <row r="37">
      <c r="K37" s="2">
        <v>148750</v>
      </c>
    </row>
    <row r="38">
      <c r="K38" s="2">
        <v>52500</v>
      </c>
    </row>
    <row r="39">
      <c r="K39" s="2">
        <v>17600</v>
      </c>
    </row>
    <row r="40">
      <c r="K40" s="2">
        <v>17500</v>
      </c>
    </row>
    <row r="41">
      <c r="K41" s="2">
        <v>17500</v>
      </c>
    </row>
    <row r="42">
      <c r="K42" s="2">
        <v>7700</v>
      </c>
    </row>
    <row r="43">
      <c r="K43" s="2">
        <v>17500</v>
      </c>
    </row>
    <row r="44">
      <c r="K44" s="2">
        <v>7800</v>
      </c>
    </row>
    <row r="45">
      <c r="K45" s="2">
        <v>-23400</v>
      </c>
    </row>
    <row r="46">
      <c r="K46" s="2">
        <f>SUM(K1:K45)</f>
        <v>20507182.37</v>
      </c>
      <c r="M46" s="2">
        <v>19362505.67</v>
      </c>
      <c r="N46" s="2">
        <f>M46-K46</f>
        <v>-1144676.6999999993</v>
      </c>
    </row>
    <row r="47">
      <c r="N47" s="2">
        <v>-1143590</v>
      </c>
    </row>
    <row r="48">
      <c r="N48" s="2">
        <f>N46-N47</f>
        <v>-1086.6999999992549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>
      <selection activeCell="C55" sqref="C55"/>
    </sheetView>
  </sheetViews>
  <sheetFormatPr defaultRowHeight="14.4"/>
  <cols>
    <col min="1" max="1" width="38" customWidth="1" style="6"/>
    <col min="2" max="2" width="13" customWidth="1" style="4"/>
    <col min="3" max="3" width="25.88671875" customWidth="1" style="5"/>
    <col min="4" max="5" hidden="1" width="26.44140625" customWidth="1" style="6"/>
    <col min="6" max="6" bestFit="1" width="19" customWidth="1" style="2"/>
    <col min="7" max="7" width="14.44140625" customWidth="1" style="2"/>
    <col min="8" max="8" bestFit="1" width="15.6640625" customWidth="1" style="2"/>
    <col min="9" max="9" width="17.109375" customWidth="1" style="2"/>
  </cols>
  <sheetData>
    <row r="1" ht="15.6">
      <c r="A1" s="3" t="s">
        <v>157</v>
      </c>
    </row>
    <row r="2" ht="15.6">
      <c r="A2" s="32" t="s">
        <v>158</v>
      </c>
      <c r="B2" s="32"/>
      <c r="C2" s="32"/>
      <c r="D2" s="32"/>
      <c r="E2" s="32"/>
    </row>
    <row r="3">
      <c r="A3" s="8"/>
      <c r="B3" s="9"/>
    </row>
    <row r="4" ht="39.6">
      <c r="A4" s="33" t="s">
        <v>2</v>
      </c>
      <c r="B4" s="34" t="s">
        <v>3</v>
      </c>
      <c r="C4" s="35" t="s">
        <v>159</v>
      </c>
      <c r="D4" s="40"/>
      <c r="E4" s="40"/>
      <c r="F4" s="84" t="s">
        <v>160</v>
      </c>
      <c r="G4" s="85"/>
      <c r="H4" s="86"/>
      <c r="I4" s="44"/>
    </row>
    <row r="5" ht="33" customHeight="1" s="42" customFormat="1">
      <c r="A5" s="33" t="s">
        <v>161</v>
      </c>
      <c r="B5" s="34"/>
      <c r="C5" s="45" t="s">
        <v>16</v>
      </c>
      <c r="D5" s="25" t="s">
        <v>162</v>
      </c>
      <c r="E5" s="25" t="s">
        <v>163</v>
      </c>
      <c r="F5" s="48" t="s">
        <v>164</v>
      </c>
      <c r="G5" s="48" t="s">
        <v>165</v>
      </c>
      <c r="H5" s="50" t="s">
        <v>166</v>
      </c>
      <c r="I5" s="50" t="s">
        <v>167</v>
      </c>
    </row>
    <row r="6" s="47" customFormat="1">
      <c r="A6" s="34" t="s">
        <v>168</v>
      </c>
      <c r="B6" s="34" t="s">
        <v>169</v>
      </c>
      <c r="C6" s="45" t="s">
        <v>170</v>
      </c>
      <c r="D6" s="45"/>
      <c r="E6" s="45"/>
      <c r="F6" s="46" t="s">
        <v>171</v>
      </c>
      <c r="G6" s="46" t="s">
        <v>172</v>
      </c>
      <c r="H6" s="46" t="s">
        <v>173</v>
      </c>
      <c r="I6" s="46" t="s">
        <v>174</v>
      </c>
    </row>
    <row r="7">
      <c r="A7" s="10" t="s">
        <v>26</v>
      </c>
      <c r="B7" s="12"/>
      <c r="C7" s="36"/>
      <c r="D7" s="36"/>
      <c r="E7" s="36"/>
      <c r="F7" s="44"/>
      <c r="G7" s="44"/>
      <c r="H7" s="44"/>
      <c r="I7" s="44"/>
    </row>
    <row r="8">
      <c r="A8" s="15" t="s">
        <v>27</v>
      </c>
      <c r="B8" s="16">
        <v>5020101000</v>
      </c>
      <c r="C8" s="37">
        <v>1460000</v>
      </c>
      <c r="D8" s="41">
        <v>821579.64</v>
      </c>
      <c r="E8" s="41"/>
      <c r="F8" s="44">
        <f>D8+E8</f>
        <v>821579.64</v>
      </c>
      <c r="G8" s="44">
        <v>77128.5</v>
      </c>
      <c r="H8" s="44">
        <f>F8+G8</f>
        <v>898708.14</v>
      </c>
      <c r="I8" s="44">
        <f>C8-H8</f>
        <v>561291.86</v>
      </c>
    </row>
    <row r="9">
      <c r="A9" s="15" t="s">
        <v>28</v>
      </c>
      <c r="B9" s="16" t="s">
        <v>29</v>
      </c>
      <c r="C9" s="37">
        <v>612000</v>
      </c>
      <c r="D9" s="41">
        <v>488145</v>
      </c>
      <c r="E9" s="41"/>
      <c r="F9" s="44">
        <f ref="F9:F59" t="shared" si="0">D9+E9</f>
        <v>488145</v>
      </c>
      <c r="G9" s="44">
        <v>33600</v>
      </c>
      <c r="H9" s="44">
        <f ref="H9:H59" t="shared" si="1">F9+G9</f>
        <v>521745</v>
      </c>
      <c r="I9" s="44">
        <f ref="I9:I59" t="shared" si="2">C9-H9</f>
        <v>90255</v>
      </c>
    </row>
    <row r="10">
      <c r="A10" s="15" t="s">
        <v>175</v>
      </c>
      <c r="B10" s="16">
        <v>5020202000</v>
      </c>
      <c r="C10" s="41"/>
      <c r="D10" s="41"/>
      <c r="E10" s="41"/>
      <c r="F10" s="44">
        <f t="shared" si="0"/>
        <v>0</v>
      </c>
      <c r="G10" s="44"/>
      <c r="H10" s="44"/>
      <c r="I10" s="44"/>
    </row>
    <row r="11">
      <c r="A11" s="15" t="s">
        <v>30</v>
      </c>
      <c r="B11" s="16" t="s">
        <v>176</v>
      </c>
      <c r="C11" s="37">
        <v>1571000</v>
      </c>
      <c r="D11" s="41">
        <v>894126.6</v>
      </c>
      <c r="E11" s="41"/>
      <c r="F11" s="44">
        <f t="shared" si="0"/>
        <v>894126.6</v>
      </c>
      <c r="G11" s="44">
        <v>697918.5</v>
      </c>
      <c r="H11" s="44">
        <f t="shared" si="1"/>
        <v>1592045.1</v>
      </c>
      <c r="I11" s="44">
        <f t="shared" si="2"/>
        <v>-21045.100000000093</v>
      </c>
    </row>
    <row r="12">
      <c r="A12" s="15" t="s">
        <v>177</v>
      </c>
      <c r="B12" s="16">
        <v>5020302000</v>
      </c>
      <c r="C12" s="37"/>
      <c r="D12" s="37">
        <v>1800</v>
      </c>
      <c r="E12" s="37"/>
      <c r="F12" s="44">
        <f t="shared" si="0"/>
        <v>1800</v>
      </c>
      <c r="G12" s="44">
        <v>1200</v>
      </c>
      <c r="H12" s="44">
        <f t="shared" si="1"/>
        <v>3000</v>
      </c>
      <c r="I12" s="44">
        <f t="shared" si="2"/>
        <v>-3000</v>
      </c>
    </row>
    <row r="13">
      <c r="A13" s="15" t="s">
        <v>178</v>
      </c>
      <c r="B13" s="16">
        <v>5020321002</v>
      </c>
      <c r="C13" s="37"/>
      <c r="D13" s="37">
        <v>37283</v>
      </c>
      <c r="E13" s="37"/>
      <c r="F13" s="44">
        <f t="shared" si="0"/>
        <v>37283</v>
      </c>
      <c r="G13" s="44"/>
      <c r="H13" s="44">
        <f t="shared" si="1"/>
        <v>37283</v>
      </c>
      <c r="I13" s="44">
        <f t="shared" si="2"/>
        <v>-37283</v>
      </c>
    </row>
    <row r="14">
      <c r="A14" s="15" t="s">
        <v>179</v>
      </c>
      <c r="B14" s="16">
        <v>5020321003</v>
      </c>
      <c r="C14" s="37"/>
      <c r="D14" s="37">
        <v>10625</v>
      </c>
      <c r="E14" s="37"/>
      <c r="F14" s="44">
        <f t="shared" si="0"/>
        <v>10625</v>
      </c>
      <c r="G14" s="44">
        <v>16257.5</v>
      </c>
      <c r="H14" s="44">
        <f t="shared" si="1"/>
        <v>26882.5</v>
      </c>
      <c r="I14" s="44">
        <f t="shared" si="2"/>
        <v>-26882.5</v>
      </c>
    </row>
    <row r="15">
      <c r="A15" s="15" t="s">
        <v>180</v>
      </c>
      <c r="B15" s="16">
        <v>5020322001</v>
      </c>
      <c r="C15" s="37"/>
      <c r="D15" s="37"/>
      <c r="E15" s="37"/>
      <c r="F15" s="44">
        <f t="shared" si="0"/>
        <v>0</v>
      </c>
      <c r="G15" s="44"/>
      <c r="H15" s="44"/>
      <c r="I15" s="44"/>
    </row>
    <row r="16">
      <c r="A16" s="15" t="s">
        <v>181</v>
      </c>
      <c r="B16" s="16">
        <v>5020321099</v>
      </c>
      <c r="C16" s="37"/>
      <c r="D16" s="37"/>
      <c r="E16" s="37"/>
      <c r="F16" s="44">
        <f t="shared" si="0"/>
        <v>0</v>
      </c>
      <c r="G16" s="44"/>
      <c r="H16" s="44"/>
      <c r="I16" s="44"/>
    </row>
    <row r="17">
      <c r="A17" s="15" t="s">
        <v>32</v>
      </c>
      <c r="B17" s="16">
        <v>5020307000</v>
      </c>
      <c r="C17" s="37">
        <v>710000</v>
      </c>
      <c r="D17" s="41">
        <v>231695.9</v>
      </c>
      <c r="E17" s="41"/>
      <c r="F17" s="44">
        <f t="shared" si="0"/>
        <v>231695.9</v>
      </c>
      <c r="G17" s="44"/>
      <c r="H17" s="44">
        <f t="shared" si="1"/>
        <v>231695.9</v>
      </c>
      <c r="I17" s="44">
        <f t="shared" si="2"/>
        <v>478304.1</v>
      </c>
    </row>
    <row r="18">
      <c r="A18" s="15" t="s">
        <v>33</v>
      </c>
      <c r="B18" s="16">
        <v>5020308000</v>
      </c>
      <c r="C18" s="37">
        <v>157000</v>
      </c>
      <c r="D18" s="41">
        <v>1523.5</v>
      </c>
      <c r="E18" s="41"/>
      <c r="F18" s="44">
        <f t="shared" si="0"/>
        <v>1523.5</v>
      </c>
      <c r="G18" s="44"/>
      <c r="H18" s="44">
        <f t="shared" si="1"/>
        <v>1523.5</v>
      </c>
      <c r="I18" s="44">
        <f t="shared" si="2"/>
        <v>155476.5</v>
      </c>
    </row>
    <row r="19">
      <c r="A19" s="15" t="s">
        <v>34</v>
      </c>
      <c r="B19" s="16">
        <v>5020309000</v>
      </c>
      <c r="C19" s="37">
        <v>231000</v>
      </c>
      <c r="D19" s="41">
        <v>274835.95</v>
      </c>
      <c r="E19" s="41"/>
      <c r="F19" s="44">
        <f t="shared" si="0"/>
        <v>274835.95</v>
      </c>
      <c r="G19" s="44"/>
      <c r="H19" s="44">
        <f t="shared" si="1"/>
        <v>274835.95</v>
      </c>
      <c r="I19" s="44">
        <f t="shared" si="2"/>
        <v>-43835.950000000012</v>
      </c>
    </row>
    <row r="20">
      <c r="A20" s="15" t="s">
        <v>35</v>
      </c>
      <c r="B20" s="16">
        <v>5020399000</v>
      </c>
      <c r="C20" s="37"/>
      <c r="D20" s="41"/>
      <c r="E20" s="41"/>
      <c r="F20" s="44">
        <f t="shared" si="0"/>
        <v>0</v>
      </c>
      <c r="G20" s="44"/>
      <c r="H20" s="44">
        <f t="shared" si="1"/>
        <v>0</v>
      </c>
      <c r="I20" s="44">
        <f t="shared" si="2"/>
        <v>0</v>
      </c>
    </row>
    <row r="21">
      <c r="A21" s="15" t="s">
        <v>36</v>
      </c>
      <c r="B21" s="16">
        <v>5020401000</v>
      </c>
      <c r="C21" s="37">
        <v>61000</v>
      </c>
      <c r="D21" s="41">
        <f>77737.82</f>
        <v>77737.82</v>
      </c>
      <c r="E21" s="41"/>
      <c r="F21" s="44">
        <f t="shared" si="0"/>
        <v>77737.82</v>
      </c>
      <c r="G21" s="44"/>
      <c r="H21" s="44">
        <f t="shared" si="1"/>
        <v>77737.82</v>
      </c>
      <c r="I21" s="44">
        <f t="shared" si="2"/>
        <v>-16737.820000000007</v>
      </c>
    </row>
    <row r="22">
      <c r="A22" s="15" t="s">
        <v>37</v>
      </c>
      <c r="B22" s="16">
        <v>5020402000</v>
      </c>
      <c r="C22" s="37">
        <v>663000</v>
      </c>
      <c r="D22" s="41">
        <f>700779.11</f>
        <v>700779.11</v>
      </c>
      <c r="E22" s="41"/>
      <c r="F22" s="44">
        <f t="shared" si="0"/>
        <v>700779.11</v>
      </c>
      <c r="G22" s="44"/>
      <c r="H22" s="44">
        <f t="shared" si="1"/>
        <v>700779.11</v>
      </c>
      <c r="I22" s="44">
        <f t="shared" si="2"/>
        <v>-37779.109999999986</v>
      </c>
    </row>
    <row r="23">
      <c r="A23" s="15" t="s">
        <v>38</v>
      </c>
      <c r="B23" s="16">
        <v>5020501000</v>
      </c>
      <c r="C23" s="37">
        <v>17000</v>
      </c>
      <c r="D23" s="41">
        <f>52015</f>
        <v>52015</v>
      </c>
      <c r="E23" s="41"/>
      <c r="F23" s="44">
        <f t="shared" si="0"/>
        <v>52015</v>
      </c>
      <c r="G23" s="44"/>
      <c r="H23" s="44">
        <f t="shared" si="1"/>
        <v>52015</v>
      </c>
      <c r="I23" s="44">
        <f t="shared" si="2"/>
        <v>-35015</v>
      </c>
    </row>
    <row r="24">
      <c r="A24" s="15" t="s">
        <v>39</v>
      </c>
      <c r="B24" s="16">
        <v>5020502002</v>
      </c>
      <c r="C24" s="37">
        <v>213000</v>
      </c>
      <c r="D24" s="41">
        <f>155994.18</f>
        <v>155994.18</v>
      </c>
      <c r="E24" s="41"/>
      <c r="F24" s="44">
        <f t="shared" si="0"/>
        <v>155994.18</v>
      </c>
      <c r="G24" s="44">
        <v>225</v>
      </c>
      <c r="H24" s="44">
        <f t="shared" si="1"/>
        <v>156219.18</v>
      </c>
      <c r="I24" s="44">
        <f t="shared" si="2"/>
        <v>56780.820000000007</v>
      </c>
    </row>
    <row r="25">
      <c r="A25" s="15" t="s">
        <v>182</v>
      </c>
      <c r="B25" s="16">
        <v>5020502001</v>
      </c>
      <c r="C25" s="37"/>
      <c r="D25" s="37">
        <f>73104.831</f>
        <v>73104.831</v>
      </c>
      <c r="E25" s="37"/>
      <c r="F25" s="44">
        <f t="shared" si="0"/>
        <v>73104.831</v>
      </c>
      <c r="G25" s="44">
        <v>1912.49</v>
      </c>
      <c r="H25" s="44">
        <f t="shared" si="1"/>
        <v>75017.321000000011</v>
      </c>
      <c r="I25" s="44">
        <f t="shared" si="2"/>
        <v>-75017.321000000011</v>
      </c>
    </row>
    <row r="26">
      <c r="A26" s="15" t="s">
        <v>40</v>
      </c>
      <c r="B26" s="16">
        <v>5020503000</v>
      </c>
      <c r="C26" s="37">
        <v>13000</v>
      </c>
      <c r="D26" s="41">
        <f>49511.58</f>
        <v>49511.58</v>
      </c>
      <c r="E26" s="41"/>
      <c r="F26" s="44">
        <f t="shared" si="0"/>
        <v>49511.58</v>
      </c>
      <c r="G26" s="44">
        <v>11100.05</v>
      </c>
      <c r="H26" s="44">
        <f t="shared" si="1"/>
        <v>60611.630000000005</v>
      </c>
      <c r="I26" s="44">
        <f t="shared" si="2"/>
        <v>-47611.630000000005</v>
      </c>
    </row>
    <row r="27">
      <c r="A27" s="15" t="s">
        <v>183</v>
      </c>
      <c r="B27" s="16">
        <v>5020504000</v>
      </c>
      <c r="C27" s="41"/>
      <c r="D27" s="41"/>
      <c r="E27" s="41"/>
      <c r="F27" s="44">
        <f t="shared" si="0"/>
        <v>0</v>
      </c>
      <c r="G27" s="44"/>
      <c r="H27" s="44"/>
      <c r="I27" s="44"/>
    </row>
    <row r="28">
      <c r="A28" s="15" t="s">
        <v>41</v>
      </c>
      <c r="B28" s="16">
        <v>5021003000</v>
      </c>
      <c r="C28" s="37">
        <v>9000</v>
      </c>
      <c r="D28" s="41"/>
      <c r="E28" s="41"/>
      <c r="F28" s="44">
        <f t="shared" si="0"/>
        <v>0</v>
      </c>
      <c r="G28" s="44"/>
      <c r="H28" s="44">
        <f t="shared" si="1"/>
        <v>0</v>
      </c>
      <c r="I28" s="44">
        <f t="shared" si="2"/>
        <v>9000</v>
      </c>
    </row>
    <row r="29">
      <c r="A29" s="15" t="s">
        <v>42</v>
      </c>
      <c r="B29" s="16">
        <v>5021103000</v>
      </c>
      <c r="C29" s="37"/>
      <c r="D29" s="41"/>
      <c r="E29" s="41"/>
      <c r="F29" s="44">
        <f t="shared" si="0"/>
        <v>0</v>
      </c>
      <c r="G29" s="44"/>
      <c r="H29" s="44">
        <f t="shared" si="1"/>
        <v>0</v>
      </c>
      <c r="I29" s="44">
        <f t="shared" si="2"/>
        <v>0</v>
      </c>
    </row>
    <row r="30">
      <c r="A30" s="15" t="s">
        <v>43</v>
      </c>
      <c r="B30" s="16">
        <v>5021199000</v>
      </c>
      <c r="C30" s="37">
        <v>5000000</v>
      </c>
      <c r="D30" s="41">
        <v>6023078.8100000005</v>
      </c>
      <c r="E30" s="41"/>
      <c r="F30" s="44">
        <f t="shared" si="0"/>
        <v>6023078.8100000005</v>
      </c>
      <c r="G30" s="44">
        <v>695393.98</v>
      </c>
      <c r="H30" s="44">
        <f t="shared" si="1"/>
        <v>6718472.790000001</v>
      </c>
      <c r="I30" s="44">
        <f t="shared" si="2"/>
        <v>-1718472.790000001</v>
      </c>
    </row>
    <row r="31">
      <c r="A31" s="15" t="s">
        <v>44</v>
      </c>
      <c r="B31" s="16">
        <v>5021202000</v>
      </c>
      <c r="C31" s="37">
        <v>503000</v>
      </c>
      <c r="D31" s="41">
        <v>897997.92</v>
      </c>
      <c r="E31" s="41"/>
      <c r="F31" s="44">
        <f t="shared" si="0"/>
        <v>897997.92</v>
      </c>
      <c r="G31" s="44"/>
      <c r="H31" s="44">
        <f t="shared" si="1"/>
        <v>897997.92</v>
      </c>
      <c r="I31" s="44">
        <f t="shared" si="2"/>
        <v>-394997.92000000004</v>
      </c>
    </row>
    <row r="32">
      <c r="A32" s="15" t="s">
        <v>45</v>
      </c>
      <c r="B32" s="16">
        <v>5021203000</v>
      </c>
      <c r="C32" s="37">
        <v>721000</v>
      </c>
      <c r="D32" s="41"/>
      <c r="E32" s="41"/>
      <c r="F32" s="44">
        <f t="shared" si="0"/>
        <v>0</v>
      </c>
      <c r="G32" s="44"/>
      <c r="H32" s="44">
        <f t="shared" si="1"/>
        <v>0</v>
      </c>
      <c r="I32" s="44">
        <f t="shared" si="2"/>
        <v>721000</v>
      </c>
    </row>
    <row r="33">
      <c r="A33" s="15" t="s">
        <v>46</v>
      </c>
      <c r="B33" s="16">
        <v>5021299000</v>
      </c>
      <c r="C33" s="37">
        <v>17000</v>
      </c>
      <c r="D33" s="41">
        <v>304883.9</v>
      </c>
      <c r="E33" s="41"/>
      <c r="F33" s="44">
        <f t="shared" si="0"/>
        <v>304883.9</v>
      </c>
      <c r="G33" s="44"/>
      <c r="H33" s="44">
        <f t="shared" si="1"/>
        <v>304883.9</v>
      </c>
      <c r="I33" s="44">
        <f t="shared" si="2"/>
        <v>-287883.9</v>
      </c>
    </row>
    <row r="34">
      <c r="A34" s="15" t="s">
        <v>47</v>
      </c>
      <c r="B34" s="16">
        <v>5021304001</v>
      </c>
      <c r="C34" s="37">
        <v>1498000</v>
      </c>
      <c r="D34" s="41">
        <v>550936.9</v>
      </c>
      <c r="E34" s="41"/>
      <c r="F34" s="44">
        <f t="shared" si="0"/>
        <v>550936.9</v>
      </c>
      <c r="G34" s="44">
        <v>12675.45</v>
      </c>
      <c r="H34" s="44">
        <f t="shared" si="1"/>
        <v>563612.35</v>
      </c>
      <c r="I34" s="44">
        <f t="shared" si="2"/>
        <v>934387.65</v>
      </c>
    </row>
    <row r="35">
      <c r="A35" s="15" t="s">
        <v>48</v>
      </c>
      <c r="B35" s="16">
        <v>5021305099</v>
      </c>
      <c r="C35" s="37">
        <v>507000</v>
      </c>
      <c r="D35" s="41">
        <v>103888.47</v>
      </c>
      <c r="E35" s="41"/>
      <c r="F35" s="44">
        <f t="shared" si="0"/>
        <v>103888.47</v>
      </c>
      <c r="G35" s="44"/>
      <c r="H35" s="44">
        <f t="shared" si="1"/>
        <v>103888.47</v>
      </c>
      <c r="I35" s="44">
        <f t="shared" si="2"/>
        <v>403111.53</v>
      </c>
    </row>
    <row r="36">
      <c r="A36" s="15" t="s">
        <v>49</v>
      </c>
      <c r="B36" s="16">
        <v>5021306001</v>
      </c>
      <c r="C36" s="37">
        <v>565000</v>
      </c>
      <c r="D36" s="41">
        <v>480746.3</v>
      </c>
      <c r="E36" s="41"/>
      <c r="F36" s="44">
        <f t="shared" si="0"/>
        <v>480746.3</v>
      </c>
      <c r="G36" s="44"/>
      <c r="H36" s="44">
        <f t="shared" si="1"/>
        <v>480746.3</v>
      </c>
      <c r="I36" s="44">
        <f t="shared" si="2"/>
        <v>84253.700000000012</v>
      </c>
    </row>
    <row r="37">
      <c r="A37" s="15" t="s">
        <v>50</v>
      </c>
      <c r="B37" s="16">
        <v>5021307000</v>
      </c>
      <c r="C37" s="37">
        <v>165000</v>
      </c>
      <c r="D37" s="41">
        <v>7810.55</v>
      </c>
      <c r="E37" s="41"/>
      <c r="F37" s="44">
        <f t="shared" si="0"/>
        <v>7810.55</v>
      </c>
      <c r="G37" s="44"/>
      <c r="H37" s="44">
        <f t="shared" si="1"/>
        <v>7810.55</v>
      </c>
      <c r="I37" s="44">
        <f t="shared" si="2"/>
        <v>157189.45</v>
      </c>
    </row>
    <row r="38">
      <c r="A38" s="15" t="s">
        <v>184</v>
      </c>
      <c r="B38" s="16">
        <v>5021321008</v>
      </c>
      <c r="C38" s="37"/>
      <c r="D38" s="37">
        <v>42500</v>
      </c>
      <c r="E38" s="37"/>
      <c r="F38" s="44">
        <f t="shared" si="0"/>
        <v>42500</v>
      </c>
      <c r="G38" s="44"/>
      <c r="H38" s="44">
        <f t="shared" si="1"/>
        <v>42500</v>
      </c>
      <c r="I38" s="44">
        <f t="shared" si="2"/>
        <v>-42500</v>
      </c>
    </row>
    <row r="39">
      <c r="A39" s="15" t="s">
        <v>185</v>
      </c>
      <c r="B39" s="16">
        <v>5021321003</v>
      </c>
      <c r="C39" s="37"/>
      <c r="D39" s="37">
        <v>69050</v>
      </c>
      <c r="E39" s="37"/>
      <c r="F39" s="44">
        <f t="shared" si="0"/>
        <v>69050</v>
      </c>
      <c r="G39" s="44"/>
      <c r="H39" s="44">
        <f t="shared" si="1"/>
        <v>69050</v>
      </c>
      <c r="I39" s="44">
        <f t="shared" si="2"/>
        <v>-69050</v>
      </c>
    </row>
    <row r="40">
      <c r="A40" s="15" t="s">
        <v>186</v>
      </c>
      <c r="B40" s="16">
        <v>5021305007</v>
      </c>
      <c r="C40" s="37"/>
      <c r="D40" s="37">
        <v>0</v>
      </c>
      <c r="E40" s="37"/>
      <c r="F40" s="44">
        <f t="shared" si="0"/>
        <v>0</v>
      </c>
      <c r="G40" s="44"/>
      <c r="H40" s="44">
        <f t="shared" si="1"/>
        <v>0</v>
      </c>
      <c r="I40" s="44">
        <f t="shared" si="2"/>
        <v>0</v>
      </c>
    </row>
    <row r="41">
      <c r="A41" s="15" t="s">
        <v>187</v>
      </c>
      <c r="B41" s="16">
        <v>5021321007</v>
      </c>
      <c r="C41" s="37"/>
      <c r="D41" s="37">
        <v>27800</v>
      </c>
      <c r="E41" s="37"/>
      <c r="F41" s="44">
        <f t="shared" si="0"/>
        <v>27800</v>
      </c>
      <c r="G41" s="44"/>
      <c r="H41" s="44">
        <f t="shared" si="1"/>
        <v>27800</v>
      </c>
      <c r="I41" s="44">
        <f t="shared" si="2"/>
        <v>-27800</v>
      </c>
    </row>
    <row r="42">
      <c r="A42" s="15" t="s">
        <v>51</v>
      </c>
      <c r="B42" s="16" t="s">
        <v>52</v>
      </c>
      <c r="C42" s="37"/>
      <c r="D42" s="41"/>
      <c r="E42" s="41"/>
      <c r="F42" s="44">
        <f t="shared" si="0"/>
        <v>0</v>
      </c>
      <c r="G42" s="44"/>
      <c r="H42" s="44">
        <f t="shared" si="1"/>
        <v>0</v>
      </c>
      <c r="I42" s="44">
        <f t="shared" si="2"/>
        <v>0</v>
      </c>
    </row>
    <row r="43">
      <c r="A43" s="15" t="s">
        <v>188</v>
      </c>
      <c r="B43" s="16">
        <v>5021401000</v>
      </c>
      <c r="C43" s="41"/>
      <c r="D43" s="41"/>
      <c r="E43" s="41"/>
      <c r="F43" s="44">
        <f t="shared" si="0"/>
        <v>0</v>
      </c>
      <c r="G43" s="44"/>
      <c r="H43" s="44"/>
      <c r="I43" s="44"/>
    </row>
    <row r="44">
      <c r="A44" s="15" t="s">
        <v>189</v>
      </c>
      <c r="B44" s="16">
        <v>5021499000</v>
      </c>
      <c r="C44" s="41"/>
      <c r="D44" s="41"/>
      <c r="E44" s="41"/>
      <c r="F44" s="44">
        <f t="shared" si="0"/>
        <v>0</v>
      </c>
      <c r="G44" s="44"/>
      <c r="H44" s="44"/>
      <c r="I44" s="44"/>
    </row>
    <row r="45">
      <c r="A45" s="15" t="s">
        <v>190</v>
      </c>
      <c r="B45" s="16">
        <v>5021003000</v>
      </c>
      <c r="C45" s="37"/>
      <c r="D45" s="37">
        <v>9000</v>
      </c>
      <c r="E45" s="37"/>
      <c r="F45" s="44">
        <f t="shared" si="0"/>
        <v>9000</v>
      </c>
      <c r="G45" s="44"/>
      <c r="H45" s="44">
        <f t="shared" si="1"/>
        <v>9000</v>
      </c>
      <c r="I45" s="44">
        <f t="shared" si="2"/>
        <v>-9000</v>
      </c>
    </row>
    <row r="46">
      <c r="A46" s="15" t="s">
        <v>53</v>
      </c>
      <c r="B46" s="16">
        <v>5021501001</v>
      </c>
      <c r="C46" s="37">
        <v>79000</v>
      </c>
      <c r="D46" s="41">
        <v>58043.96</v>
      </c>
      <c r="E46" s="41"/>
      <c r="F46" s="44">
        <f t="shared" si="0"/>
        <v>58043.96</v>
      </c>
      <c r="G46" s="44"/>
      <c r="H46" s="44">
        <f t="shared" si="1"/>
        <v>58043.96</v>
      </c>
      <c r="I46" s="44">
        <f t="shared" si="2"/>
        <v>20956.04</v>
      </c>
    </row>
    <row r="47">
      <c r="A47" s="15" t="s">
        <v>191</v>
      </c>
      <c r="B47" s="16">
        <v>5021502000</v>
      </c>
      <c r="C47" s="37"/>
      <c r="D47" s="37">
        <v>33750</v>
      </c>
      <c r="E47" s="37"/>
      <c r="F47" s="44">
        <f t="shared" si="0"/>
        <v>33750</v>
      </c>
      <c r="G47" s="44"/>
      <c r="H47" s="44">
        <f t="shared" si="1"/>
        <v>33750</v>
      </c>
      <c r="I47" s="44">
        <f t="shared" si="2"/>
        <v>-33750</v>
      </c>
    </row>
    <row r="48">
      <c r="A48" s="15" t="s">
        <v>54</v>
      </c>
      <c r="B48" s="16">
        <v>5021503000</v>
      </c>
      <c r="C48" s="37">
        <v>261000</v>
      </c>
      <c r="D48" s="41"/>
      <c r="E48" s="41"/>
      <c r="F48" s="44">
        <f t="shared" si="0"/>
        <v>0</v>
      </c>
      <c r="G48" s="44"/>
      <c r="H48" s="44">
        <f t="shared" si="1"/>
        <v>0</v>
      </c>
      <c r="I48" s="44">
        <f t="shared" si="2"/>
        <v>261000</v>
      </c>
    </row>
    <row r="49">
      <c r="A49" s="15" t="s">
        <v>192</v>
      </c>
      <c r="B49" s="16">
        <v>5020601001</v>
      </c>
      <c r="C49" s="41"/>
      <c r="D49" s="41"/>
      <c r="E49" s="41"/>
      <c r="F49" s="44">
        <f t="shared" si="0"/>
        <v>0</v>
      </c>
      <c r="G49" s="44"/>
      <c r="H49" s="44"/>
      <c r="I49" s="44"/>
    </row>
    <row r="50">
      <c r="A50" s="15" t="s">
        <v>55</v>
      </c>
      <c r="B50" s="16">
        <v>5029901000</v>
      </c>
      <c r="C50" s="37"/>
      <c r="D50" s="41"/>
      <c r="E50" s="41"/>
      <c r="F50" s="44">
        <f t="shared" si="0"/>
        <v>0</v>
      </c>
      <c r="G50" s="44"/>
      <c r="H50" s="44">
        <f t="shared" si="1"/>
        <v>0</v>
      </c>
      <c r="I50" s="44">
        <f t="shared" si="2"/>
        <v>0</v>
      </c>
    </row>
    <row r="51">
      <c r="A51" s="15" t="s">
        <v>56</v>
      </c>
      <c r="B51" s="16">
        <v>5029902000</v>
      </c>
      <c r="C51" s="37"/>
      <c r="D51" s="41"/>
      <c r="E51" s="41"/>
      <c r="F51" s="44">
        <f t="shared" si="0"/>
        <v>0</v>
      </c>
      <c r="G51" s="44"/>
      <c r="H51" s="44">
        <f t="shared" si="1"/>
        <v>0</v>
      </c>
      <c r="I51" s="44">
        <f t="shared" si="2"/>
        <v>0</v>
      </c>
    </row>
    <row r="52">
      <c r="A52" s="15" t="s">
        <v>57</v>
      </c>
      <c r="B52" s="16">
        <v>5029903000</v>
      </c>
      <c r="C52" s="37">
        <v>213000</v>
      </c>
      <c r="D52" s="41">
        <v>38482.69</v>
      </c>
      <c r="E52" s="41"/>
      <c r="F52" s="44">
        <f t="shared" si="0"/>
        <v>38482.69</v>
      </c>
      <c r="G52" s="44">
        <v>3559</v>
      </c>
      <c r="H52" s="44">
        <f t="shared" si="1"/>
        <v>42041.69</v>
      </c>
      <c r="I52" s="44">
        <f t="shared" si="2"/>
        <v>170958.31</v>
      </c>
    </row>
    <row r="53">
      <c r="A53" s="15" t="s">
        <v>58</v>
      </c>
      <c r="B53" s="16">
        <v>5029904000</v>
      </c>
      <c r="C53" s="37">
        <v>133000</v>
      </c>
      <c r="D53" s="41"/>
      <c r="E53" s="41"/>
      <c r="F53" s="44">
        <f t="shared" si="0"/>
        <v>0</v>
      </c>
      <c r="G53" s="44"/>
      <c r="H53" s="44">
        <f t="shared" si="1"/>
        <v>0</v>
      </c>
      <c r="I53" s="44">
        <f t="shared" si="2"/>
        <v>133000</v>
      </c>
    </row>
    <row r="54">
      <c r="A54" s="15" t="s">
        <v>193</v>
      </c>
      <c r="B54" s="16">
        <v>5021101000</v>
      </c>
      <c r="C54" s="37"/>
      <c r="D54" s="37">
        <v>2500</v>
      </c>
      <c r="E54" s="37"/>
      <c r="F54" s="44">
        <f t="shared" si="0"/>
        <v>2500</v>
      </c>
      <c r="G54" s="44"/>
      <c r="H54" s="44">
        <f t="shared" si="1"/>
        <v>2500</v>
      </c>
      <c r="I54" s="44">
        <f t="shared" si="2"/>
        <v>-2500</v>
      </c>
    </row>
    <row r="55">
      <c r="A55" s="15" t="s">
        <v>59</v>
      </c>
      <c r="B55" s="16">
        <v>5029905001</v>
      </c>
      <c r="C55" s="37"/>
      <c r="D55" s="41"/>
      <c r="E55" s="41"/>
      <c r="F55" s="44">
        <f t="shared" si="0"/>
        <v>0</v>
      </c>
      <c r="G55" s="44"/>
      <c r="H55" s="44">
        <f t="shared" si="1"/>
        <v>0</v>
      </c>
      <c r="I55" s="44">
        <f t="shared" si="2"/>
        <v>0</v>
      </c>
    </row>
    <row r="56">
      <c r="A56" s="15" t="s">
        <v>60</v>
      </c>
      <c r="B56" s="16">
        <v>5029905003</v>
      </c>
      <c r="C56" s="37"/>
      <c r="D56" s="41"/>
      <c r="E56" s="41"/>
      <c r="F56" s="44">
        <f t="shared" si="0"/>
        <v>0</v>
      </c>
      <c r="G56" s="44"/>
      <c r="H56" s="44">
        <f t="shared" si="1"/>
        <v>0</v>
      </c>
      <c r="I56" s="44">
        <f t="shared" si="2"/>
        <v>0</v>
      </c>
    </row>
    <row r="57">
      <c r="A57" s="15" t="s">
        <v>61</v>
      </c>
      <c r="B57" s="16">
        <v>5029905004</v>
      </c>
      <c r="C57" s="37">
        <v>1099000</v>
      </c>
      <c r="D57" s="41"/>
      <c r="E57" s="41"/>
      <c r="F57" s="44">
        <f t="shared" si="0"/>
        <v>0</v>
      </c>
      <c r="G57" s="44"/>
      <c r="H57" s="44">
        <f t="shared" si="1"/>
        <v>0</v>
      </c>
      <c r="I57" s="44">
        <f t="shared" si="2"/>
        <v>1099000</v>
      </c>
    </row>
    <row r="58">
      <c r="A58" s="15" t="s">
        <v>62</v>
      </c>
      <c r="B58" s="16">
        <v>5029907000</v>
      </c>
      <c r="C58" s="37"/>
      <c r="D58" s="41"/>
      <c r="E58" s="41"/>
      <c r="F58" s="44">
        <v>1960</v>
      </c>
      <c r="G58" s="44"/>
      <c r="H58" s="44">
        <f>F58+G58</f>
        <v>1960</v>
      </c>
      <c r="I58" s="44">
        <f t="shared" si="2"/>
        <v>-1960</v>
      </c>
    </row>
    <row r="59">
      <c r="A59" s="15" t="s">
        <v>63</v>
      </c>
      <c r="B59" s="16">
        <v>5029999002</v>
      </c>
      <c r="C59" s="37">
        <v>9000</v>
      </c>
      <c r="D59" s="41">
        <v>10500</v>
      </c>
      <c r="E59" s="41"/>
      <c r="F59" s="44">
        <f t="shared" si="0"/>
        <v>10500</v>
      </c>
      <c r="G59" s="44"/>
      <c r="H59" s="44">
        <f t="shared" si="1"/>
        <v>10500</v>
      </c>
      <c r="I59" s="44">
        <f t="shared" si="2"/>
        <v>-1500</v>
      </c>
    </row>
    <row r="60" ht="15">
      <c r="A60" s="19"/>
      <c r="B60" s="20"/>
      <c r="C60" s="38">
        <f>SUM(C8:C59)</f>
        <v>16487000</v>
      </c>
      <c r="D60" s="38">
        <f ref="D60:F60" t="shared" si="4">SUM(D8:D59)</f>
        <v>12531726.611000003</v>
      </c>
      <c r="E60" s="38">
        <f t="shared" si="4"/>
        <v>0</v>
      </c>
      <c r="F60" s="38">
        <f t="shared" si="4"/>
        <v>12533686.611000003</v>
      </c>
      <c r="G60" s="38">
        <f>SUM(G8:G59)</f>
        <v>1550970.47</v>
      </c>
      <c r="H60" s="38">
        <f>SUM(H8:H59)</f>
        <v>14084657.081000004</v>
      </c>
      <c r="I60" s="38">
        <f>SUM(I8:I59)</f>
        <v>2402342.9189999988</v>
      </c>
    </row>
    <row r="61" ht="15"/>
    <row r="62">
      <c r="C62" s="6" t="s">
        <v>194</v>
      </c>
      <c r="F62" s="53">
        <v>13268000</v>
      </c>
    </row>
    <row r="63">
      <c r="C63" s="6" t="s">
        <v>195</v>
      </c>
      <c r="F63" s="2">
        <f>F62-F60</f>
        <v>734313.38899999671</v>
      </c>
    </row>
  </sheetData>
  <mergeCells>
    <mergeCell ref="F4:H4"/>
  </mergeCells>
  <pageMargins left="0.7" right="0.7" top="0.75" bottom="0.75" header="0.3" footer="0.3"/>
  <pageSetup orientation="portrait"/>
  <headerFooter/>
  <ignoredErrors>
    <ignoredError sqref="B11 B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64"/>
  <sheetViews>
    <sheetView topLeftCell="A37" workbookViewId="0">
      <selection activeCell="F54" sqref="F54"/>
    </sheetView>
  </sheetViews>
  <sheetFormatPr defaultRowHeight="14.4"/>
  <cols>
    <col min="1" max="1" width="38" customWidth="1" style="6"/>
    <col min="2" max="2" width="13" customWidth="1" style="4"/>
    <col min="3" max="3" width="26.44140625" customWidth="1" style="6"/>
    <col min="4" max="5" hidden="1" width="26.44140625" customWidth="1" style="6"/>
    <col min="6" max="6" bestFit="1" width="19" customWidth="1"/>
    <col min="7" max="7" width="17.6640625" customWidth="1"/>
    <col min="8" max="8" width="17.5546875" customWidth="1"/>
    <col min="9" max="9" bestFit="1" width="15.6640625" customWidth="1"/>
  </cols>
  <sheetData>
    <row r="1" ht="15.6">
      <c r="A1" s="3" t="s">
        <v>157</v>
      </c>
    </row>
    <row r="2" ht="15.6">
      <c r="A2" s="32" t="s">
        <v>158</v>
      </c>
      <c r="B2" s="32"/>
      <c r="C2" s="32"/>
      <c r="D2" s="32"/>
      <c r="E2" s="32"/>
    </row>
    <row r="3">
      <c r="A3" s="8"/>
      <c r="B3" s="9"/>
    </row>
    <row r="4" ht="39.6">
      <c r="A4" s="33" t="s">
        <v>2</v>
      </c>
      <c r="B4" s="34" t="s">
        <v>3</v>
      </c>
      <c r="C4" s="40" t="s">
        <v>196</v>
      </c>
      <c r="D4" s="40"/>
      <c r="E4" s="40"/>
      <c r="F4" s="87" t="s">
        <v>160</v>
      </c>
      <c r="G4" s="88"/>
      <c r="H4" s="89"/>
      <c r="I4" s="39"/>
    </row>
    <row r="5" ht="28.8">
      <c r="A5" s="23" t="s">
        <v>161</v>
      </c>
      <c r="B5" s="24"/>
      <c r="C5" s="25" t="s">
        <v>17</v>
      </c>
      <c r="D5" s="25" t="s">
        <v>162</v>
      </c>
      <c r="E5" s="25" t="s">
        <v>163</v>
      </c>
      <c r="F5" s="49" t="s">
        <v>164</v>
      </c>
      <c r="G5" s="49" t="s">
        <v>165</v>
      </c>
      <c r="H5" s="50" t="s">
        <v>166</v>
      </c>
      <c r="I5" s="50" t="s">
        <v>167</v>
      </c>
    </row>
    <row r="6" s="47" customFormat="1">
      <c r="A6" s="34" t="s">
        <v>168</v>
      </c>
      <c r="B6" s="34" t="s">
        <v>169</v>
      </c>
      <c r="C6" s="45" t="s">
        <v>170</v>
      </c>
      <c r="D6" s="45"/>
      <c r="E6" s="45"/>
      <c r="F6" s="46" t="s">
        <v>171</v>
      </c>
      <c r="G6" s="46" t="s">
        <v>172</v>
      </c>
      <c r="H6" s="46" t="s">
        <v>173</v>
      </c>
      <c r="I6" s="46" t="s">
        <v>174</v>
      </c>
    </row>
    <row r="7">
      <c r="A7" s="10" t="s">
        <v>26</v>
      </c>
      <c r="B7" s="12"/>
      <c r="C7" s="36"/>
      <c r="D7" s="36"/>
      <c r="E7" s="36"/>
      <c r="F7" s="39"/>
      <c r="G7" s="39"/>
      <c r="H7" s="39"/>
      <c r="I7" s="39"/>
    </row>
    <row r="8">
      <c r="A8" s="15" t="s">
        <v>27</v>
      </c>
      <c r="B8" s="16">
        <v>5020101000</v>
      </c>
      <c r="C8" s="41">
        <v>9466000</v>
      </c>
      <c r="D8" s="41">
        <v>6522154.4299999988</v>
      </c>
      <c r="E8" s="41"/>
      <c r="F8" s="44">
        <f>D8+E8</f>
        <v>6522154.4299999988</v>
      </c>
      <c r="G8" s="44">
        <v>387993.33</v>
      </c>
      <c r="H8" s="44">
        <f>F8+G8</f>
        <v>6910147.7599999988</v>
      </c>
      <c r="I8" s="44">
        <f>C8-H8</f>
        <v>2555852.2400000012</v>
      </c>
    </row>
    <row r="9">
      <c r="A9" s="15" t="s">
        <v>28</v>
      </c>
      <c r="B9" s="16" t="s">
        <v>29</v>
      </c>
      <c r="C9" s="41">
        <v>20714000</v>
      </c>
      <c r="D9" s="41">
        <v>25387240.11</v>
      </c>
      <c r="E9" s="41"/>
      <c r="F9" s="44">
        <f ref="F9:F59" t="shared" si="0">D9+E9</f>
        <v>25387240.11</v>
      </c>
      <c r="G9" s="44">
        <v>7389512.08</v>
      </c>
      <c r="H9" s="44">
        <f ref="H9:H59" t="shared" si="1">F9+G9</f>
        <v>32776752.189999998</v>
      </c>
      <c r="I9" s="44">
        <f ref="I9:I59" t="shared" si="2">C9-H9</f>
        <v>-12062752.189999998</v>
      </c>
    </row>
    <row r="10">
      <c r="A10" s="15" t="s">
        <v>175</v>
      </c>
      <c r="B10" s="16">
        <v>5020202000</v>
      </c>
      <c r="C10" s="41"/>
      <c r="D10" s="41">
        <v>19047.61</v>
      </c>
      <c r="E10" s="41"/>
      <c r="F10" s="44">
        <f t="shared" si="0"/>
        <v>19047.61</v>
      </c>
      <c r="G10" s="44">
        <v>24000</v>
      </c>
      <c r="H10" s="44">
        <f t="shared" si="1"/>
        <v>43047.61</v>
      </c>
      <c r="I10" s="44">
        <f t="shared" si="2"/>
        <v>-43047.61</v>
      </c>
    </row>
    <row r="11">
      <c r="A11" s="15" t="s">
        <v>30</v>
      </c>
      <c r="B11" s="16" t="s">
        <v>176</v>
      </c>
      <c r="C11" s="41">
        <v>4072000</v>
      </c>
      <c r="D11" s="41">
        <v>4299032.76</v>
      </c>
      <c r="E11" s="41"/>
      <c r="F11" s="44">
        <f t="shared" si="0"/>
        <v>4299032.76</v>
      </c>
      <c r="G11" s="44">
        <v>620946.32000000007</v>
      </c>
      <c r="H11" s="44">
        <f t="shared" si="1"/>
        <v>4919979.08</v>
      </c>
      <c r="I11" s="44">
        <f t="shared" si="2"/>
        <v>-847979.08000000007</v>
      </c>
    </row>
    <row r="12">
      <c r="A12" s="15" t="s">
        <v>177</v>
      </c>
      <c r="B12" s="16">
        <v>5020302000</v>
      </c>
      <c r="C12" s="37"/>
      <c r="D12" s="37"/>
      <c r="E12" s="37"/>
      <c r="F12" s="44">
        <f t="shared" si="0"/>
        <v>0</v>
      </c>
      <c r="G12" s="44"/>
      <c r="H12" s="44">
        <f t="shared" si="1"/>
        <v>0</v>
      </c>
      <c r="I12" s="44">
        <f t="shared" si="2"/>
        <v>0</v>
      </c>
    </row>
    <row r="13">
      <c r="A13" s="15" t="s">
        <v>178</v>
      </c>
      <c r="B13" s="16">
        <v>5020321002</v>
      </c>
      <c r="C13" s="37"/>
      <c r="D13" s="37">
        <v>212600</v>
      </c>
      <c r="E13" s="37"/>
      <c r="F13" s="44">
        <f t="shared" si="0"/>
        <v>212600</v>
      </c>
      <c r="G13" s="44"/>
      <c r="H13" s="44">
        <f t="shared" si="1"/>
        <v>212600</v>
      </c>
      <c r="I13" s="44">
        <f t="shared" si="2"/>
        <v>-212600</v>
      </c>
    </row>
    <row r="14">
      <c r="A14" s="15" t="s">
        <v>179</v>
      </c>
      <c r="B14" s="16">
        <v>5020321003</v>
      </c>
      <c r="C14" s="37"/>
      <c r="D14" s="37">
        <v>77155</v>
      </c>
      <c r="E14" s="37"/>
      <c r="F14" s="44">
        <f t="shared" si="0"/>
        <v>77155</v>
      </c>
      <c r="G14" s="44">
        <v>10347.25</v>
      </c>
      <c r="H14" s="44">
        <f t="shared" si="1"/>
        <v>87502.25</v>
      </c>
      <c r="I14" s="44">
        <f t="shared" si="2"/>
        <v>-87502.25</v>
      </c>
    </row>
    <row r="15">
      <c r="A15" s="15" t="s">
        <v>180</v>
      </c>
      <c r="B15" s="16">
        <v>5020322001</v>
      </c>
      <c r="C15" s="37"/>
      <c r="D15" s="37">
        <v>29000</v>
      </c>
      <c r="E15" s="37"/>
      <c r="F15" s="44">
        <f t="shared" si="0"/>
        <v>29000</v>
      </c>
      <c r="G15" s="44"/>
      <c r="H15" s="44">
        <f t="shared" si="1"/>
        <v>29000</v>
      </c>
      <c r="I15" s="44">
        <f t="shared" si="2"/>
        <v>-29000</v>
      </c>
    </row>
    <row r="16">
      <c r="A16" s="15" t="s">
        <v>181</v>
      </c>
      <c r="B16" s="16">
        <v>5020321099</v>
      </c>
      <c r="C16" s="37"/>
      <c r="D16" s="37">
        <v>29996</v>
      </c>
      <c r="E16" s="37"/>
      <c r="F16" s="44">
        <f t="shared" si="0"/>
        <v>29996</v>
      </c>
      <c r="G16" s="44"/>
      <c r="H16" s="44">
        <f t="shared" si="1"/>
        <v>29996</v>
      </c>
      <c r="I16" s="44">
        <f t="shared" si="2"/>
        <v>-29996</v>
      </c>
    </row>
    <row r="17">
      <c r="A17" s="15" t="s">
        <v>32</v>
      </c>
      <c r="B17" s="16">
        <v>5020307000</v>
      </c>
      <c r="C17" s="41">
        <v>6337000</v>
      </c>
      <c r="D17" s="41">
        <v>62160.8</v>
      </c>
      <c r="E17" s="41"/>
      <c r="F17" s="44">
        <f t="shared" si="0"/>
        <v>62160.8</v>
      </c>
      <c r="G17" s="44"/>
      <c r="H17" s="44">
        <f t="shared" si="1"/>
        <v>62160.8</v>
      </c>
      <c r="I17" s="44">
        <f t="shared" si="2"/>
        <v>6274839.2</v>
      </c>
    </row>
    <row r="18">
      <c r="A18" s="15" t="s">
        <v>33</v>
      </c>
      <c r="B18" s="16">
        <v>5020308000</v>
      </c>
      <c r="C18" s="41">
        <v>2360000</v>
      </c>
      <c r="D18" s="41">
        <v>111202.4</v>
      </c>
      <c r="E18" s="41"/>
      <c r="F18" s="44">
        <f t="shared" si="0"/>
        <v>111202.4</v>
      </c>
      <c r="G18" s="44"/>
      <c r="H18" s="44">
        <f t="shared" si="1"/>
        <v>111202.4</v>
      </c>
      <c r="I18" s="44">
        <f t="shared" si="2"/>
        <v>2248797.6</v>
      </c>
    </row>
    <row r="19">
      <c r="A19" s="15" t="s">
        <v>34</v>
      </c>
      <c r="B19" s="16">
        <v>5020309000</v>
      </c>
      <c r="C19" s="41">
        <v>428000</v>
      </c>
      <c r="D19" s="41">
        <v>287607.91000000003</v>
      </c>
      <c r="E19" s="41"/>
      <c r="F19" s="44">
        <f t="shared" si="0"/>
        <v>287607.91000000003</v>
      </c>
      <c r="G19" s="44">
        <v>11083.84</v>
      </c>
      <c r="H19" s="44">
        <f t="shared" si="1"/>
        <v>298691.75000000006</v>
      </c>
      <c r="I19" s="44">
        <f t="shared" si="2"/>
        <v>129308.24999999994</v>
      </c>
    </row>
    <row r="20">
      <c r="A20" s="15" t="s">
        <v>35</v>
      </c>
      <c r="B20" s="16">
        <v>5020399000</v>
      </c>
      <c r="C20" s="41"/>
      <c r="D20" s="41"/>
      <c r="E20" s="41"/>
      <c r="F20" s="44">
        <f t="shared" si="0"/>
        <v>0</v>
      </c>
      <c r="G20" s="44"/>
      <c r="H20" s="44">
        <f t="shared" si="1"/>
        <v>0</v>
      </c>
      <c r="I20" s="44">
        <f t="shared" si="2"/>
        <v>0</v>
      </c>
    </row>
    <row r="21">
      <c r="A21" s="15" t="s">
        <v>36</v>
      </c>
      <c r="B21" s="16">
        <v>5020401000</v>
      </c>
      <c r="C21" s="41">
        <v>1020000</v>
      </c>
      <c r="D21" s="41">
        <f>703380.07+(80000*3)+240000</f>
        <v>1183380.0699999998</v>
      </c>
      <c r="E21" s="41"/>
      <c r="F21" s="44">
        <f t="shared" si="0"/>
        <v>1183380.0699999998</v>
      </c>
      <c r="G21" s="44">
        <v>109071.56</v>
      </c>
      <c r="H21" s="44">
        <f t="shared" si="1"/>
        <v>1292451.63</v>
      </c>
      <c r="I21" s="44">
        <f t="shared" si="2"/>
        <v>-272451.62999999989</v>
      </c>
    </row>
    <row r="22">
      <c r="A22" s="15" t="s">
        <v>37</v>
      </c>
      <c r="B22" s="16">
        <v>5020402000</v>
      </c>
      <c r="C22" s="41">
        <v>4940000</v>
      </c>
      <c r="D22" s="41">
        <f>3886279.1+(450000*3)-106000+465000</f>
        <v>5595279.1</v>
      </c>
      <c r="E22" s="41"/>
      <c r="F22" s="44">
        <f t="shared" si="0"/>
        <v>5595279.1</v>
      </c>
      <c r="G22" s="44">
        <v>203480.22</v>
      </c>
      <c r="H22" s="44">
        <f t="shared" si="1"/>
        <v>5798759.3199999994</v>
      </c>
      <c r="I22" s="44">
        <f t="shared" si="2"/>
        <v>-858759.31999999937</v>
      </c>
    </row>
    <row r="23">
      <c r="A23" s="15" t="s">
        <v>38</v>
      </c>
      <c r="B23" s="16">
        <v>5020501000</v>
      </c>
      <c r="C23" s="41">
        <v>152000</v>
      </c>
      <c r="D23" s="41">
        <v>205508.84000000003</v>
      </c>
      <c r="E23" s="41"/>
      <c r="F23" s="44">
        <f t="shared" si="0"/>
        <v>205508.84000000003</v>
      </c>
      <c r="G23" s="44">
        <v>540</v>
      </c>
      <c r="H23" s="44">
        <f t="shared" si="1"/>
        <v>206048.84000000003</v>
      </c>
      <c r="I23" s="44">
        <f t="shared" si="2"/>
        <v>-54048.840000000026</v>
      </c>
    </row>
    <row r="24">
      <c r="A24" s="15" t="s">
        <v>39</v>
      </c>
      <c r="B24" s="16">
        <v>5020502002</v>
      </c>
      <c r="C24" s="41">
        <v>867000</v>
      </c>
      <c r="D24" s="41">
        <f>220123.28+(30000*3)</f>
        <v>310123.28</v>
      </c>
      <c r="E24" s="41"/>
      <c r="F24" s="44">
        <f t="shared" si="0"/>
        <v>310123.28</v>
      </c>
      <c r="G24" s="44">
        <v>78630.220000000016</v>
      </c>
      <c r="H24" s="44">
        <f t="shared" si="1"/>
        <v>388753.50000000006</v>
      </c>
      <c r="I24" s="44">
        <f t="shared" si="2"/>
        <v>478246.49999999994</v>
      </c>
    </row>
    <row r="25">
      <c r="A25" s="15" t="s">
        <v>182</v>
      </c>
      <c r="B25" s="16">
        <v>5020502001</v>
      </c>
      <c r="C25" s="37"/>
      <c r="D25" s="37">
        <f>560765.79+(105000*3)</f>
        <v>875765.79</v>
      </c>
      <c r="E25" s="37"/>
      <c r="F25" s="44">
        <f t="shared" si="0"/>
        <v>875765.79</v>
      </c>
      <c r="G25" s="44">
        <v>160112.62</v>
      </c>
      <c r="H25" s="44">
        <f t="shared" si="1"/>
        <v>1035878.41</v>
      </c>
      <c r="I25" s="44">
        <f t="shared" si="2"/>
        <v>-1035878.41</v>
      </c>
    </row>
    <row r="26">
      <c r="A26" s="15" t="s">
        <v>40</v>
      </c>
      <c r="B26" s="16">
        <v>5020503000</v>
      </c>
      <c r="C26" s="41">
        <v>405000</v>
      </c>
      <c r="D26" s="41">
        <f>513263.9+(65000*3)</f>
        <v>708263.9</v>
      </c>
      <c r="E26" s="41"/>
      <c r="F26" s="44">
        <f t="shared" si="0"/>
        <v>708263.9</v>
      </c>
      <c r="G26" s="44">
        <v>28131.13</v>
      </c>
      <c r="H26" s="44">
        <f t="shared" si="1"/>
        <v>736395.03</v>
      </c>
      <c r="I26" s="44">
        <f t="shared" si="2"/>
        <v>-331395.03</v>
      </c>
    </row>
    <row r="27">
      <c r="A27" s="15" t="s">
        <v>183</v>
      </c>
      <c r="B27" s="16">
        <v>5020504000</v>
      </c>
      <c r="C27" s="41"/>
      <c r="D27" s="41">
        <v>4990</v>
      </c>
      <c r="E27" s="41"/>
      <c r="F27" s="44">
        <f t="shared" si="0"/>
        <v>4990</v>
      </c>
      <c r="G27" s="44"/>
      <c r="H27" s="44">
        <f t="shared" si="1"/>
        <v>4990</v>
      </c>
      <c r="I27" s="44">
        <f t="shared" si="2"/>
        <v>-4990</v>
      </c>
    </row>
    <row r="28">
      <c r="A28" s="15" t="s">
        <v>41</v>
      </c>
      <c r="B28" s="16">
        <v>5021003000</v>
      </c>
      <c r="C28" s="41">
        <v>92000</v>
      </c>
      <c r="D28" s="41"/>
      <c r="E28" s="41"/>
      <c r="F28" s="44">
        <f t="shared" si="0"/>
        <v>0</v>
      </c>
      <c r="G28" s="44"/>
      <c r="H28" s="44">
        <f t="shared" si="1"/>
        <v>0</v>
      </c>
      <c r="I28" s="44">
        <f t="shared" si="2"/>
        <v>92000</v>
      </c>
    </row>
    <row r="29">
      <c r="A29" s="15" t="s">
        <v>42</v>
      </c>
      <c r="B29" s="16">
        <v>5021103000</v>
      </c>
      <c r="C29" s="41"/>
      <c r="D29" s="41"/>
      <c r="E29" s="41"/>
      <c r="F29" s="44">
        <f t="shared" si="0"/>
        <v>0</v>
      </c>
      <c r="G29" s="44"/>
      <c r="H29" s="44">
        <f t="shared" si="1"/>
        <v>0</v>
      </c>
      <c r="I29" s="44">
        <f t="shared" si="2"/>
        <v>0</v>
      </c>
    </row>
    <row r="30">
      <c r="A30" s="15" t="s">
        <v>43</v>
      </c>
      <c r="B30" s="16">
        <v>5021199000</v>
      </c>
      <c r="C30" s="41">
        <v>17733000</v>
      </c>
      <c r="D30" s="41">
        <v>14777528.15</v>
      </c>
      <c r="E30" s="41"/>
      <c r="F30" s="44">
        <f t="shared" si="0"/>
        <v>14777528.15</v>
      </c>
      <c r="G30" s="44">
        <v>5360084.775</v>
      </c>
      <c r="H30" s="44">
        <f t="shared" si="1"/>
        <v>20137612.925</v>
      </c>
      <c r="I30" s="44">
        <f t="shared" si="2"/>
        <v>-2404612.9250000007</v>
      </c>
    </row>
    <row r="31">
      <c r="A31" s="15" t="s">
        <v>44</v>
      </c>
      <c r="B31" s="16">
        <v>5021202000</v>
      </c>
      <c r="C31" s="41">
        <v>4104000</v>
      </c>
      <c r="D31" s="41">
        <f>4912512.45+4000000</f>
        <v>8912512.45</v>
      </c>
      <c r="E31" s="41"/>
      <c r="F31" s="44">
        <f t="shared" si="0"/>
        <v>8912512.45</v>
      </c>
      <c r="G31" s="44">
        <v>165992.98</v>
      </c>
      <c r="H31" s="44">
        <f t="shared" si="1"/>
        <v>9078505.43</v>
      </c>
      <c r="I31" s="44">
        <f t="shared" si="2"/>
        <v>-4974505.43</v>
      </c>
    </row>
    <row r="32">
      <c r="A32" s="15" t="s">
        <v>45</v>
      </c>
      <c r="B32" s="16">
        <v>5021203000</v>
      </c>
      <c r="C32" s="41">
        <v>4459000</v>
      </c>
      <c r="D32" s="41">
        <f>4327828.4+3000000-118000</f>
        <v>7209828.4</v>
      </c>
      <c r="E32" s="41"/>
      <c r="F32" s="44">
        <f t="shared" si="0"/>
        <v>7209828.4</v>
      </c>
      <c r="G32" s="44">
        <v>10005.54</v>
      </c>
      <c r="H32" s="44">
        <f t="shared" si="1"/>
        <v>7219833.94</v>
      </c>
      <c r="I32" s="44">
        <f t="shared" si="2"/>
        <v>-2760833.9400000004</v>
      </c>
    </row>
    <row r="33">
      <c r="A33" s="15" t="s">
        <v>46</v>
      </c>
      <c r="B33" s="16">
        <v>5021299000</v>
      </c>
      <c r="C33" s="41"/>
      <c r="D33" s="41">
        <v>74082.8</v>
      </c>
      <c r="E33" s="41"/>
      <c r="F33" s="44">
        <f t="shared" si="0"/>
        <v>74082.8</v>
      </c>
      <c r="G33" s="44">
        <v>102518.25</v>
      </c>
      <c r="H33" s="44">
        <f t="shared" si="1"/>
        <v>176601.05</v>
      </c>
      <c r="I33" s="44">
        <f t="shared" si="2"/>
        <v>-176601.05</v>
      </c>
    </row>
    <row r="34">
      <c r="A34" s="15" t="s">
        <v>47</v>
      </c>
      <c r="B34" s="16">
        <v>5021304001</v>
      </c>
      <c r="C34" s="41">
        <v>3493000</v>
      </c>
      <c r="D34" s="41">
        <v>721923.45</v>
      </c>
      <c r="E34" s="41"/>
      <c r="F34" s="44">
        <f t="shared" si="0"/>
        <v>721923.45</v>
      </c>
      <c r="G34" s="44">
        <v>2809.3</v>
      </c>
      <c r="H34" s="44">
        <f t="shared" si="1"/>
        <v>724732.75</v>
      </c>
      <c r="I34" s="44">
        <f t="shared" si="2"/>
        <v>2768267.25</v>
      </c>
    </row>
    <row r="35">
      <c r="A35" s="15" t="s">
        <v>48</v>
      </c>
      <c r="B35" s="16">
        <v>5021305099</v>
      </c>
      <c r="C35" s="41">
        <v>595000</v>
      </c>
      <c r="D35" s="41">
        <v>21076.18</v>
      </c>
      <c r="E35" s="41"/>
      <c r="F35" s="44">
        <f t="shared" si="0"/>
        <v>21076.18</v>
      </c>
      <c r="G35" s="44"/>
      <c r="H35" s="44">
        <f t="shared" si="1"/>
        <v>21076.18</v>
      </c>
      <c r="I35" s="44">
        <f t="shared" si="2"/>
        <v>573923.82</v>
      </c>
    </row>
    <row r="36">
      <c r="A36" s="15" t="s">
        <v>49</v>
      </c>
      <c r="B36" s="16">
        <v>5021306001</v>
      </c>
      <c r="C36" s="41">
        <v>1386000</v>
      </c>
      <c r="D36" s="41">
        <v>51485</v>
      </c>
      <c r="E36" s="41"/>
      <c r="F36" s="44">
        <f t="shared" si="0"/>
        <v>51485</v>
      </c>
      <c r="G36" s="44">
        <v>5200</v>
      </c>
      <c r="H36" s="44">
        <f t="shared" si="1"/>
        <v>56685</v>
      </c>
      <c r="I36" s="44">
        <f t="shared" si="2"/>
        <v>1329315</v>
      </c>
    </row>
    <row r="37">
      <c r="A37" s="15" t="s">
        <v>50</v>
      </c>
      <c r="B37" s="16">
        <v>5021307000</v>
      </c>
      <c r="C37" s="41">
        <v>116000</v>
      </c>
      <c r="D37" s="41">
        <v>36011.65</v>
      </c>
      <c r="E37" s="41"/>
      <c r="F37" s="44">
        <f t="shared" si="0"/>
        <v>36011.65</v>
      </c>
      <c r="G37" s="44"/>
      <c r="H37" s="44">
        <f t="shared" si="1"/>
        <v>36011.65</v>
      </c>
      <c r="I37" s="44">
        <f t="shared" si="2"/>
        <v>79988.35</v>
      </c>
    </row>
    <row r="38">
      <c r="A38" s="15" t="s">
        <v>184</v>
      </c>
      <c r="B38" s="16">
        <v>5021321008</v>
      </c>
      <c r="C38" s="37"/>
      <c r="D38" s="37"/>
      <c r="E38" s="37"/>
      <c r="F38" s="44">
        <f t="shared" si="0"/>
        <v>0</v>
      </c>
      <c r="G38" s="44"/>
      <c r="H38" s="44">
        <f t="shared" si="1"/>
        <v>0</v>
      </c>
      <c r="I38" s="44">
        <f t="shared" si="2"/>
        <v>0</v>
      </c>
    </row>
    <row r="39">
      <c r="A39" s="15" t="s">
        <v>185</v>
      </c>
      <c r="B39" s="16">
        <v>5021321003</v>
      </c>
      <c r="C39" s="37"/>
      <c r="D39" s="37">
        <v>520</v>
      </c>
      <c r="E39" s="37"/>
      <c r="F39" s="44">
        <f t="shared" si="0"/>
        <v>520</v>
      </c>
      <c r="G39" s="44"/>
      <c r="H39" s="44">
        <f t="shared" si="1"/>
        <v>520</v>
      </c>
      <c r="I39" s="44">
        <f t="shared" si="2"/>
        <v>-520</v>
      </c>
    </row>
    <row r="40">
      <c r="A40" s="15" t="s">
        <v>186</v>
      </c>
      <c r="B40" s="16">
        <v>5021305007</v>
      </c>
      <c r="C40" s="37"/>
      <c r="D40" s="37"/>
      <c r="E40" s="37"/>
      <c r="F40" s="44">
        <f t="shared" si="0"/>
        <v>0</v>
      </c>
      <c r="G40" s="44"/>
      <c r="H40" s="44">
        <f t="shared" si="1"/>
        <v>0</v>
      </c>
      <c r="I40" s="44">
        <f t="shared" si="2"/>
        <v>0</v>
      </c>
    </row>
    <row r="41">
      <c r="A41" s="15" t="s">
        <v>187</v>
      </c>
      <c r="B41" s="16">
        <v>5021321007</v>
      </c>
      <c r="C41" s="37"/>
      <c r="D41" s="37"/>
      <c r="E41" s="37"/>
      <c r="F41" s="44">
        <f t="shared" si="0"/>
        <v>0</v>
      </c>
      <c r="G41" s="44"/>
      <c r="H41" s="44">
        <f t="shared" si="1"/>
        <v>0</v>
      </c>
      <c r="I41" s="44">
        <f t="shared" si="2"/>
        <v>0</v>
      </c>
    </row>
    <row r="42">
      <c r="A42" s="15" t="s">
        <v>51</v>
      </c>
      <c r="B42" s="16" t="s">
        <v>52</v>
      </c>
      <c r="C42" s="41">
        <v>23085000</v>
      </c>
      <c r="D42" s="41"/>
      <c r="E42" s="41"/>
      <c r="F42" s="44">
        <f t="shared" si="0"/>
        <v>0</v>
      </c>
      <c r="G42" s="44">
        <v>1972500</v>
      </c>
      <c r="H42" s="44">
        <f t="shared" si="1"/>
        <v>1972500</v>
      </c>
      <c r="I42" s="44">
        <f t="shared" si="2"/>
        <v>21112500</v>
      </c>
    </row>
    <row r="43">
      <c r="A43" s="15" t="s">
        <v>188</v>
      </c>
      <c r="B43" s="16">
        <v>5021401000</v>
      </c>
      <c r="C43" s="41"/>
      <c r="D43" s="41"/>
      <c r="E43" s="41"/>
      <c r="F43" s="44">
        <f t="shared" si="0"/>
        <v>0</v>
      </c>
      <c r="G43" s="44">
        <v>560000</v>
      </c>
      <c r="H43" s="44">
        <f t="shared" si="1"/>
        <v>560000</v>
      </c>
      <c r="I43" s="44">
        <f t="shared" si="2"/>
        <v>-560000</v>
      </c>
    </row>
    <row r="44">
      <c r="A44" s="15" t="s">
        <v>189</v>
      </c>
      <c r="B44" s="16">
        <v>5021499000</v>
      </c>
      <c r="C44" s="41"/>
      <c r="D44" s="41">
        <v>650000</v>
      </c>
      <c r="E44" s="41"/>
      <c r="F44" s="44">
        <f t="shared" si="0"/>
        <v>650000</v>
      </c>
      <c r="G44" s="44">
        <v>300000</v>
      </c>
      <c r="H44" s="44">
        <f t="shared" si="1"/>
        <v>950000</v>
      </c>
      <c r="I44" s="44">
        <f t="shared" si="2"/>
        <v>-950000</v>
      </c>
    </row>
    <row r="45">
      <c r="A45" s="15" t="s">
        <v>190</v>
      </c>
      <c r="B45" s="16">
        <v>5021003000</v>
      </c>
      <c r="C45" s="37"/>
      <c r="D45" s="37">
        <v>36000</v>
      </c>
      <c r="E45" s="37"/>
      <c r="F45" s="44">
        <f t="shared" si="0"/>
        <v>36000</v>
      </c>
      <c r="G45" s="44"/>
      <c r="H45" s="44">
        <f t="shared" si="1"/>
        <v>36000</v>
      </c>
      <c r="I45" s="44">
        <f t="shared" si="2"/>
        <v>-36000</v>
      </c>
    </row>
    <row r="46">
      <c r="A46" s="15" t="s">
        <v>53</v>
      </c>
      <c r="B46" s="16">
        <v>5021501001</v>
      </c>
      <c r="C46" s="41">
        <v>106000</v>
      </c>
      <c r="D46" s="41">
        <v>47993.89</v>
      </c>
      <c r="E46" s="41"/>
      <c r="F46" s="44">
        <f t="shared" si="0"/>
        <v>47993.89</v>
      </c>
      <c r="G46" s="44"/>
      <c r="H46" s="44">
        <f t="shared" si="1"/>
        <v>47993.89</v>
      </c>
      <c r="I46" s="44">
        <f t="shared" si="2"/>
        <v>58006.11</v>
      </c>
    </row>
    <row r="47">
      <c r="A47" s="15" t="s">
        <v>191</v>
      </c>
      <c r="B47" s="16">
        <v>5021502000</v>
      </c>
      <c r="C47" s="37"/>
      <c r="D47" s="37">
        <v>1408.5</v>
      </c>
      <c r="E47" s="37"/>
      <c r="F47" s="44">
        <f t="shared" si="0"/>
        <v>1408.5</v>
      </c>
      <c r="G47" s="44"/>
      <c r="H47" s="44">
        <f t="shared" si="1"/>
        <v>1408.5</v>
      </c>
      <c r="I47" s="44">
        <f t="shared" si="2"/>
        <v>-1408.5</v>
      </c>
    </row>
    <row r="48">
      <c r="A48" s="15" t="s">
        <v>54</v>
      </c>
      <c r="B48" s="16">
        <v>5021503000</v>
      </c>
      <c r="C48" s="41">
        <v>318000</v>
      </c>
      <c r="D48" s="41"/>
      <c r="E48" s="41"/>
      <c r="F48" s="44">
        <f t="shared" si="0"/>
        <v>0</v>
      </c>
      <c r="G48" s="44"/>
      <c r="H48" s="44">
        <f t="shared" si="1"/>
        <v>0</v>
      </c>
      <c r="I48" s="44">
        <f t="shared" si="2"/>
        <v>318000</v>
      </c>
    </row>
    <row r="49">
      <c r="A49" s="15" t="s">
        <v>192</v>
      </c>
      <c r="B49" s="16">
        <v>5020601001</v>
      </c>
      <c r="C49" s="41"/>
      <c r="D49" s="41">
        <v>61380</v>
      </c>
      <c r="E49" s="41"/>
      <c r="F49" s="44">
        <f t="shared" si="0"/>
        <v>61380</v>
      </c>
      <c r="G49" s="44"/>
      <c r="H49" s="44">
        <f t="shared" si="1"/>
        <v>61380</v>
      </c>
      <c r="I49" s="44">
        <f t="shared" si="2"/>
        <v>-61380</v>
      </c>
    </row>
    <row r="50">
      <c r="A50" s="15" t="s">
        <v>55</v>
      </c>
      <c r="B50" s="16">
        <v>5029901000</v>
      </c>
      <c r="C50" s="41">
        <v>226000</v>
      </c>
      <c r="D50" s="41">
        <v>264508</v>
      </c>
      <c r="E50" s="41"/>
      <c r="F50" s="44">
        <f t="shared" si="0"/>
        <v>264508</v>
      </c>
      <c r="G50" s="44">
        <v>43256</v>
      </c>
      <c r="H50" s="44">
        <f t="shared" si="1"/>
        <v>307764</v>
      </c>
      <c r="I50" s="44">
        <f t="shared" si="2"/>
        <v>-81764</v>
      </c>
    </row>
    <row r="51">
      <c r="A51" s="15" t="s">
        <v>56</v>
      </c>
      <c r="B51" s="16">
        <v>5029902000</v>
      </c>
      <c r="C51" s="41">
        <v>1500000</v>
      </c>
      <c r="D51" s="41">
        <v>159612</v>
      </c>
      <c r="E51" s="41"/>
      <c r="F51" s="44">
        <f t="shared" si="0"/>
        <v>159612</v>
      </c>
      <c r="G51" s="44">
        <v>32500</v>
      </c>
      <c r="H51" s="44">
        <f t="shared" si="1"/>
        <v>192112</v>
      </c>
      <c r="I51" s="44">
        <f t="shared" si="2"/>
        <v>1307888</v>
      </c>
    </row>
    <row r="52">
      <c r="A52" s="15" t="s">
        <v>57</v>
      </c>
      <c r="B52" s="16">
        <v>5029903000</v>
      </c>
      <c r="C52" s="41">
        <v>1715000</v>
      </c>
      <c r="D52" s="41">
        <v>2702475</v>
      </c>
      <c r="E52" s="41"/>
      <c r="F52" s="44">
        <f t="shared" si="0"/>
        <v>2702475</v>
      </c>
      <c r="G52" s="44">
        <v>695848</v>
      </c>
      <c r="H52" s="44">
        <f t="shared" si="1"/>
        <v>3398323</v>
      </c>
      <c r="I52" s="44">
        <f t="shared" si="2"/>
        <v>-1683323</v>
      </c>
    </row>
    <row r="53">
      <c r="A53" s="15" t="s">
        <v>58</v>
      </c>
      <c r="B53" s="16">
        <v>5029904000</v>
      </c>
      <c r="C53" s="41">
        <v>731000</v>
      </c>
      <c r="D53" s="41">
        <v>1128829.32</v>
      </c>
      <c r="E53" s="41"/>
      <c r="F53" s="44">
        <f t="shared" si="0"/>
        <v>1128829.32</v>
      </c>
      <c r="G53" s="44">
        <v>10734</v>
      </c>
      <c r="H53" s="44">
        <f t="shared" si="1"/>
        <v>1139563.32</v>
      </c>
      <c r="I53" s="44">
        <f t="shared" si="2"/>
        <v>-408563.32000000007</v>
      </c>
    </row>
    <row r="54">
      <c r="A54" s="15" t="s">
        <v>193</v>
      </c>
      <c r="B54" s="16">
        <v>5021101000</v>
      </c>
      <c r="C54" s="37"/>
      <c r="D54" s="37"/>
      <c r="E54" s="37"/>
      <c r="F54" s="44">
        <f t="shared" si="0"/>
        <v>0</v>
      </c>
      <c r="G54" s="44"/>
      <c r="H54" s="44">
        <f t="shared" si="1"/>
        <v>0</v>
      </c>
      <c r="I54" s="44">
        <f t="shared" si="2"/>
        <v>0</v>
      </c>
    </row>
    <row r="55">
      <c r="A55" s="15" t="s">
        <v>59</v>
      </c>
      <c r="B55" s="16">
        <v>5029905001</v>
      </c>
      <c r="C55" s="41">
        <v>1078000</v>
      </c>
      <c r="D55" s="41"/>
      <c r="E55" s="41"/>
      <c r="F55" s="44">
        <f t="shared" si="0"/>
        <v>0</v>
      </c>
      <c r="G55" s="44"/>
      <c r="H55" s="44">
        <f t="shared" si="1"/>
        <v>0</v>
      </c>
      <c r="I55" s="44">
        <f t="shared" si="2"/>
        <v>1078000</v>
      </c>
    </row>
    <row r="56">
      <c r="A56" s="15" t="s">
        <v>60</v>
      </c>
      <c r="B56" s="16">
        <v>5029905003</v>
      </c>
      <c r="C56" s="41">
        <v>1000000</v>
      </c>
      <c r="D56" s="41">
        <v>90332</v>
      </c>
      <c r="E56" s="41"/>
      <c r="F56" s="44">
        <f t="shared" si="0"/>
        <v>90332</v>
      </c>
      <c r="G56" s="44">
        <v>560600</v>
      </c>
      <c r="H56" s="44">
        <f t="shared" si="1"/>
        <v>650932</v>
      </c>
      <c r="I56" s="44">
        <f t="shared" si="2"/>
        <v>349068</v>
      </c>
    </row>
    <row r="57">
      <c r="A57" s="15" t="s">
        <v>61</v>
      </c>
      <c r="B57" s="16">
        <v>5029905004</v>
      </c>
      <c r="C57" s="41"/>
      <c r="D57" s="41">
        <v>-273000</v>
      </c>
      <c r="E57" s="41"/>
      <c r="F57" s="44">
        <f t="shared" si="0"/>
        <v>-273000</v>
      </c>
      <c r="G57" s="44">
        <v>476260</v>
      </c>
      <c r="H57" s="44">
        <f t="shared" si="1"/>
        <v>203260</v>
      </c>
      <c r="I57" s="44">
        <f t="shared" si="2"/>
        <v>-203260</v>
      </c>
    </row>
    <row r="58">
      <c r="A58" s="15" t="s">
        <v>62</v>
      </c>
      <c r="B58" s="16">
        <v>5029907000</v>
      </c>
      <c r="C58" s="41">
        <v>646000</v>
      </c>
      <c r="D58" s="41"/>
      <c r="E58" s="41"/>
      <c r="F58" s="44">
        <v>7938.25</v>
      </c>
      <c r="G58" s="44"/>
      <c r="H58" s="44">
        <f t="shared" si="1"/>
        <v>7938.25</v>
      </c>
      <c r="I58" s="44">
        <f t="shared" si="2"/>
        <v>638061.75</v>
      </c>
    </row>
    <row r="59">
      <c r="A59" s="15" t="s">
        <v>63</v>
      </c>
      <c r="B59" s="16">
        <v>5029999002</v>
      </c>
      <c r="C59" s="41">
        <v>111000</v>
      </c>
      <c r="D59" s="41">
        <v>111000</v>
      </c>
      <c r="E59" s="41"/>
      <c r="F59" s="44">
        <f t="shared" si="0"/>
        <v>111000</v>
      </c>
      <c r="G59" s="44">
        <v>5326</v>
      </c>
      <c r="H59" s="44">
        <f t="shared" si="1"/>
        <v>116326</v>
      </c>
      <c r="I59" s="44">
        <f t="shared" si="2"/>
        <v>-5326</v>
      </c>
    </row>
    <row r="60" ht="15">
      <c r="A60" s="19"/>
      <c r="B60" s="20"/>
      <c r="C60" s="38">
        <f ref="C60:I60" t="shared" si="3">SUM(C8:C59)</f>
        <v>113255000</v>
      </c>
      <c r="D60" s="38">
        <f t="shared" si="3"/>
        <v>82706014.79</v>
      </c>
      <c r="E60" s="38">
        <f t="shared" si="3"/>
        <v>0</v>
      </c>
      <c r="F60" s="52">
        <f t="shared" si="3"/>
        <v>82713953.04</v>
      </c>
      <c r="G60" s="52">
        <f t="shared" si="3"/>
        <v>19327483.415000003</v>
      </c>
      <c r="H60" s="52">
        <f t="shared" si="3"/>
        <v>102041436.45499998</v>
      </c>
      <c r="I60" s="52">
        <f t="shared" si="3"/>
        <v>11213563.545000004</v>
      </c>
    </row>
    <row r="61" ht="15"/>
    <row r="63">
      <c r="C63" s="6" t="s">
        <v>194</v>
      </c>
      <c r="F63" s="53">
        <v>145278500</v>
      </c>
    </row>
    <row r="64">
      <c r="C64" s="6" t="s">
        <v>195</v>
      </c>
      <c r="F64" s="54">
        <f>F63-F60</f>
        <v>62564546.959999993</v>
      </c>
    </row>
  </sheetData>
  <mergeCells>
    <mergeCell ref="F4:H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>
  <dimension ref="A1:I64"/>
  <sheetViews>
    <sheetView topLeftCell="A37" workbookViewId="0">
      <selection activeCell="F57" sqref="F57"/>
    </sheetView>
  </sheetViews>
  <sheetFormatPr defaultRowHeight="14.4"/>
  <cols>
    <col min="1" max="1" width="38" customWidth="1" style="6"/>
    <col min="2" max="2" width="13" customWidth="1" style="4"/>
    <col min="3" max="3" width="24.5546875" customWidth="1" style="6"/>
    <col min="4" max="5" hidden="1" width="26.44140625" customWidth="1" style="6"/>
    <col min="6" max="6" bestFit="1" width="19" customWidth="1"/>
    <col min="7" max="7" width="17.6640625" customWidth="1"/>
    <col min="8" max="8" width="17.5546875" customWidth="1"/>
    <col min="9" max="9" bestFit="1" width="14.5546875" customWidth="1"/>
  </cols>
  <sheetData>
    <row r="1" ht="15.6">
      <c r="A1" s="3" t="s">
        <v>157</v>
      </c>
    </row>
    <row r="2" ht="15.6">
      <c r="A2" s="32" t="s">
        <v>158</v>
      </c>
      <c r="B2" s="32"/>
      <c r="C2" s="32"/>
      <c r="D2" s="32"/>
      <c r="E2" s="32"/>
    </row>
    <row r="3">
      <c r="A3" s="8"/>
      <c r="B3" s="9"/>
    </row>
    <row r="4" ht="39.6">
      <c r="A4" s="33" t="s">
        <v>2</v>
      </c>
      <c r="B4" s="34" t="s">
        <v>3</v>
      </c>
      <c r="C4" s="33" t="s">
        <v>197</v>
      </c>
      <c r="D4" s="40"/>
      <c r="E4" s="40"/>
      <c r="F4" s="87" t="s">
        <v>160</v>
      </c>
      <c r="G4" s="88"/>
      <c r="H4" s="89"/>
      <c r="I4" s="39"/>
    </row>
    <row r="5" ht="28.8" s="43" customFormat="1">
      <c r="A5" s="33" t="s">
        <v>161</v>
      </c>
      <c r="B5" s="34"/>
      <c r="C5" s="40" t="s">
        <v>18</v>
      </c>
      <c r="D5" s="25" t="s">
        <v>162</v>
      </c>
      <c r="E5" s="25" t="s">
        <v>163</v>
      </c>
      <c r="F5" s="48" t="s">
        <v>164</v>
      </c>
      <c r="G5" s="48" t="s">
        <v>165</v>
      </c>
      <c r="H5" s="50" t="s">
        <v>166</v>
      </c>
      <c r="I5" s="50" t="s">
        <v>167</v>
      </c>
    </row>
    <row r="6" s="47" customFormat="1">
      <c r="A6" s="34" t="s">
        <v>168</v>
      </c>
      <c r="B6" s="34" t="s">
        <v>169</v>
      </c>
      <c r="C6" s="45" t="s">
        <v>170</v>
      </c>
      <c r="D6" s="45"/>
      <c r="E6" s="45"/>
      <c r="F6" s="46" t="s">
        <v>171</v>
      </c>
      <c r="G6" s="46" t="s">
        <v>172</v>
      </c>
      <c r="H6" s="46" t="s">
        <v>173</v>
      </c>
      <c r="I6" s="46" t="s">
        <v>174</v>
      </c>
    </row>
    <row r="7">
      <c r="A7" s="10" t="s">
        <v>26</v>
      </c>
      <c r="B7" s="12"/>
      <c r="C7" s="12"/>
      <c r="D7" s="36"/>
      <c r="E7" s="36"/>
      <c r="F7" s="39"/>
      <c r="G7" s="39"/>
      <c r="H7" s="39"/>
      <c r="I7" s="39"/>
    </row>
    <row r="8">
      <c r="A8" s="15" t="s">
        <v>27</v>
      </c>
      <c r="B8" s="16">
        <v>5020101000</v>
      </c>
      <c r="C8" s="15">
        <v>1726000</v>
      </c>
      <c r="D8" s="44">
        <v>739719.51</v>
      </c>
      <c r="E8" s="41"/>
      <c r="F8" s="44">
        <f>D8+E8</f>
        <v>739719.51</v>
      </c>
      <c r="G8" s="44">
        <v>29520</v>
      </c>
      <c r="H8" s="44">
        <f>F8+G8</f>
        <v>769239.51</v>
      </c>
      <c r="I8" s="44">
        <f>C8-H8</f>
        <v>956760.49</v>
      </c>
    </row>
    <row r="9">
      <c r="A9" s="15" t="s">
        <v>28</v>
      </c>
      <c r="B9" s="16" t="s">
        <v>29</v>
      </c>
      <c r="C9" s="15">
        <v>630000</v>
      </c>
      <c r="D9" s="44">
        <v>212643.81</v>
      </c>
      <c r="E9" s="41"/>
      <c r="F9" s="44">
        <f ref="F9:F59" t="shared" si="0">D9+E9</f>
        <v>212643.81</v>
      </c>
      <c r="G9" s="44">
        <v>224800</v>
      </c>
      <c r="H9" s="44">
        <f ref="H9:H59" t="shared" si="1">F9+G9</f>
        <v>437443.81</v>
      </c>
      <c r="I9" s="44">
        <f ref="I9:I59" t="shared" si="2">C9-H9</f>
        <v>192556.19</v>
      </c>
    </row>
    <row r="10">
      <c r="A10" s="15" t="s">
        <v>175</v>
      </c>
      <c r="B10" s="16">
        <v>5020202000</v>
      </c>
      <c r="C10" s="41"/>
      <c r="D10" s="44"/>
      <c r="E10" s="41"/>
      <c r="F10" s="44">
        <f t="shared" si="0"/>
        <v>0</v>
      </c>
      <c r="G10" s="44"/>
      <c r="H10" s="44"/>
      <c r="I10" s="44"/>
    </row>
    <row r="11">
      <c r="A11" s="15" t="s">
        <v>30</v>
      </c>
      <c r="B11" s="16" t="s">
        <v>176</v>
      </c>
      <c r="C11" s="15">
        <v>774000</v>
      </c>
      <c r="D11" s="44">
        <v>111060</v>
      </c>
      <c r="E11" s="41"/>
      <c r="F11" s="44">
        <f t="shared" si="0"/>
        <v>111060</v>
      </c>
      <c r="G11" s="44">
        <v>236630</v>
      </c>
      <c r="H11" s="44">
        <f t="shared" si="1"/>
        <v>347690</v>
      </c>
      <c r="I11" s="44">
        <f t="shared" si="2"/>
        <v>426310</v>
      </c>
    </row>
    <row r="12">
      <c r="A12" s="15" t="s">
        <v>177</v>
      </c>
      <c r="B12" s="16">
        <v>5020302000</v>
      </c>
      <c r="C12" s="37"/>
      <c r="D12" s="44"/>
      <c r="E12" s="37"/>
      <c r="F12" s="44">
        <f t="shared" si="0"/>
        <v>0</v>
      </c>
      <c r="G12" s="44"/>
      <c r="H12" s="44">
        <f t="shared" si="1"/>
        <v>0</v>
      </c>
      <c r="I12" s="44">
        <f t="shared" si="2"/>
        <v>0</v>
      </c>
    </row>
    <row r="13">
      <c r="A13" s="15" t="s">
        <v>178</v>
      </c>
      <c r="B13" s="16">
        <v>5020321002</v>
      </c>
      <c r="C13" s="37"/>
      <c r="D13" s="44">
        <v>43600</v>
      </c>
      <c r="E13" s="37"/>
      <c r="F13" s="44">
        <f t="shared" si="0"/>
        <v>43600</v>
      </c>
      <c r="G13" s="44"/>
      <c r="H13" s="44">
        <f t="shared" si="1"/>
        <v>43600</v>
      </c>
      <c r="I13" s="44">
        <f t="shared" si="2"/>
        <v>-43600</v>
      </c>
    </row>
    <row r="14">
      <c r="A14" s="15" t="s">
        <v>179</v>
      </c>
      <c r="B14" s="16">
        <v>5020321003</v>
      </c>
      <c r="C14" s="37"/>
      <c r="D14" s="44"/>
      <c r="E14" s="37"/>
      <c r="F14" s="44">
        <f t="shared" si="0"/>
        <v>0</v>
      </c>
      <c r="G14" s="44"/>
      <c r="H14" s="44">
        <f t="shared" si="1"/>
        <v>0</v>
      </c>
      <c r="I14" s="44">
        <f t="shared" si="2"/>
        <v>0</v>
      </c>
    </row>
    <row r="15">
      <c r="A15" s="15" t="s">
        <v>180</v>
      </c>
      <c r="B15" s="16">
        <v>5020322001</v>
      </c>
      <c r="C15" s="37"/>
      <c r="D15" s="44"/>
      <c r="E15" s="37"/>
      <c r="F15" s="44">
        <f t="shared" si="0"/>
        <v>0</v>
      </c>
      <c r="G15" s="44"/>
      <c r="H15" s="44"/>
      <c r="I15" s="44"/>
    </row>
    <row r="16">
      <c r="A16" s="15" t="s">
        <v>181</v>
      </c>
      <c r="B16" s="16">
        <v>5020321099</v>
      </c>
      <c r="C16" s="37"/>
      <c r="D16" s="44"/>
      <c r="E16" s="37"/>
      <c r="F16" s="44">
        <f t="shared" si="0"/>
        <v>0</v>
      </c>
      <c r="G16" s="44"/>
      <c r="H16" s="44"/>
      <c r="I16" s="44"/>
    </row>
    <row r="17">
      <c r="A17" s="15" t="s">
        <v>32</v>
      </c>
      <c r="B17" s="16">
        <v>5020307000</v>
      </c>
      <c r="C17" s="15">
        <v>503000</v>
      </c>
      <c r="D17" s="44">
        <v>31950</v>
      </c>
      <c r="E17" s="41"/>
      <c r="F17" s="44">
        <f t="shared" si="0"/>
        <v>31950</v>
      </c>
      <c r="G17" s="44"/>
      <c r="H17" s="44">
        <f t="shared" si="1"/>
        <v>31950</v>
      </c>
      <c r="I17" s="44">
        <f t="shared" si="2"/>
        <v>471050</v>
      </c>
    </row>
    <row r="18">
      <c r="A18" s="15" t="s">
        <v>33</v>
      </c>
      <c r="B18" s="16">
        <v>5020308000</v>
      </c>
      <c r="C18" s="15">
        <v>4000</v>
      </c>
      <c r="D18" s="44">
        <v>304500</v>
      </c>
      <c r="E18" s="41"/>
      <c r="F18" s="44">
        <f t="shared" si="0"/>
        <v>304500</v>
      </c>
      <c r="G18" s="44"/>
      <c r="H18" s="44">
        <f t="shared" si="1"/>
        <v>304500</v>
      </c>
      <c r="I18" s="44">
        <f t="shared" si="2"/>
        <v>-300500</v>
      </c>
    </row>
    <row r="19">
      <c r="A19" s="15" t="s">
        <v>34</v>
      </c>
      <c r="B19" s="16">
        <v>5020309000</v>
      </c>
      <c r="C19" s="15">
        <v>139000</v>
      </c>
      <c r="D19" s="44"/>
      <c r="E19" s="41"/>
      <c r="F19" s="44">
        <f t="shared" si="0"/>
        <v>0</v>
      </c>
      <c r="G19" s="44"/>
      <c r="H19" s="44">
        <f t="shared" si="1"/>
        <v>0</v>
      </c>
      <c r="I19" s="44">
        <f t="shared" si="2"/>
        <v>139000</v>
      </c>
    </row>
    <row r="20">
      <c r="A20" s="15" t="s">
        <v>35</v>
      </c>
      <c r="B20" s="16">
        <v>5020399000</v>
      </c>
      <c r="C20" s="15">
        <v>613000</v>
      </c>
      <c r="D20" s="44"/>
      <c r="E20" s="41"/>
      <c r="F20" s="44">
        <f t="shared" si="0"/>
        <v>0</v>
      </c>
      <c r="G20" s="44"/>
      <c r="H20" s="44">
        <f t="shared" si="1"/>
        <v>0</v>
      </c>
      <c r="I20" s="44">
        <f t="shared" si="2"/>
        <v>613000</v>
      </c>
    </row>
    <row r="21">
      <c r="A21" s="15" t="s">
        <v>36</v>
      </c>
      <c r="B21" s="16">
        <v>5020401000</v>
      </c>
      <c r="C21" s="15">
        <v>106000</v>
      </c>
      <c r="D21" s="44">
        <v>54000</v>
      </c>
      <c r="E21" s="41"/>
      <c r="F21" s="44">
        <f t="shared" si="0"/>
        <v>54000</v>
      </c>
      <c r="G21" s="44"/>
      <c r="H21" s="44">
        <f t="shared" si="1"/>
        <v>54000</v>
      </c>
      <c r="I21" s="44">
        <f t="shared" si="2"/>
        <v>52000</v>
      </c>
    </row>
    <row r="22">
      <c r="A22" s="15" t="s">
        <v>37</v>
      </c>
      <c r="B22" s="16">
        <v>5020402000</v>
      </c>
      <c r="C22" s="15">
        <v>54000</v>
      </c>
      <c r="D22" s="44">
        <v>106000</v>
      </c>
      <c r="E22" s="41"/>
      <c r="F22" s="44">
        <f t="shared" si="0"/>
        <v>106000</v>
      </c>
      <c r="G22" s="44"/>
      <c r="H22" s="44">
        <f t="shared" si="1"/>
        <v>106000</v>
      </c>
      <c r="I22" s="44">
        <f t="shared" si="2"/>
        <v>-52000</v>
      </c>
    </row>
    <row r="23">
      <c r="A23" s="15" t="s">
        <v>38</v>
      </c>
      <c r="B23" s="16">
        <v>5020501000</v>
      </c>
      <c r="C23" s="15">
        <v>6000</v>
      </c>
      <c r="D23" s="44">
        <v>34543.8</v>
      </c>
      <c r="E23" s="41"/>
      <c r="F23" s="44">
        <f t="shared" si="0"/>
        <v>34543.8</v>
      </c>
      <c r="G23" s="44"/>
      <c r="H23" s="44">
        <f t="shared" si="1"/>
        <v>34543.8</v>
      </c>
      <c r="I23" s="44">
        <f t="shared" si="2"/>
        <v>-28543.800000000003</v>
      </c>
    </row>
    <row r="24">
      <c r="A24" s="15" t="s">
        <v>39</v>
      </c>
      <c r="B24" s="16">
        <v>5020502002</v>
      </c>
      <c r="C24" s="15">
        <v>103000</v>
      </c>
      <c r="D24" s="44">
        <v>23646.300000000003</v>
      </c>
      <c r="E24" s="41"/>
      <c r="F24" s="44">
        <f t="shared" si="0"/>
        <v>23646.300000000003</v>
      </c>
      <c r="G24" s="44">
        <v>2022.48</v>
      </c>
      <c r="H24" s="44">
        <f t="shared" si="1"/>
        <v>25668.780000000002</v>
      </c>
      <c r="I24" s="44">
        <f t="shared" si="2"/>
        <v>77331.22</v>
      </c>
    </row>
    <row r="25">
      <c r="A25" s="15" t="s">
        <v>182</v>
      </c>
      <c r="B25" s="16">
        <v>5020502001</v>
      </c>
      <c r="C25" s="37"/>
      <c r="D25" s="44">
        <v>88084.219999999987</v>
      </c>
      <c r="E25" s="37"/>
      <c r="F25" s="44">
        <f t="shared" si="0"/>
        <v>88084.219999999987</v>
      </c>
      <c r="G25" s="44">
        <v>907.48</v>
      </c>
      <c r="H25" s="44">
        <f t="shared" si="1"/>
        <v>88991.699999999983</v>
      </c>
      <c r="I25" s="44">
        <f t="shared" si="2"/>
        <v>-88991.699999999983</v>
      </c>
    </row>
    <row r="26">
      <c r="A26" s="15" t="s">
        <v>40</v>
      </c>
      <c r="B26" s="16">
        <v>5020503000</v>
      </c>
      <c r="C26" s="15"/>
      <c r="D26" s="44"/>
      <c r="E26" s="41"/>
      <c r="F26" s="44">
        <f t="shared" si="0"/>
        <v>0</v>
      </c>
      <c r="G26" s="44"/>
      <c r="H26" s="44">
        <f t="shared" si="1"/>
        <v>0</v>
      </c>
      <c r="I26" s="44">
        <f t="shared" si="2"/>
        <v>0</v>
      </c>
    </row>
    <row r="27">
      <c r="A27" s="15" t="s">
        <v>183</v>
      </c>
      <c r="B27" s="16">
        <v>5020504000</v>
      </c>
      <c r="C27" s="41"/>
      <c r="D27" s="44"/>
      <c r="E27" s="41"/>
      <c r="F27" s="44">
        <f t="shared" si="0"/>
        <v>0</v>
      </c>
      <c r="G27" s="44"/>
      <c r="H27" s="44"/>
      <c r="I27" s="44"/>
    </row>
    <row r="28">
      <c r="A28" s="15" t="s">
        <v>41</v>
      </c>
      <c r="B28" s="16">
        <v>5021003000</v>
      </c>
      <c r="C28" s="15"/>
      <c r="D28" s="44"/>
      <c r="E28" s="41"/>
      <c r="F28" s="44">
        <f t="shared" si="0"/>
        <v>0</v>
      </c>
      <c r="G28" s="44"/>
      <c r="H28" s="44">
        <f t="shared" si="1"/>
        <v>0</v>
      </c>
      <c r="I28" s="44">
        <f t="shared" si="2"/>
        <v>0</v>
      </c>
    </row>
    <row r="29">
      <c r="A29" s="15" t="s">
        <v>42</v>
      </c>
      <c r="B29" s="16">
        <v>5021103000</v>
      </c>
      <c r="C29" s="15"/>
      <c r="D29" s="44"/>
      <c r="E29" s="41"/>
      <c r="F29" s="44">
        <f t="shared" si="0"/>
        <v>0</v>
      </c>
      <c r="G29" s="44"/>
      <c r="H29" s="44">
        <f t="shared" si="1"/>
        <v>0</v>
      </c>
      <c r="I29" s="44">
        <f t="shared" si="2"/>
        <v>0</v>
      </c>
    </row>
    <row r="30">
      <c r="A30" s="15" t="s">
        <v>43</v>
      </c>
      <c r="B30" s="16">
        <v>5021199000</v>
      </c>
      <c r="C30" s="15">
        <v>611000</v>
      </c>
      <c r="D30" s="44">
        <v>562848.52</v>
      </c>
      <c r="E30" s="41"/>
      <c r="F30" s="44">
        <f t="shared" si="0"/>
        <v>562848.52</v>
      </c>
      <c r="G30" s="44"/>
      <c r="H30" s="44">
        <f t="shared" si="1"/>
        <v>562848.52</v>
      </c>
      <c r="I30" s="44">
        <f t="shared" si="2"/>
        <v>48151.479999999981</v>
      </c>
    </row>
    <row r="31">
      <c r="A31" s="15" t="s">
        <v>44</v>
      </c>
      <c r="B31" s="16">
        <v>5021202000</v>
      </c>
      <c r="C31" s="15">
        <v>130000</v>
      </c>
      <c r="D31" s="44">
        <v>130000</v>
      </c>
      <c r="E31" s="41"/>
      <c r="F31" s="44">
        <f t="shared" si="0"/>
        <v>130000</v>
      </c>
      <c r="G31" s="44"/>
      <c r="H31" s="44">
        <f t="shared" si="1"/>
        <v>130000</v>
      </c>
      <c r="I31" s="44">
        <f t="shared" si="2"/>
        <v>0</v>
      </c>
    </row>
    <row r="32">
      <c r="A32" s="15" t="s">
        <v>45</v>
      </c>
      <c r="B32" s="16">
        <v>5021203000</v>
      </c>
      <c r="C32" s="15">
        <v>118000</v>
      </c>
      <c r="D32" s="44">
        <v>118000</v>
      </c>
      <c r="E32" s="41"/>
      <c r="F32" s="44">
        <f t="shared" si="0"/>
        <v>118000</v>
      </c>
      <c r="G32" s="44"/>
      <c r="H32" s="44">
        <f t="shared" si="1"/>
        <v>118000</v>
      </c>
      <c r="I32" s="44">
        <f t="shared" si="2"/>
        <v>0</v>
      </c>
    </row>
    <row r="33">
      <c r="A33" s="15" t="s">
        <v>46</v>
      </c>
      <c r="B33" s="16">
        <v>5021299000</v>
      </c>
      <c r="C33" s="15">
        <v>14000</v>
      </c>
      <c r="D33" s="44"/>
      <c r="E33" s="41"/>
      <c r="F33" s="44">
        <f t="shared" si="0"/>
        <v>0</v>
      </c>
      <c r="G33" s="44"/>
      <c r="H33" s="44">
        <f t="shared" si="1"/>
        <v>0</v>
      </c>
      <c r="I33" s="44">
        <f t="shared" si="2"/>
        <v>14000</v>
      </c>
    </row>
    <row r="34">
      <c r="A34" s="15" t="s">
        <v>47</v>
      </c>
      <c r="B34" s="16">
        <v>5021304001</v>
      </c>
      <c r="C34" s="15">
        <v>50000</v>
      </c>
      <c r="D34" s="44">
        <v>65235</v>
      </c>
      <c r="E34" s="41"/>
      <c r="F34" s="44">
        <f t="shared" si="0"/>
        <v>65235</v>
      </c>
      <c r="G34" s="44"/>
      <c r="H34" s="44">
        <f t="shared" si="1"/>
        <v>65235</v>
      </c>
      <c r="I34" s="44">
        <f t="shared" si="2"/>
        <v>-15235</v>
      </c>
    </row>
    <row r="35">
      <c r="A35" s="15" t="s">
        <v>48</v>
      </c>
      <c r="B35" s="16">
        <v>5021305099</v>
      </c>
      <c r="C35" s="15">
        <v>139000</v>
      </c>
      <c r="D35" s="44"/>
      <c r="E35" s="41"/>
      <c r="F35" s="44">
        <f t="shared" si="0"/>
        <v>0</v>
      </c>
      <c r="G35" s="44"/>
      <c r="H35" s="44">
        <f t="shared" si="1"/>
        <v>0</v>
      </c>
      <c r="I35" s="44">
        <f t="shared" si="2"/>
        <v>139000</v>
      </c>
    </row>
    <row r="36">
      <c r="A36" s="15" t="s">
        <v>49</v>
      </c>
      <c r="B36" s="16">
        <v>5021306001</v>
      </c>
      <c r="C36" s="15">
        <v>15000</v>
      </c>
      <c r="D36" s="44"/>
      <c r="E36" s="41"/>
      <c r="F36" s="44">
        <f t="shared" si="0"/>
        <v>0</v>
      </c>
      <c r="G36" s="44"/>
      <c r="H36" s="44">
        <f t="shared" si="1"/>
        <v>0</v>
      </c>
      <c r="I36" s="44">
        <f t="shared" si="2"/>
        <v>15000</v>
      </c>
    </row>
    <row r="37">
      <c r="A37" s="15" t="s">
        <v>50</v>
      </c>
      <c r="B37" s="16">
        <v>5021307000</v>
      </c>
      <c r="C37" s="15"/>
      <c r="D37" s="44"/>
      <c r="E37" s="41"/>
      <c r="F37" s="44">
        <f t="shared" si="0"/>
        <v>0</v>
      </c>
      <c r="G37" s="44"/>
      <c r="H37" s="44">
        <f t="shared" si="1"/>
        <v>0</v>
      </c>
      <c r="I37" s="44">
        <f t="shared" si="2"/>
        <v>0</v>
      </c>
    </row>
    <row r="38">
      <c r="A38" s="15" t="s">
        <v>184</v>
      </c>
      <c r="B38" s="16">
        <v>5021321008</v>
      </c>
      <c r="C38" s="37"/>
      <c r="D38" s="44"/>
      <c r="E38" s="37"/>
      <c r="F38" s="44">
        <f t="shared" si="0"/>
        <v>0</v>
      </c>
      <c r="G38" s="44"/>
      <c r="H38" s="44">
        <f t="shared" si="1"/>
        <v>0</v>
      </c>
      <c r="I38" s="44">
        <f t="shared" si="2"/>
        <v>0</v>
      </c>
    </row>
    <row r="39">
      <c r="A39" s="15" t="s">
        <v>185</v>
      </c>
      <c r="B39" s="16">
        <v>5021321003</v>
      </c>
      <c r="C39" s="37"/>
      <c r="D39" s="44"/>
      <c r="E39" s="37"/>
      <c r="F39" s="44">
        <f t="shared" si="0"/>
        <v>0</v>
      </c>
      <c r="G39" s="44"/>
      <c r="H39" s="44">
        <f t="shared" si="1"/>
        <v>0</v>
      </c>
      <c r="I39" s="44">
        <f t="shared" si="2"/>
        <v>0</v>
      </c>
    </row>
    <row r="40">
      <c r="A40" s="15" t="s">
        <v>186</v>
      </c>
      <c r="B40" s="16">
        <v>5021305007</v>
      </c>
      <c r="C40" s="37"/>
      <c r="D40" s="44"/>
      <c r="E40" s="37"/>
      <c r="F40" s="44">
        <f t="shared" si="0"/>
        <v>0</v>
      </c>
      <c r="G40" s="44"/>
      <c r="H40" s="44">
        <f t="shared" si="1"/>
        <v>0</v>
      </c>
      <c r="I40" s="44">
        <f t="shared" si="2"/>
        <v>0</v>
      </c>
    </row>
    <row r="41">
      <c r="A41" s="15" t="s">
        <v>187</v>
      </c>
      <c r="B41" s="16">
        <v>5021321007</v>
      </c>
      <c r="C41" s="37"/>
      <c r="D41" s="44"/>
      <c r="E41" s="37"/>
      <c r="F41" s="44">
        <f t="shared" si="0"/>
        <v>0</v>
      </c>
      <c r="G41" s="44"/>
      <c r="H41" s="44">
        <f t="shared" si="1"/>
        <v>0</v>
      </c>
      <c r="I41" s="44">
        <f t="shared" si="2"/>
        <v>0</v>
      </c>
    </row>
    <row r="42">
      <c r="A42" s="15" t="s">
        <v>51</v>
      </c>
      <c r="B42" s="16" t="s">
        <v>52</v>
      </c>
      <c r="C42" s="15"/>
      <c r="D42" s="44"/>
      <c r="E42" s="41"/>
      <c r="F42" s="44">
        <f t="shared" si="0"/>
        <v>0</v>
      </c>
      <c r="G42" s="44"/>
      <c r="H42" s="44">
        <f t="shared" si="1"/>
        <v>0</v>
      </c>
      <c r="I42" s="44">
        <f t="shared" si="2"/>
        <v>0</v>
      </c>
    </row>
    <row r="43">
      <c r="A43" s="15" t="s">
        <v>188</v>
      </c>
      <c r="B43" s="16">
        <v>5021401000</v>
      </c>
      <c r="C43" s="41"/>
      <c r="D43" s="44"/>
      <c r="E43" s="41"/>
      <c r="F43" s="44">
        <f t="shared" si="0"/>
        <v>0</v>
      </c>
      <c r="G43" s="44"/>
      <c r="H43" s="44"/>
      <c r="I43" s="44"/>
    </row>
    <row r="44">
      <c r="A44" s="15" t="s">
        <v>189</v>
      </c>
      <c r="B44" s="16">
        <v>5021499000</v>
      </c>
      <c r="C44" s="41"/>
      <c r="D44" s="44"/>
      <c r="E44" s="41"/>
      <c r="F44" s="44">
        <f t="shared" si="0"/>
        <v>0</v>
      </c>
      <c r="G44" s="44"/>
      <c r="H44" s="44"/>
      <c r="I44" s="44"/>
    </row>
    <row r="45">
      <c r="A45" s="15" t="s">
        <v>190</v>
      </c>
      <c r="B45" s="16">
        <v>5021003000</v>
      </c>
      <c r="C45" s="37"/>
      <c r="D45" s="44"/>
      <c r="E45" s="37"/>
      <c r="F45" s="44">
        <f t="shared" si="0"/>
        <v>0</v>
      </c>
      <c r="G45" s="44"/>
      <c r="H45" s="44">
        <f t="shared" si="1"/>
        <v>0</v>
      </c>
      <c r="I45" s="44">
        <f t="shared" si="2"/>
        <v>0</v>
      </c>
    </row>
    <row r="46">
      <c r="A46" s="15" t="s">
        <v>53</v>
      </c>
      <c r="B46" s="16">
        <v>5021501001</v>
      </c>
      <c r="C46" s="15">
        <v>1000</v>
      </c>
      <c r="D46" s="44"/>
      <c r="E46" s="41"/>
      <c r="F46" s="44">
        <f t="shared" si="0"/>
        <v>0</v>
      </c>
      <c r="G46" s="44"/>
      <c r="H46" s="44">
        <f t="shared" si="1"/>
        <v>0</v>
      </c>
      <c r="I46" s="44">
        <f t="shared" si="2"/>
        <v>1000</v>
      </c>
    </row>
    <row r="47">
      <c r="A47" s="15" t="s">
        <v>191</v>
      </c>
      <c r="B47" s="16">
        <v>5021502000</v>
      </c>
      <c r="C47" s="37"/>
      <c r="D47" s="44"/>
      <c r="E47" s="37"/>
      <c r="F47" s="44">
        <f t="shared" si="0"/>
        <v>0</v>
      </c>
      <c r="G47" s="44"/>
      <c r="H47" s="44">
        <f t="shared" si="1"/>
        <v>0</v>
      </c>
      <c r="I47" s="44">
        <f t="shared" si="2"/>
        <v>0</v>
      </c>
    </row>
    <row r="48">
      <c r="A48" s="15" t="s">
        <v>54</v>
      </c>
      <c r="B48" s="16">
        <v>5021503000</v>
      </c>
      <c r="C48" s="15"/>
      <c r="D48" s="44"/>
      <c r="E48" s="41"/>
      <c r="F48" s="44">
        <f t="shared" si="0"/>
        <v>0</v>
      </c>
      <c r="G48" s="44"/>
      <c r="H48" s="44">
        <f t="shared" si="1"/>
        <v>0</v>
      </c>
      <c r="I48" s="44">
        <f t="shared" si="2"/>
        <v>0</v>
      </c>
    </row>
    <row r="49">
      <c r="A49" s="15" t="s">
        <v>192</v>
      </c>
      <c r="B49" s="16">
        <v>5020601001</v>
      </c>
      <c r="C49" s="41"/>
      <c r="D49" s="44"/>
      <c r="E49" s="41"/>
      <c r="F49" s="44">
        <f t="shared" si="0"/>
        <v>0</v>
      </c>
      <c r="G49" s="44"/>
      <c r="H49" s="44"/>
      <c r="I49" s="44"/>
    </row>
    <row r="50">
      <c r="A50" s="15" t="s">
        <v>55</v>
      </c>
      <c r="B50" s="16">
        <v>5029901000</v>
      </c>
      <c r="C50" s="15">
        <v>26000</v>
      </c>
      <c r="D50" s="44"/>
      <c r="E50" s="41"/>
      <c r="F50" s="44">
        <f t="shared" si="0"/>
        <v>0</v>
      </c>
      <c r="G50" s="44"/>
      <c r="H50" s="44">
        <f t="shared" si="1"/>
        <v>0</v>
      </c>
      <c r="I50" s="44">
        <f t="shared" si="2"/>
        <v>26000</v>
      </c>
    </row>
    <row r="51">
      <c r="A51" s="15" t="s">
        <v>56</v>
      </c>
      <c r="B51" s="16">
        <v>5029902000</v>
      </c>
      <c r="C51" s="15">
        <v>36000</v>
      </c>
      <c r="D51" s="44">
        <v>49280</v>
      </c>
      <c r="E51" s="41"/>
      <c r="F51" s="44">
        <f t="shared" si="0"/>
        <v>49280</v>
      </c>
      <c r="G51" s="44"/>
      <c r="H51" s="44">
        <f t="shared" si="1"/>
        <v>49280</v>
      </c>
      <c r="I51" s="44">
        <f t="shared" si="2"/>
        <v>-13280</v>
      </c>
    </row>
    <row r="52">
      <c r="A52" s="15" t="s">
        <v>57</v>
      </c>
      <c r="B52" s="16">
        <v>5029903000</v>
      </c>
      <c r="C52" s="15">
        <v>30000</v>
      </c>
      <c r="D52" s="44">
        <v>101725</v>
      </c>
      <c r="E52" s="37"/>
      <c r="F52" s="44">
        <f t="shared" si="0"/>
        <v>101725</v>
      </c>
      <c r="G52" s="44">
        <v>557800</v>
      </c>
      <c r="H52" s="44">
        <f t="shared" si="1"/>
        <v>659525</v>
      </c>
      <c r="I52" s="44">
        <f t="shared" si="2"/>
        <v>-629525</v>
      </c>
    </row>
    <row r="53">
      <c r="A53" s="15" t="s">
        <v>58</v>
      </c>
      <c r="B53" s="16">
        <v>5029904000</v>
      </c>
      <c r="C53" s="15">
        <v>30000</v>
      </c>
      <c r="D53" s="44"/>
      <c r="E53" s="41"/>
      <c r="F53" s="44">
        <f t="shared" si="0"/>
        <v>0</v>
      </c>
      <c r="G53" s="44"/>
      <c r="H53" s="44">
        <f t="shared" si="1"/>
        <v>0</v>
      </c>
      <c r="I53" s="44">
        <f t="shared" si="2"/>
        <v>30000</v>
      </c>
    </row>
    <row r="54">
      <c r="A54" s="15" t="s">
        <v>193</v>
      </c>
      <c r="B54" s="16">
        <v>5021101000</v>
      </c>
      <c r="C54" s="37"/>
      <c r="D54" s="44"/>
      <c r="E54" s="37"/>
      <c r="F54" s="44">
        <f t="shared" si="0"/>
        <v>0</v>
      </c>
      <c r="G54" s="44"/>
      <c r="H54" s="44">
        <f t="shared" si="1"/>
        <v>0</v>
      </c>
      <c r="I54" s="44">
        <f t="shared" si="2"/>
        <v>0</v>
      </c>
    </row>
    <row r="55">
      <c r="A55" s="15" t="s">
        <v>59</v>
      </c>
      <c r="B55" s="16">
        <v>5029905001</v>
      </c>
      <c r="C55" s="15"/>
      <c r="D55" s="44"/>
      <c r="E55" s="41"/>
      <c r="F55" s="44">
        <f t="shared" si="0"/>
        <v>0</v>
      </c>
      <c r="G55" s="44"/>
      <c r="H55" s="44">
        <f t="shared" si="1"/>
        <v>0</v>
      </c>
      <c r="I55" s="44">
        <f t="shared" si="2"/>
        <v>0</v>
      </c>
    </row>
    <row r="56">
      <c r="A56" s="15" t="s">
        <v>60</v>
      </c>
      <c r="B56" s="16">
        <v>5029905003</v>
      </c>
      <c r="C56" s="15">
        <v>126000</v>
      </c>
      <c r="D56" s="44"/>
      <c r="E56" s="41"/>
      <c r="F56" s="44">
        <f t="shared" si="0"/>
        <v>0</v>
      </c>
      <c r="G56" s="44"/>
      <c r="H56" s="44">
        <f t="shared" si="1"/>
        <v>0</v>
      </c>
      <c r="I56" s="44">
        <f t="shared" si="2"/>
        <v>126000</v>
      </c>
    </row>
    <row r="57">
      <c r="A57" s="15" t="s">
        <v>61</v>
      </c>
      <c r="B57" s="16">
        <v>5029905004</v>
      </c>
      <c r="C57" s="15"/>
      <c r="D57" s="44"/>
      <c r="E57" s="41"/>
      <c r="F57" s="44">
        <f t="shared" si="0"/>
        <v>0</v>
      </c>
      <c r="G57" s="44"/>
      <c r="H57" s="44">
        <f t="shared" si="1"/>
        <v>0</v>
      </c>
      <c r="I57" s="44">
        <f t="shared" si="2"/>
        <v>0</v>
      </c>
    </row>
    <row r="58">
      <c r="A58" s="15" t="s">
        <v>62</v>
      </c>
      <c r="B58" s="16">
        <v>5029907000</v>
      </c>
      <c r="C58" s="15"/>
      <c r="D58" s="44"/>
      <c r="E58" s="41"/>
      <c r="F58" s="44">
        <f t="shared" si="0"/>
        <v>0</v>
      </c>
      <c r="G58" s="44"/>
      <c r="H58" s="44">
        <f t="shared" si="1"/>
        <v>0</v>
      </c>
      <c r="I58" s="44">
        <f t="shared" si="2"/>
        <v>0</v>
      </c>
    </row>
    <row r="59">
      <c r="A59" s="15" t="s">
        <v>63</v>
      </c>
      <c r="B59" s="16">
        <v>5029999002</v>
      </c>
      <c r="C59" s="15">
        <v>6000</v>
      </c>
      <c r="D59" s="44">
        <v>6000</v>
      </c>
      <c r="E59" s="41"/>
      <c r="F59" s="44">
        <f t="shared" si="0"/>
        <v>6000</v>
      </c>
      <c r="G59" s="44"/>
      <c r="H59" s="44">
        <f t="shared" si="1"/>
        <v>6000</v>
      </c>
      <c r="I59" s="44">
        <f t="shared" si="2"/>
        <v>0</v>
      </c>
    </row>
    <row r="60" ht="15">
      <c r="A60" s="19"/>
      <c r="B60" s="20"/>
      <c r="C60" s="21">
        <f ref="C60:I60" t="shared" si="3">SUM(C8:C59)</f>
        <v>5990000</v>
      </c>
      <c r="D60" s="21">
        <f t="shared" si="3"/>
        <v>2782836.16</v>
      </c>
      <c r="E60" s="21">
        <f t="shared" si="3"/>
        <v>0</v>
      </c>
      <c r="F60" s="21">
        <f t="shared" si="3"/>
        <v>2782836.16</v>
      </c>
      <c r="G60" s="51">
        <f t="shared" si="3"/>
        <v>1051679.96</v>
      </c>
      <c r="H60" s="51">
        <f t="shared" si="3"/>
        <v>3834516.12</v>
      </c>
      <c r="I60" s="51">
        <f t="shared" si="3"/>
        <v>2155483.88</v>
      </c>
    </row>
    <row r="61" ht="15"/>
    <row r="63">
      <c r="C63" s="6" t="s">
        <v>194</v>
      </c>
      <c r="F63" s="53">
        <v>5847000</v>
      </c>
    </row>
    <row r="64">
      <c r="C64" s="6" t="s">
        <v>195</v>
      </c>
      <c r="F64" s="54">
        <f>F63-F60</f>
        <v>3064163.84</v>
      </c>
    </row>
  </sheetData>
  <mergeCells>
    <mergeCell ref="F4:H4"/>
  </mergeCells>
  <pageMargins left="0.7" right="0.7" top="0.75" bottom="0.75" header="0.3" footer="0.3"/>
  <headerFooter/>
  <ignoredErrors>
    <ignoredError sqref="B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PS</vt:lpstr>
      <vt:lpstr>MOOE</vt:lpstr>
      <vt:lpstr>CO</vt:lpstr>
      <vt:lpstr>Sheet3</vt:lpstr>
      <vt:lpstr>SUPPORT</vt:lpstr>
      <vt:lpstr>LHSD</vt:lpstr>
      <vt:lpstr>RHR</vt:lpstr>
      <vt:lpstr>PS!Print_Area</vt:lpstr>
      <vt:lpstr>MOOE!Print_Titles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JMendez-pc</dc:creator>
  <cp:lastModifiedBy>Admin (No Pass)</cp:lastModifiedBy>
  <cp:lastPrinted>2018-01-07T08:28:43Z</cp:lastPrinted>
  <dcterms:created xsi:type="dcterms:W3CDTF">2017-10-11T00:35:10Z</dcterms:created>
  <dcterms:modified xsi:type="dcterms:W3CDTF">2018-04-12T06:12:06Z</dcterms:modified>
</cp:coreProperties>
</file>