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activeTab="1"/>
  </bookViews>
  <sheets>
    <sheet name="JAN-DEC" sheetId="1" r:id="rId1"/>
    <sheet name="Sheet2" sheetId="5" r:id="rId2"/>
    <sheet name="Sheet3" sheetId="6" r:id="rId3"/>
    <sheet name="Sheet1" sheetId="4" state="hidden" r:id="rId4"/>
  </sheet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'Sheet2'!$A$1:$U$8</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<sst xmlns="http://schemas.openxmlformats.org/spreadsheetml/2006/main" count="681" uniqueCount="681">
  <si>
    <t>JAN-DEC</t>
  </si>
  <si>
    <t>As of July</t>
  </si>
  <si>
    <t xml:space="preserve">TOTAL </t>
  </si>
  <si>
    <t>OBLIGATION</t>
  </si>
  <si>
    <t>(6)</t>
  </si>
  <si>
    <t xml:space="preserve"> </t>
  </si>
  <si>
    <t>DEPARTMENT OF HEALTH - REGIONAL OFFICE VII</t>
  </si>
  <si>
    <t xml:space="preserve">STATEMENT OF ALLOTMENT, OBLIGATIONS AND BALANCES </t>
  </si>
  <si>
    <t>As of January 31, 2019</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</si>
  <si>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</si>
  <si>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</si>
  <si>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</si>
  <si>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</si>
  <si>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</si>
  <si>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</si>
  <si>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</si>
  <si>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</si>
  <si>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</si>
  <si>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</si>
  <si>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</si>
  <si>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</si>
  <si>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</si>
  <si>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</si>
  <si>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</si>
  <si>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</si>
  <si>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</si>
  <si>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</si>
  <si>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</si>
  <si>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</si>
  <si>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</si>
  <si>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</si>
  <si>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SUPPORT TO OPERATIONS-PS</t>
  </si>
  <si>
    <t>REGULATION OF REGIONAL HEALTH FACILITIES AND SERVICES-PS</t>
  </si>
  <si>
    <t>PUBLIC HEALTH MANAGEMENT-PS</t>
  </si>
  <si>
    <t>SARO 18-0014209</t>
  </si>
  <si>
    <t>SARO 18-0017849</t>
  </si>
  <si>
    <t>SARO 18-0018315</t>
  </si>
  <si>
    <t>SARO 18-0019697</t>
  </si>
  <si>
    <t>SARO 18-0027244</t>
  </si>
  <si>
    <t>RLIP-STO</t>
  </si>
  <si>
    <t>RLIP-RRHFS</t>
  </si>
  <si>
    <t>RLIP-PHM</t>
  </si>
  <si>
    <t>PS SUB-ALLOTMENT</t>
  </si>
  <si>
    <t>SAA# 2018-01-0031</t>
  </si>
  <si>
    <t>Salaries and Benefits of Physicians - DTTB Program</t>
  </si>
  <si>
    <t>CAPITAL OUTLAY</t>
  </si>
  <si>
    <t>CO SUB-ALLOTMENT</t>
  </si>
  <si>
    <t>SAA# 2018-05-1013</t>
  </si>
  <si>
    <t>Procurement of ICT Resources</t>
  </si>
  <si>
    <t>SAA# 2018-09-1504</t>
  </si>
  <si>
    <t>Establishment of DOH Water Testing Laboratory</t>
  </si>
  <si>
    <t>MAINTENANCE AND OTHER OPERATING EXPENSES</t>
  </si>
  <si>
    <t>STO - OPERATIONS OF REGIONAL OFFICES</t>
  </si>
  <si>
    <t>REGULATION OF REGIONAL HEALTH FACILITIES AND SERVICES - MOOE</t>
  </si>
  <si>
    <t>PUBLIC HEALTH MANAGEMENT - MOOE</t>
  </si>
  <si>
    <t>HEALTH RESEARCH</t>
  </si>
  <si>
    <t>LOCAL HEALTH SYSTEMS DEVELOPMENT AND ASSISTANCE</t>
  </si>
  <si>
    <t>HUMAN RESOURCES FOR HEALTH - INSTITUTIONAL CAPACITY MANAGEMENT</t>
  </si>
  <si>
    <t>HUMAN RESOURCES FOR HEALTH - DEPLOYMENT</t>
  </si>
  <si>
    <t>HEALTH PROMO</t>
  </si>
  <si>
    <t>EPIDEMIOLOGY AND SURVEILLANCE</t>
  </si>
  <si>
    <t>HEALTH EMERGENCY PREPAREDNESS AND RESPONSE</t>
  </si>
  <si>
    <t>MOOE SUB-ALLOTMENT</t>
  </si>
  <si>
    <t>SAA# 2018-01-0014</t>
  </si>
  <si>
    <t>Hiring of JO Personnel Disease Surveillance Officer for Monitoring (Dengvaxia Vaccination Cases)</t>
  </si>
  <si>
    <t>SAA# 2018-01-0044</t>
  </si>
  <si>
    <t>Pre-Service Scholarship Program for Medical Midwifery and other Priority Health Allied Courses</t>
  </si>
  <si>
    <t>SAA# 2018-02-0059</t>
  </si>
  <si>
    <t>Hiring of JO Computer Programmers I to Support the Implementation of Electronic Medical Records in Primary Care Facilities and Hospitals</t>
  </si>
  <si>
    <t>SAA# 2018-02-0081</t>
  </si>
  <si>
    <t>Hiring of JO for HFEP - Equipment projects of DOH</t>
  </si>
  <si>
    <t>SAA# 2018-02-0203</t>
  </si>
  <si>
    <t>Hiring of JO for HFEP projects of DOH</t>
  </si>
  <si>
    <t>SAA# 2018-02-0090</t>
  </si>
  <si>
    <t>Assistance to Indigent - Medical Assistance to the patients recipient of Dengvaxia Vaccine</t>
  </si>
  <si>
    <t>SAA# 2018-03-0327</t>
  </si>
  <si>
    <t xml:space="preserve">Hiring of JO for monitoring and evaluation of the construction BHS </t>
  </si>
  <si>
    <t>Hiring of JO for HFDU</t>
  </si>
  <si>
    <t>SAA# 2018-03-0519</t>
  </si>
  <si>
    <t>Conduct of National Laboratory Network Activities</t>
  </si>
  <si>
    <t>SAA# 2018-03-0455</t>
  </si>
  <si>
    <t>Medical Assistance to indigent patients</t>
  </si>
  <si>
    <t>SAA# 2018-033-0277</t>
  </si>
  <si>
    <t>2017 LGU Scorecard Performance Results</t>
  </si>
  <si>
    <t>SAA# 2018-03-0483</t>
  </si>
  <si>
    <t>Facilitating GIDA and IP Health Projects</t>
  </si>
  <si>
    <t>2018 Local Health Systems Awards</t>
  </si>
  <si>
    <t>SAA# 2018-03-0309</t>
  </si>
  <si>
    <t>Development, Monitoring and Evaluation of LGU AOP</t>
  </si>
  <si>
    <t>SAA# 2018-03-0283</t>
  </si>
  <si>
    <t>Facilitating the establishment and operation of SDN</t>
  </si>
  <si>
    <t>SAA# 2018-03-0537</t>
  </si>
  <si>
    <t>MOOE augmentation of ROVII blood service program</t>
  </si>
  <si>
    <t>SAA# 2018-03-0599</t>
  </si>
  <si>
    <t>Operations of the Pilot Community-Based Recovery Clinics</t>
  </si>
  <si>
    <t>SAA# 2018-03-0528</t>
  </si>
  <si>
    <t>Conduct training on mobile application of Health Facility Profile and National Health Facility Registry</t>
  </si>
  <si>
    <t>SAA# 2018-04-0666</t>
  </si>
  <si>
    <t>SAA# 2018-04-0657</t>
  </si>
  <si>
    <t>Conduct of Capacity Enhancement for Chief Nurse on Establishing Regional Nurse Network (Batch 2)</t>
  </si>
  <si>
    <t>SAA# 2018-04-0766</t>
  </si>
  <si>
    <t>SAA# 2018-04-0685</t>
  </si>
  <si>
    <t>Continuing Implementation of HLGP FY 2018</t>
  </si>
  <si>
    <t>SAA# 2018-04-0699</t>
  </si>
  <si>
    <t>Implementation of Different Pharmaceutical Division Programs and Activities</t>
  </si>
  <si>
    <t>SAA# 2018-05-0845</t>
  </si>
  <si>
    <t>salaries and Benefits of Midwives under the DOH Deployment Program and DTTBs CME</t>
  </si>
  <si>
    <t>SAA# 2018-05-0828</t>
  </si>
  <si>
    <t>Per Diem of DOH Deployed Health Workers for the Barangay Election on May 14, 2018</t>
  </si>
  <si>
    <t>SAA# 2018-05-0869</t>
  </si>
  <si>
    <t>Conduct of Mental Health Fair of the National Mental Health Week</t>
  </si>
  <si>
    <t>SAA# 2018-05-0880</t>
  </si>
  <si>
    <t>SAA# 2018-05-0905</t>
  </si>
  <si>
    <t>SAA# 2018-05-0973</t>
  </si>
  <si>
    <t>SAA# 2018-05-0890</t>
  </si>
  <si>
    <t xml:space="preserve"> Conduct of Deworming and Mass Drug Administration Campaign</t>
  </si>
  <si>
    <t>SAA# 2018-05-1002</t>
  </si>
  <si>
    <t>Procurement of Emergency Birthing Kits</t>
  </si>
  <si>
    <t>SAA# 2018-05-0987</t>
  </si>
  <si>
    <t>Support to Schistosomiasis Control and Elimination Program Implementation</t>
  </si>
  <si>
    <t>SAA# 2018-05-1019</t>
  </si>
  <si>
    <t>Conduct of PODTP Organ Donation Advocacy Campaign and Life Organ Donor Card Sign-up under PODTP-PhilNOS)</t>
  </si>
  <si>
    <t>SAA# 2018-06-1037</t>
  </si>
  <si>
    <t>SAA# 2018-06-1089</t>
  </si>
  <si>
    <t xml:space="preserve"> Medical Assistance to indigent patients</t>
  </si>
  <si>
    <t>SAA# 2018-06-1162</t>
  </si>
  <si>
    <t>Conduct of the 2018 Recognition of LGU with Adolescent Friendly Health Facilities for Visayas and Mindanao Cluster</t>
  </si>
  <si>
    <t>SAA# 2018-07-1207</t>
  </si>
  <si>
    <t>Conduct of Summer Immersion Program (SIP)</t>
  </si>
  <si>
    <t>SAA# 2018-07-1251</t>
  </si>
  <si>
    <t>Support to Finding Missing TB Cases Activities of National Tuberculosis Control Program</t>
  </si>
  <si>
    <t>SAA# 2018-08-1302</t>
  </si>
  <si>
    <t>SAA# 2018-08-1309</t>
  </si>
  <si>
    <t>Conduct of Laws and Rules on Government Expenditures</t>
  </si>
  <si>
    <t>SAA# 2018-08-1347</t>
  </si>
  <si>
    <t>Conduct of National Validation of LGU and Adolescent Friendly Health Facilities</t>
  </si>
  <si>
    <t>SAA# 2018-08-1354</t>
  </si>
  <si>
    <t>SAA# 2018-08-1357</t>
  </si>
  <si>
    <t>Conduct of Training on Trainers n Basic Thryoid Course for Primary Care Physicians and BHWs</t>
  </si>
  <si>
    <t>SAA# 2018-08-1399</t>
  </si>
  <si>
    <t>SAA# 2018-09-1479</t>
  </si>
  <si>
    <t>Conduct of activities for the Observance of Worlds AIDS Day</t>
  </si>
  <si>
    <t>SAA# 2018-09-1542</t>
  </si>
  <si>
    <t>National Organ Donation and Tissue Awareness Month and Life Line Organ Donor Card Sign-up</t>
  </si>
  <si>
    <t>SAA# 2018-09-1536</t>
  </si>
  <si>
    <t>Roll-out Training of Trainers on the Infection Prevention and Control for Healthcare Workers</t>
  </si>
  <si>
    <t>SAA# 2018-09-1576</t>
  </si>
  <si>
    <t>SAA# 2018-09-1490</t>
  </si>
  <si>
    <t xml:space="preserve"> Augment the procurement of Human Rabies Vaccines and Immunoglobulin</t>
  </si>
  <si>
    <t>SAA# 2018-09-1572</t>
  </si>
  <si>
    <t>Cascading of Disaster Risk Reduction Management in Health Program</t>
  </si>
  <si>
    <t>SAA# 2018-10-1599</t>
  </si>
  <si>
    <t>Implementation of Environmental Health Activities</t>
  </si>
  <si>
    <t>SAA# 2018-10-1605</t>
  </si>
  <si>
    <t>Conduct of NASPCP Planning Workshop for Stakeholders, partners and implementers</t>
  </si>
  <si>
    <t>SAA# 2018-10-1632</t>
  </si>
  <si>
    <t>Conduct of Measles Rubella Supplemental Immunization Activities</t>
  </si>
  <si>
    <t>SAA# 2018-10-1641</t>
  </si>
  <si>
    <t>Procurement of Vector Borne Control Interventions</t>
  </si>
  <si>
    <t>SAA# 2018-10-1651</t>
  </si>
  <si>
    <t>National Health Sector Research Meeting</t>
  </si>
  <si>
    <t>SAA# 2018-10-1662</t>
  </si>
  <si>
    <t>Rental and Repair of Existing DOH Regional Warehouse</t>
  </si>
  <si>
    <t>SAA# 2018-11-1730</t>
  </si>
  <si>
    <t xml:space="preserve">Assistance to Indigent - Medical Assistance to indigent patients
</t>
  </si>
  <si>
    <t>PS/ MOOE/ CO</t>
  </si>
  <si>
    <t>SAA/SARO/ REGULAR/ TRANSFER</t>
  </si>
  <si>
    <t>General Management and Supervision</t>
  </si>
  <si>
    <t>PS</t>
  </si>
  <si>
    <t>SAA</t>
  </si>
  <si>
    <t>2018-02-0134</t>
  </si>
  <si>
    <t>Administration of Personnel Benefits</t>
  </si>
  <si>
    <t>Health Information System Development</t>
  </si>
  <si>
    <t>MOOE</t>
  </si>
  <si>
    <t>2018-02-0059</t>
  </si>
  <si>
    <t>2018-03-0528</t>
  </si>
  <si>
    <t>Operations of Regional Offices</t>
  </si>
  <si>
    <t>REGULAR</t>
  </si>
  <si>
    <t>STO-OPERATIONS OF REGIONAL OFFICES-PS</t>
  </si>
  <si>
    <t>STO-OPERATIONS OF REGIONAL OFFICES</t>
  </si>
  <si>
    <t>International Health Policy Development and Cooperation</t>
  </si>
  <si>
    <t>Health Sector Policy and Plan Development</t>
  </si>
  <si>
    <t>Health Sector Research Development</t>
  </si>
  <si>
    <t xml:space="preserve">HEALTH SECTOR RESEARCH DEVELOPMENT </t>
  </si>
  <si>
    <t>Health Facility Policy and Plan Development</t>
  </si>
  <si>
    <t>2018-02-0081</t>
  </si>
  <si>
    <t>2018-02-0203</t>
  </si>
  <si>
    <t>2018-03-0327</t>
  </si>
  <si>
    <t>2018-03-0503</t>
  </si>
  <si>
    <t>2018-03-0519</t>
  </si>
  <si>
    <t>Health Facilities Enhancement Program</t>
  </si>
  <si>
    <t>INFRASTRUCTURE</t>
  </si>
  <si>
    <t>MEDICAL EQUIPMENT</t>
  </si>
  <si>
    <t>NEGROS ORIENTAL PROVINCIAL HOSPITAL</t>
  </si>
  <si>
    <t>Local Health Systems Development and Assistance</t>
  </si>
  <si>
    <t>LOCAL HEALTH SYSTEM DEVELOPMENT AND ASSISTANCE</t>
  </si>
  <si>
    <t>2018-03-0277</t>
  </si>
  <si>
    <t>2018-03-0469</t>
  </si>
  <si>
    <t>2018-03-0483</t>
  </si>
  <si>
    <t>2018-03-0309</t>
  </si>
  <si>
    <t>2018-03-0293</t>
  </si>
  <si>
    <t xml:space="preserve">Pharmaceutical Management </t>
  </si>
  <si>
    <t>Human Resources for Health (HRH) Deployment</t>
  </si>
  <si>
    <t>HUMAN RESOURCE FOR HEALTH DEPLOYMENT</t>
  </si>
  <si>
    <t>2018-01-0031</t>
  </si>
  <si>
    <t>2018-01-0044</t>
  </si>
  <si>
    <t>Human Resources for Health (HRH) and Institutional Capacity Management</t>
  </si>
  <si>
    <t>HUMAN RESOURCE FOR HEALTH AND INSTITUTIONAL CAPACITY MANAGEMENT</t>
  </si>
  <si>
    <t>Health Promotion</t>
  </si>
  <si>
    <t>HEALTH PROMOTION</t>
  </si>
  <si>
    <t>Public Health Management</t>
  </si>
  <si>
    <t>PUBLIC HEALTH MANAGEMENT</t>
  </si>
  <si>
    <t>2018-01-0014</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</si>
  <si>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</si>
  <si>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</si>
  <si>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</si>
  <si>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</si>
  <si>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</si>
  <si>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</si>
  <si>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</si>
  <si>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</si>
  <si>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</si>
  <si>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</si>
  <si>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</si>
  <si>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2018-03-0537</t>
  </si>
  <si>
    <t>Operation of Dangerous Drug Abuse Treatment and Rehabilitation Centers</t>
  </si>
  <si>
    <t>2018-03-0599</t>
  </si>
  <si>
    <t>Regulation of Regional Health Facilities and Services</t>
  </si>
  <si>
    <t>REGULATION OF REGIONAL HEALTH FACILITIES AND SERVICES</t>
  </si>
  <si>
    <t>Assistance to Indigent Patients either Confined or Out-Patient in Government Hospitals/Specialty Hospitals/LGU Hospitals/Philippine General Hospital/West Visayas State University Hospital</t>
  </si>
  <si>
    <t>2018-02-0090</t>
  </si>
  <si>
    <t>2018-03-0455</t>
  </si>
  <si>
    <t>2018-03-0648</t>
  </si>
  <si>
    <t>AUTOMATIC APPROPRIATION</t>
  </si>
  <si>
    <t>AUTOMATIC</t>
  </si>
  <si>
    <t>Bar 4</t>
  </si>
  <si>
    <t>STATEMENT OF ALLOTMENTS, OBLIGATIONS AND BALANCES</t>
  </si>
  <si>
    <t>As of March 31, 2018</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</si>
  <si>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</si>
  <si>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</si>
  <si>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</si>
  <si>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</si>
  <si>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</si>
  <si>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</si>
  <si>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</si>
  <si>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</si>
  <si>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</si>
  <si>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</si>
  <si>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</si>
  <si>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</si>
  <si>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</si>
  <si>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</si>
  <si>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</si>
  <si>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</si>
  <si>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</si>
  <si>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</si>
  <si>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</si>
  <si>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</si>
  <si>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</si>
  <si>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</si>
  <si>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</si>
  <si>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</si>
  <si>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</si>
  <si>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April</t>
  </si>
  <si>
    <t>May</t>
  </si>
  <si>
    <t>June</t>
  </si>
  <si>
    <t>July</t>
  </si>
  <si>
    <t>August</t>
  </si>
  <si>
    <t>September</t>
  </si>
  <si>
    <t>October</t>
  </si>
  <si>
    <t>November</t>
  </si>
  <si>
    <t>December</t>
  </si>
  <si>
    <t>As of January</t>
  </si>
  <si>
    <t xml:space="preserve">BALANCE OF </t>
  </si>
  <si>
    <t>(1)</t>
  </si>
  <si>
    <t>(2)</t>
  </si>
  <si>
    <t>(3)</t>
  </si>
  <si>
    <t>(4)</t>
  </si>
  <si>
    <t>(5)</t>
  </si>
  <si>
    <t>(7)</t>
  </si>
  <si>
    <t>(8) = (5) - (7)</t>
  </si>
  <si>
    <t>(9) = (7) / (5)</t>
  </si>
  <si>
    <t>200000100002000</t>
  </si>
  <si>
    <t>BASIC SALARY- CIVILIAN</t>
  </si>
  <si>
    <t>5010101001</t>
  </si>
  <si>
    <t/>
  </si>
  <si>
    <t>49,498,000.00</t>
  </si>
  <si>
    <t>PERA-CIVILIAN</t>
  </si>
  <si>
    <t>5010201001</t>
  </si>
  <si>
    <t>2,328,000.00</t>
  </si>
  <si>
    <t>REPRESENTATION ALLOWANCE (RA)</t>
  </si>
  <si>
    <t>5010202000</t>
  </si>
  <si>
    <t>270,000.00</t>
  </si>
  <si>
    <t>TRANSPORTATION ALLOWANCE (TA)</t>
  </si>
  <si>
    <t>5010203001</t>
  </si>
  <si>
    <t>CLOTHING/UNIFORM ALLOWANCE- CIVILIAN</t>
  </si>
  <si>
    <t>5010204001</t>
  </si>
  <si>
    <t>485,000.00</t>
  </si>
  <si>
    <t>SUBSISTENCE ALLOWANCE- MAGNA CARTA BENEFITS FOR PUBLIC HEALTH WORKERS UNDER R.A. 7305</t>
  </si>
  <si>
    <t>5010205003</t>
  </si>
  <si>
    <t>5,118,000.00</t>
  </si>
  <si>
    <t>LAUNDRY ALLOWANCE- MAGNA CARTA BENEFITS FOR PUBLIC HEALTH WORKERS UNDER R.A. 7305</t>
  </si>
  <si>
    <t>5010206004</t>
  </si>
  <si>
    <t>347,000.00</t>
  </si>
  <si>
    <t>HP- MAGNA CARTA BENEFITS FOR PUBLIC HEALTH WORKERS UNDER R.A. 7305</t>
  </si>
  <si>
    <t>5010211005</t>
  </si>
  <si>
    <t>15,396,000.00</t>
  </si>
  <si>
    <t>LONGEVITY PAY- MAGNA CARTA BENEFITS FOR PUBLIC HEALTH WORKERS UNDER R.A. 7305</t>
  </si>
  <si>
    <t>5010212004</t>
  </si>
  <si>
    <t>0.00</t>
  </si>
  <si>
    <t>BONUS- CIVILIAN</t>
  </si>
  <si>
    <t>5010214001</t>
  </si>
  <si>
    <t>4,125,000.00</t>
  </si>
  <si>
    <t>CASH GIFT- CIVILIAN</t>
  </si>
  <si>
    <t>5010215001</t>
  </si>
  <si>
    <t>ANNIVERSARY BONUS - CIVILIAN</t>
  </si>
  <si>
    <t>5010299038</t>
  </si>
  <si>
    <t>MID YEAR BONUS - CIVILIAN</t>
  </si>
  <si>
    <t>5010299036</t>
  </si>
  <si>
    <t>PRODUCTIVITY ENHANCEMENT INCENTIVE- CIVILIAN</t>
  </si>
  <si>
    <t>5010299012</t>
  </si>
  <si>
    <t>PAG-IBIG- CIVILIAN</t>
  </si>
  <si>
    <t>5010302001</t>
  </si>
  <si>
    <t>116,000.00</t>
  </si>
  <si>
    <t>PHILHEALTH- CIVILIAN</t>
  </si>
  <si>
    <t>5010303001</t>
  </si>
  <si>
    <t>372,000.00</t>
  </si>
  <si>
    <t>ECIP- CIVILIAN</t>
  </si>
  <si>
    <t>5010304001</t>
  </si>
  <si>
    <t>LUMP-SUM FOR STEP INCREMENTS- LENGTH OF SERVICE</t>
  </si>
  <si>
    <t>5010499010</t>
  </si>
  <si>
    <t>124,000.00</t>
  </si>
  <si>
    <t>SUBTOTAL SUPPORT TO OPERATIONS-PS - PS</t>
  </si>
  <si>
    <t>57,090.00</t>
  </si>
  <si>
    <t>SUBTOTAL SARO 18-0014209 - PS</t>
  </si>
  <si>
    <t>150,133.00</t>
  </si>
  <si>
    <t>SUBTOTAL SARO 18-0017849 - PS</t>
  </si>
  <si>
    <t>TERMINAL LEAVE BENEFITS- CIVILIAN</t>
  </si>
  <si>
    <t>5010403001</t>
  </si>
  <si>
    <t>37,118.00</t>
  </si>
  <si>
    <t>SUBTOTAL SARO 18-0018315 - PS</t>
  </si>
  <si>
    <t>223,687.00</t>
  </si>
  <si>
    <t>SUBTOTAL SARO 18-0019697 - PS</t>
  </si>
  <si>
    <t>635,628.00</t>
  </si>
  <si>
    <t>SUBTOTAL SARO 18-0027244 - PS</t>
  </si>
  <si>
    <t>RETIREMENT AND LIFE INSURANCE PREMIUMS</t>
  </si>
  <si>
    <t>5010301000</t>
  </si>
  <si>
    <t>5,940,000.00</t>
  </si>
  <si>
    <t>SUBTOTAL RLIP-STO - PS</t>
  </si>
  <si>
    <t>310301100001000</t>
  </si>
  <si>
    <t>651,686.00</t>
  </si>
  <si>
    <t>2,935,000.00</t>
  </si>
  <si>
    <t>SUBTOTAL RLIP-PHM - PS</t>
  </si>
  <si>
    <t>502,875.00</t>
  </si>
  <si>
    <t>24,462,000.00</t>
  </si>
  <si>
    <t>1,104,000.00</t>
  </si>
  <si>
    <t>60,000.00</t>
  </si>
  <si>
    <t>230,000.00</t>
  </si>
  <si>
    <t>2,039,000.00</t>
  </si>
  <si>
    <t>55,000.00</t>
  </si>
  <si>
    <t>199,000.00</t>
  </si>
  <si>
    <t>61,000.00</t>
  </si>
  <si>
    <t>SUBTOTAL PUBLIC HEALTH MANAGEMENT-PS - PS</t>
  </si>
  <si>
    <t>1,427,580.00</t>
  </si>
  <si>
    <t>330101100002000</t>
  </si>
  <si>
    <t>50,690.00</t>
  </si>
  <si>
    <t>140,135.00</t>
  </si>
  <si>
    <t>8,267,000.00</t>
  </si>
  <si>
    <t>432,000.00</t>
  </si>
  <si>
    <t>90,000.00</t>
  </si>
  <si>
    <t>689,000.00</t>
  </si>
  <si>
    <t>22,000.00</t>
  </si>
  <si>
    <t>75,000.00</t>
  </si>
  <si>
    <t>21,000.00</t>
  </si>
  <si>
    <t>REPRESENTATION EXPENSES</t>
  </si>
  <si>
    <t>5029903000</t>
  </si>
  <si>
    <t>SUBTOTAL REGULATION OF REGIONAL HEALTH FACILITIES AND SERVICES-PS - PS</t>
  </si>
  <si>
    <t>RETIREMENT AND GRADUITY- CIVILIAN</t>
  </si>
  <si>
    <t>5010402001</t>
  </si>
  <si>
    <t>992,000.00</t>
  </si>
  <si>
    <t>SUBTOTAL RLIP-RRHFS - PS</t>
  </si>
  <si>
    <t>TOTAL PS</t>
  </si>
  <si>
    <t>SUB-ALLOTMENT-PS</t>
  </si>
  <si>
    <t>310202100001000</t>
  </si>
  <si>
    <t>SALARIES AND WAGES - CASUAL/ CONTRACTUAL</t>
  </si>
  <si>
    <t>5010102000</t>
  </si>
  <si>
    <t>SUBTOTAL SAA# 2018-01-0031</t>
  </si>
  <si>
    <t>310201100002000</t>
  </si>
  <si>
    <t>HOSPITALS AND HEALTH CENTERS</t>
  </si>
  <si>
    <t>5060404003</t>
  </si>
  <si>
    <t>1,279,037,000.00</t>
  </si>
  <si>
    <t>5060405011</t>
  </si>
  <si>
    <t>52,428,000.00</t>
  </si>
  <si>
    <t>SUBTOTAL CAPITAL OUTLAY - CO</t>
  </si>
  <si>
    <t>TOTAL CO</t>
  </si>
  <si>
    <t>SUB-ALLOTMENT-CO</t>
  </si>
  <si>
    <t>INFORMATION AND COMMUNICATION TECHNOLOGY EQUIPMENT</t>
  </si>
  <si>
    <t>5060405003</t>
  </si>
  <si>
    <t>SUBTOTAL 2018-05-1013</t>
  </si>
  <si>
    <t>SUBTOTAL 2018-09-1504</t>
  </si>
  <si>
    <t>133,000.00</t>
  </si>
  <si>
    <t>TRAVEL EXPENSES-LOCAL</t>
  </si>
  <si>
    <t>5020101000</t>
  </si>
  <si>
    <t>1,460,000.00</t>
  </si>
  <si>
    <t>TRAINING EXPENSES</t>
  </si>
  <si>
    <t>5020201002</t>
  </si>
  <si>
    <t>612,000.00</t>
  </si>
  <si>
    <t>OFFICE SUPPLIES EXPENSES</t>
  </si>
  <si>
    <t>5020301002</t>
  </si>
  <si>
    <t>1,571,000.00</t>
  </si>
  <si>
    <t>ACCOUNTABLE FORMS EXPENSES</t>
  </si>
  <si>
    <t>5020302000</t>
  </si>
  <si>
    <t>DRUGS AND MEDICINES EXPENSES</t>
  </si>
  <si>
    <t>5020307000</t>
  </si>
  <si>
    <t>710,000.00</t>
  </si>
  <si>
    <t>MEDICAL, DENTAL AND LABORATORY SUPPLIES EXPENSES</t>
  </si>
  <si>
    <t>5020308000</t>
  </si>
  <si>
    <t>157,000.00</t>
  </si>
  <si>
    <t>FUEL, OIL AND LUBRICANTS EXPENSES</t>
  </si>
  <si>
    <t>5020309000</t>
  </si>
  <si>
    <t>231,000.00</t>
  </si>
  <si>
    <t>SEMI-EXPENDABLE - OFFICE EQUIPMENT</t>
  </si>
  <si>
    <t>5020321002</t>
  </si>
  <si>
    <t>SEMI-EXPENDABLE - INFORMATION AND COMMUNICATION TECHNOLOGY EQUIPMENT</t>
  </si>
  <si>
    <t>5020321003</t>
  </si>
  <si>
    <t>SEMI-EXPENDABLE - COMMUNICATION EQUIPMENT</t>
  </si>
  <si>
    <t>5020321007</t>
  </si>
  <si>
    <t>SEMI-EXPENDABLE - OTHER MACHINERY AND EQUIPMENT</t>
  </si>
  <si>
    <t>5020321099</t>
  </si>
  <si>
    <t>SEMI-EXPENDABLE - FURNITURE AND FIXTURES</t>
  </si>
  <si>
    <t>5020322001</t>
  </si>
  <si>
    <t>OTHER SUPPLIES AND MATERIALS EXPENSES</t>
  </si>
  <si>
    <t>5020399000</t>
  </si>
  <si>
    <t>WATER EXPENSES</t>
  </si>
  <si>
    <t>5020401000</t>
  </si>
  <si>
    <t>ELECTRICITY EXPENSES</t>
  </si>
  <si>
    <t>5020402000</t>
  </si>
  <si>
    <t>663,000.00</t>
  </si>
  <si>
    <t>POSTAGE AND COURIER SERVICES</t>
  </si>
  <si>
    <t>5020501000</t>
  </si>
  <si>
    <t>17,000.00</t>
  </si>
  <si>
    <t>TELEPHONE- MOBILE</t>
  </si>
  <si>
    <t>5020502001</t>
  </si>
  <si>
    <t>TELEPHONE- LANDLINE</t>
  </si>
  <si>
    <t>5020502002</t>
  </si>
  <si>
    <t>213,000.00</t>
  </si>
  <si>
    <t>INTERNET SUBSCRIPTION EXPENSES</t>
  </si>
  <si>
    <t>5020503000</t>
  </si>
  <si>
    <t>13,000.00</t>
  </si>
  <si>
    <t>EXTRAORDINARY AND MISCELLANEOUS EXPENSES</t>
  </si>
  <si>
    <t>5021003000</t>
  </si>
  <si>
    <t>9,000.00</t>
  </si>
  <si>
    <t>OTHER PROFESSIONAL SERVICES</t>
  </si>
  <si>
    <t>5021199000</t>
  </si>
  <si>
    <t>5,000,000.00</t>
  </si>
  <si>
    <t>JANITORIAL SERVICES</t>
  </si>
  <si>
    <t>5021202000</t>
  </si>
  <si>
    <t>503,000.00</t>
  </si>
  <si>
    <t>SECURITY SERVICES</t>
  </si>
  <si>
    <t>5021203000</t>
  </si>
  <si>
    <t>721,000.00</t>
  </si>
  <si>
    <t>OTHER GENERAL SERVICES</t>
  </si>
  <si>
    <t>5021299099</t>
  </si>
  <si>
    <t>RM - SEWER SYSTEMS</t>
  </si>
  <si>
    <t>5021303003</t>
  </si>
  <si>
    <t>RM - BUILDINGS</t>
  </si>
  <si>
    <t>5021304001</t>
  </si>
  <si>
    <t>1,498,000.00</t>
  </si>
  <si>
    <t>RM - OFFICE EQUIPMENT</t>
  </si>
  <si>
    <t>5021305002</t>
  </si>
  <si>
    <t>RM - ICT EQUIPMENT</t>
  </si>
  <si>
    <t>5021305003</t>
  </si>
  <si>
    <t>RM - OTHER MACHINERY AND EQUIPMENT</t>
  </si>
  <si>
    <t>5021305099</t>
  </si>
  <si>
    <t>507,000.00</t>
  </si>
  <si>
    <t>RM - MOTOR VEHICLES</t>
  </si>
  <si>
    <t>5021306001</t>
  </si>
  <si>
    <t>565,000.00</t>
  </si>
  <si>
    <t>RM - FURNITURE AND FIXTURES</t>
  </si>
  <si>
    <t>5021307000</t>
  </si>
  <si>
    <t>165,000.00</t>
  </si>
  <si>
    <t>RM- SEMI-EXPENDABLE - INFORMATION AND COMMUNICATION TECHNOLOGY EQUIPMENT</t>
  </si>
  <si>
    <t>5021321003</t>
  </si>
  <si>
    <t>TAXES, DUTIES AND LICENSES</t>
  </si>
  <si>
    <t>5021501001</t>
  </si>
  <si>
    <t>79,000.00</t>
  </si>
  <si>
    <t>INSURANCE EXPENSES</t>
  </si>
  <si>
    <t>5021503000</t>
  </si>
  <si>
    <t>261,000.00</t>
  </si>
  <si>
    <t>ADVERTISING EXPENSES</t>
  </si>
  <si>
    <t>5029901000</t>
  </si>
  <si>
    <t>PRINTING AND PUBLICATION EXPENSES</t>
  </si>
  <si>
    <t>5029902000</t>
  </si>
  <si>
    <t>TRANSPORTATION AND DELIVERY EXPENSES</t>
  </si>
  <si>
    <t>5029904000</t>
  </si>
  <si>
    <t>RENT- EQUIPMENT</t>
  </si>
  <si>
    <t>5029905004</t>
  </si>
  <si>
    <t>1,099,000.00</t>
  </si>
  <si>
    <t>SE-LIBRARY AND OTHER READING MATERIALS SUBSCRIPTION EXPENSES</t>
  </si>
  <si>
    <t>5029907004</t>
  </si>
  <si>
    <t>OTHER MAINTENANCE AND OPERATING EXPENSES</t>
  </si>
  <si>
    <t>5029999099</t>
  </si>
  <si>
    <t>SUBTOTAL STO - OPERATIONS OF REGIONAL OFFICES - MOOE</t>
  </si>
  <si>
    <t>310100100003000</t>
  </si>
  <si>
    <t>CONSULTANCY SERVICES</t>
  </si>
  <si>
    <t>5021103002</t>
  </si>
  <si>
    <t>1,361,000.00</t>
  </si>
  <si>
    <t>SUBTOTAL HEALTH RESEARCH - MOOE</t>
  </si>
  <si>
    <t>310201100003000</t>
  </si>
  <si>
    <t>18,100,000.00</t>
  </si>
  <si>
    <t>SUBTOTAL LOCAL HEALTH SYSTEMS DEVELOPMENT AND ASSISTANCE - MOOE</t>
  </si>
  <si>
    <t>769,184,000.00</t>
  </si>
  <si>
    <t>SUBTOTAL HUMAN RESOURCES FOR HEALTH - DEPLOYMENT - MOOE</t>
  </si>
  <si>
    <t>310202100002000</t>
  </si>
  <si>
    <t>4,756,000.00</t>
  </si>
  <si>
    <t>SUBTOTAL HUMAN RESOURCES FOR HEALTH - INSTITUTIONAL CAPACITY MANAGEMENT - MOOE</t>
  </si>
  <si>
    <t>310203100001000</t>
  </si>
  <si>
    <t>7,627,000.00</t>
  </si>
  <si>
    <t>SUBTOTAL HEALTH PROMO - MOOE</t>
  </si>
  <si>
    <t>9,466,000.00</t>
  </si>
  <si>
    <t>TRAVEL EXPENSES-FOREIGN</t>
  </si>
  <si>
    <t>5020102000</t>
  </si>
  <si>
    <t>91,304,000.00</t>
  </si>
  <si>
    <t>4,072,000.00</t>
  </si>
  <si>
    <t>3,150,000.00</t>
  </si>
  <si>
    <t>2,360,000.00</t>
  </si>
  <si>
    <t>428,000.00</t>
  </si>
  <si>
    <t>SEMI-EXPENDABLE MACHINERY AND EQUIPMENT EXPENSES</t>
  </si>
  <si>
    <t>5020321000</t>
  </si>
  <si>
    <t>1,020,000.00</t>
  </si>
  <si>
    <t>4,940,000.00</t>
  </si>
  <si>
    <t>152,000.00</t>
  </si>
  <si>
    <t>867,000.00</t>
  </si>
  <si>
    <t>405,000.00</t>
  </si>
  <si>
    <t>CABLE, SATELLITE, TELEGRAPH AND RADIO EXPENSES</t>
  </si>
  <si>
    <t>5020504000</t>
  </si>
  <si>
    <t>AWARDS/ REWARDS EXPENSES</t>
  </si>
  <si>
    <t>5020601001</t>
  </si>
  <si>
    <t>92,000.00</t>
  </si>
  <si>
    <t>177,733,000.00</t>
  </si>
  <si>
    <t>4,104,000.00</t>
  </si>
  <si>
    <t>4,459,000.00</t>
  </si>
  <si>
    <t>3,493,000.00</t>
  </si>
  <si>
    <t>595,000.00</t>
  </si>
  <si>
    <t>1,386,000.00</t>
  </si>
  <si>
    <t>RM- SEMI-EXPENDABLE - FURNITURE AND FIXTURES</t>
  </si>
  <si>
    <t>5021322001</t>
  </si>
  <si>
    <t>FINANCIAL ASSISTANCE TO LGU</t>
  </si>
  <si>
    <t>5021403000</t>
  </si>
  <si>
    <t>23,085,000.00</t>
  </si>
  <si>
    <t>SUBSIDY- OTHERS</t>
  </si>
  <si>
    <t>5021499000</t>
  </si>
  <si>
    <t>106,000.00</t>
  </si>
  <si>
    <t>FIDELITY BOND PREMIUMS</t>
  </si>
  <si>
    <t>5021502000</t>
  </si>
  <si>
    <t>318,000.00</t>
  </si>
  <si>
    <t>226,000.00</t>
  </si>
  <si>
    <t>1,500,000.00</t>
  </si>
  <si>
    <t>1,715,000.00</t>
  </si>
  <si>
    <t>731,000.00</t>
  </si>
  <si>
    <t>RENT- BUILDING AND STRUCTURES</t>
  </si>
  <si>
    <t>5029905001</t>
  </si>
  <si>
    <t>1,078,000.00</t>
  </si>
  <si>
    <t>RENT- MOTOR VEHICLES</t>
  </si>
  <si>
    <t>5029905003</t>
  </si>
  <si>
    <t>1,000,000.00</t>
  </si>
  <si>
    <t>646,000.00</t>
  </si>
  <si>
    <t>111,000.00</t>
  </si>
  <si>
    <t>SUBTOTAL PUBLIC HEALTH MANAGEMENT - MOOE - MOOE</t>
  </si>
  <si>
    <t>310400100001000</t>
  </si>
  <si>
    <t>719,000.00</t>
  </si>
  <si>
    <t>480,000.00</t>
  </si>
  <si>
    <t>SUBTOTAL EPIDEMIOLOGY AND SURVEILLANCE - MOOE</t>
  </si>
  <si>
    <t>310500100001000</t>
  </si>
  <si>
    <t>SUBTOTAL HEALTH EMERGENCY PREPAREDNESS AND RESPONSE - MOOE</t>
  </si>
  <si>
    <t>1,726,000.00</t>
  </si>
  <si>
    <t>630,000.00</t>
  </si>
  <si>
    <t>774,000.00</t>
  </si>
  <si>
    <t>4,000.00</t>
  </si>
  <si>
    <t>139,000.00</t>
  </si>
  <si>
    <t>613,000.00</t>
  </si>
  <si>
    <t>54,000.00</t>
  </si>
  <si>
    <t>6,000.00</t>
  </si>
  <si>
    <t>103,000.00</t>
  </si>
  <si>
    <t>611,000.00</t>
  </si>
  <si>
    <t>130,000.00</t>
  </si>
  <si>
    <t>118,000.00</t>
  </si>
  <si>
    <t>14,000.00</t>
  </si>
  <si>
    <t>50,000.00</t>
  </si>
  <si>
    <t>15,000.00</t>
  </si>
  <si>
    <t>1,000.00</t>
  </si>
  <si>
    <t>26,000.00</t>
  </si>
  <si>
    <t>36,000.00</t>
  </si>
  <si>
    <t>30,000.00</t>
  </si>
  <si>
    <t>126,000.00</t>
  </si>
  <si>
    <t>SUBTOTAL REGULATION OF REGIONAL HEALTH FACILITIES AND SERVICES - MOOE - MOOE</t>
  </si>
  <si>
    <t>TOTAL MOOE</t>
  </si>
  <si>
    <t>SUB-ALLOTMENT-MOOE</t>
  </si>
  <si>
    <t>100000100001000</t>
  </si>
  <si>
    <t>SUBSIDY TO REGIONAL OFFICES/STAFF BUREAUS</t>
  </si>
  <si>
    <t>5021407000</t>
  </si>
  <si>
    <t>SUBTOTAL 2018-05-0828</t>
  </si>
  <si>
    <t>SUBTOTAL 2018-08-1309</t>
  </si>
  <si>
    <t>SUBTOTAL 2018-10-1651</t>
  </si>
  <si>
    <t>200000000001000</t>
  </si>
  <si>
    <t>SUBTOTAL 2018-03-0528</t>
  </si>
  <si>
    <t>SUBTOTAL 2018-02-0059</t>
  </si>
  <si>
    <t>310100100002000</t>
  </si>
  <si>
    <t>SUBTOTAL 2018-02-0203</t>
  </si>
  <si>
    <t>SUBTOTAL 2018-03-0327</t>
  </si>
  <si>
    <t>SUBTOTAL 2018-03-0519</t>
  </si>
  <si>
    <t>310201100001000</t>
  </si>
  <si>
    <t>SUBTOTAL 2018-02-0081</t>
  </si>
  <si>
    <t>SUBTOTAL 2018-03-0455</t>
  </si>
  <si>
    <t>SUBTOTAL 2018-04-0657</t>
  </si>
  <si>
    <t>SUBTOTAL 2018-09-1536</t>
  </si>
  <si>
    <t>SUBTOTAL 2018-04-0685</t>
  </si>
  <si>
    <t>SUBTOTAL 2018-033-0277</t>
  </si>
  <si>
    <t>SUBTOTAL 2018-03-0483</t>
  </si>
  <si>
    <t>SUBTOTAL 2018-03-0309</t>
  </si>
  <si>
    <t>SUBTOTAL 2018-03-0283</t>
  </si>
  <si>
    <t>310201100004000</t>
  </si>
  <si>
    <t>SUBTOTAL 2018-04-0699</t>
  </si>
  <si>
    <t>SUBTOTAL 2018-05-0845</t>
  </si>
  <si>
    <t>SUBTOTAL 2018-04-0666</t>
  </si>
  <si>
    <t>SUBTOTAL 2018-05-0905</t>
  </si>
  <si>
    <t>SUBTOTAL 2018-01-0044</t>
  </si>
  <si>
    <t>SUBTOTAL 2018-07-1207</t>
  </si>
  <si>
    <t>SUBTOTAL 2018-07-1251</t>
  </si>
  <si>
    <t>SUBTOTAL 2018-06-1162</t>
  </si>
  <si>
    <t>SUBTOTAL 2018-08-1347</t>
  </si>
  <si>
    <t>SUBTOTAL 2018-08-1357</t>
  </si>
  <si>
    <t>SUBTOTAL 2018-09-1479</t>
  </si>
  <si>
    <t>SUBTOTAL 2018-09-1542</t>
  </si>
  <si>
    <t>SUBTOTAL 2018-10-1599</t>
  </si>
  <si>
    <t>SUBTOTAL 2018-10-1605</t>
  </si>
  <si>
    <t>SUBTOTAL 2018-10-1632</t>
  </si>
  <si>
    <t>SUBTOTAL 2018-10-1662</t>
  </si>
  <si>
    <t>SUBTOTAL 2018-01-0014</t>
  </si>
  <si>
    <t>SUBTOTAL 2018-05-0890</t>
  </si>
  <si>
    <t>SUBTOTAL 2018-05-0987</t>
  </si>
  <si>
    <t>SUBTOTAL 2018-05-1019</t>
  </si>
  <si>
    <t>SUBTOTAL 2018-05-0869</t>
  </si>
  <si>
    <t>SUBTOTAL 2018-05-0880</t>
  </si>
  <si>
    <t>310304100001000</t>
  </si>
  <si>
    <t>SUBTOTAL 2018-05-1002</t>
  </si>
  <si>
    <t>310305100002000</t>
  </si>
  <si>
    <t>SUBTOTAL 2018-09-1490</t>
  </si>
  <si>
    <t>310306100001000</t>
  </si>
  <si>
    <t>SUBTOTAL 2018-10-1641</t>
  </si>
  <si>
    <t>SUBTOTAL 2018-09-1572</t>
  </si>
  <si>
    <t>320101100001000</t>
  </si>
  <si>
    <t>SUBTOTAL 2018-03-0537</t>
  </si>
  <si>
    <t>320102100001000</t>
  </si>
  <si>
    <t>SUBTOTAL 2018-03-0599</t>
  </si>
  <si>
    <t>340100100001000</t>
  </si>
  <si>
    <t>SUBTOTAL 2018-02-0090</t>
  </si>
  <si>
    <t>SUBTOTAL 2018-05-0973</t>
  </si>
  <si>
    <t>SUBTOTAL 2018-06-1037</t>
  </si>
  <si>
    <t>SUBTOTAL 2018-06-1089</t>
  </si>
  <si>
    <t>SUBTOTAL 2018-04-0766</t>
  </si>
  <si>
    <t>SUBTOTAL SAA# 2018-11-1730A</t>
  </si>
  <si>
    <t>SUBTOTAL 2018-09-1576</t>
  </si>
  <si>
    <t>SUBTOTAL 2018-08-1399</t>
  </si>
  <si>
    <t>SUBTOTAL 2018-08-1354</t>
  </si>
  <si>
    <t>SUBTOTAL 2018-08-1302</t>
  </si>
  <si>
    <t>138,834,622.00</t>
  </si>
  <si>
    <t>122,199,399.37</t>
  </si>
  <si>
    <t>16,635,222.63</t>
  </si>
  <si>
    <t>40,050,000.00</t>
  </si>
  <si>
    <t>1,331,465,000.00</t>
  </si>
  <si>
    <t>1,172,989,000.00</t>
  </si>
  <si>
    <t>157,465,562.45</t>
  </si>
  <si>
    <t>1,015,523,437.55</t>
  </si>
  <si>
    <t>20,000.00</t>
  </si>
  <si>
    <t>TOTAL SAA PS</t>
  </si>
  <si>
    <t>16,957,356.66</t>
  </si>
  <si>
    <t>TOTAL SAA CO</t>
  </si>
  <si>
    <t>38,697,356.66</t>
  </si>
  <si>
    <t>TOTAL SAA MOOE</t>
  </si>
  <si>
    <t>160,788,989.64</t>
  </si>
</sst>
</file>

<file path=xl/styles.xml><?xml version="1.0" encoding="utf-8"?>
<styleSheet xmlns="http://schemas.openxmlformats.org/spreadsheetml/2006/main">
  <numFmts count="3">
    <numFmt numFmtId="43" formatCode="_(* #,##0.00_);_(* \(#,##0.00\);_(* &quot;-&quot;??_);_(@_)"/>
    <numFmt numFmtId="165" formatCode="[$-409]mmmm\ d\,\ yyyy;@"/>
    <numFmt numFmtId="166" formatCode="#0.00%"/>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0"/>
      <name val="Calibri"/>
      <family val="2"/>
      <scheme val="minor"/>
    </font>
    <font>
      <sz val="10"/>
      <color theme="1"/>
      <name val="Calibri"/>
      <family val="2"/>
      <scheme val="minor"/>
    </font>
    <font>
      <b/>
      <sz val="12"/>
      <name val="Tahoma"/>
      <family val="2"/>
    </font>
    <font>
      <b/>
      <sz val="11"/>
      <name val="Tahoma"/>
      <family val="2"/>
    </font>
    <font>
      <i/>
      <sz val="10"/>
      <name val="Tahoma"/>
      <family val="2"/>
    </font>
    <font>
      <sz val="10"/>
      <color theme="1"/>
      <name val="TAHOMA"/>
      <family val="2"/>
    </font>
    <font>
      <b/>
      <sz val="10"/>
      <color theme="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33">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9" applyFont="1" fillId="0" applyFill="1" borderId="0" applyBorder="1" xfId="6">
      <alignment horizontal="left"/>
    </xf>
    <xf numFmtId="15" applyNumberFormat="1" fontId="9" applyFont="1" fillId="0" applyFill="1" borderId="0" applyBorder="1" xfId="6" quotePrefix="1">
      <alignment horizontal="left"/>
    </xf>
    <xf numFmtId="0" applyNumberFormat="1" fontId="9" applyFont="1" fillId="0" applyFill="1" borderId="16" applyBorder="1" xfId="6">
      <alignment horizontal="center" vertical="center"/>
    </xf>
    <xf numFmtId="43" applyNumberFormat="1" fontId="9" applyFont="1" fillId="0" applyFill="1" borderId="16" applyBorder="1" xfId="1">
      <alignment horizontal="center" vertical="center"/>
    </xf>
    <xf numFmtId="0" applyNumberFormat="1" fontId="10" applyFont="1" fillId="0" applyFill="1" borderId="0" applyBorder="1" xfId="0"/>
    <xf numFmtId="43" applyNumberFormat="1" fontId="9" applyFont="1" fillId="0" applyFill="1" borderId="16"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1"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2" applyFont="1" fillId="0" applyFill="1" borderId="0" applyBorder="1" xfId="0">
      <alignment vertical="center"/>
    </xf>
    <xf numFmtId="43" applyNumberFormat="1" fontId="12" applyFont="1" fillId="0" applyFill="1" borderId="0" applyBorder="1" xfId="1">
      <alignment horizontal="right" vertical="center"/>
    </xf>
    <xf numFmtId="4" applyNumberFormat="1" fontId="12" applyFont="1" fillId="0" applyFill="1" borderId="0" applyBorder="1" xfId="1">
      <alignment horizontal="right" vertical="center"/>
    </xf>
    <xf numFmtId="166" applyNumberFormat="1" fontId="12" applyFont="1" fillId="0" applyFill="1" borderId="0" applyBorder="1" xfId="1">
      <alignment horizontal="right" vertical="center"/>
    </xf>
    <xf numFmtId="0" applyNumberFormat="1" fontId="13" applyFont="1" fillId="0" applyFill="1" borderId="0" applyBorder="1" xfId="0">
      <alignment vertical="center"/>
    </xf>
    <xf numFmtId="0" applyNumberFormat="1" fontId="14" applyFont="1" fillId="0" applyFill="1" borderId="0" applyBorder="1" xfId="0"/>
    <xf numFmtId="0" applyNumberFormat="1" fontId="15" applyFont="1" fillId="0" applyFill="1" borderId="0" applyBorder="1" xfId="0"/>
    <xf numFmtId="4" applyNumberFormat="1" fontId="0" applyFont="1" fillId="0" applyFill="1" borderId="0" applyBorder="1" xfId="1">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2">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3"/>
  <dimension ref="A1:TO619"/>
  <sheetViews>
    <sheetView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235</v>
      </c>
      <c r="AG3" s="19"/>
      <c r="AH3" s="20"/>
      <c r="AI3" s="21"/>
      <c r="KC3" s="12"/>
      <c r="SK3" s="12"/>
    </row>
    <row r="4" hidden="1">
      <c r="J4" s="107" t="s">
        <v>236</v>
      </c>
      <c r="K4" s="107"/>
      <c r="L4" s="107"/>
      <c r="M4" s="107"/>
      <c r="N4" s="107"/>
      <c r="O4" s="107"/>
      <c r="P4" s="107"/>
      <c r="Q4" s="107"/>
      <c r="R4" s="107"/>
      <c r="S4" s="107"/>
      <c r="T4" s="107"/>
      <c r="U4" s="107"/>
      <c r="V4" s="107"/>
      <c r="W4" s="107"/>
      <c r="X4" s="107"/>
      <c r="Y4" s="107"/>
      <c r="Z4" s="107"/>
      <c r="AA4" s="107"/>
      <c r="AB4" s="107"/>
      <c r="AC4" s="107"/>
      <c r="AD4" s="107"/>
      <c r="AE4" s="107"/>
      <c r="AF4" s="10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08" t="s">
        <v>237</v>
      </c>
      <c r="K5" s="108"/>
      <c r="L5" s="108"/>
      <c r="M5" s="108"/>
      <c r="N5" s="108"/>
      <c r="O5" s="108"/>
      <c r="P5" s="108"/>
      <c r="Q5" s="108"/>
      <c r="R5" s="108"/>
      <c r="S5" s="108"/>
      <c r="T5" s="108"/>
      <c r="U5" s="108"/>
      <c r="V5" s="108"/>
      <c r="W5" s="108"/>
      <c r="X5" s="108"/>
      <c r="Y5" s="108"/>
      <c r="Z5" s="108"/>
      <c r="AA5" s="108"/>
      <c r="AB5" s="108"/>
      <c r="AC5" s="108"/>
      <c r="AD5" s="108"/>
      <c r="AE5" s="108"/>
      <c r="AF5" s="10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09" t="s">
        <v>238</v>
      </c>
      <c r="K6" s="109"/>
      <c r="L6" s="109"/>
      <c r="M6" s="109"/>
      <c r="N6" s="109"/>
      <c r="O6" s="109"/>
      <c r="P6" s="109"/>
      <c r="Q6" s="109"/>
      <c r="R6" s="109"/>
      <c r="S6" s="109"/>
      <c r="T6" s="109"/>
      <c r="U6" s="109"/>
      <c r="V6" s="109"/>
      <c r="W6" s="109"/>
      <c r="X6" s="109"/>
      <c r="Y6" s="109"/>
      <c r="Z6" s="109"/>
      <c r="AA6" s="109"/>
      <c r="AB6" s="109"/>
      <c r="AC6" s="109"/>
      <c r="AD6" s="109"/>
      <c r="AE6" s="109"/>
      <c r="AF6" s="10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239</v>
      </c>
      <c r="B7" s="18"/>
      <c r="C7" s="11"/>
      <c r="D7" s="11"/>
      <c r="E7" s="11"/>
      <c r="F7" s="11"/>
      <c r="G7" s="11"/>
      <c r="H7" s="11"/>
      <c r="I7" s="11"/>
      <c r="J7" s="11" t="s">
        <v>240</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241</v>
      </c>
      <c r="B8" s="18"/>
      <c r="C8" s="11"/>
      <c r="D8" s="11"/>
      <c r="E8" s="11"/>
      <c r="F8" s="11"/>
      <c r="G8" s="11"/>
      <c r="H8" s="11"/>
      <c r="I8" s="11"/>
      <c r="J8" s="11" t="s">
        <v>242</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243</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10" t="s">
        <v>244</v>
      </c>
      <c r="B11" s="111"/>
      <c r="C11" s="111"/>
      <c r="D11" s="111"/>
      <c r="E11" s="111"/>
      <c r="F11" s="111"/>
      <c r="G11" s="111"/>
      <c r="H11" s="111"/>
      <c r="I11" s="111"/>
      <c r="J11" s="112"/>
      <c r="K11" s="79" t="s">
        <v>245</v>
      </c>
      <c r="L11" s="32"/>
      <c r="M11" s="32" t="s">
        <v>246</v>
      </c>
      <c r="N11" s="33"/>
      <c r="O11" s="33"/>
      <c r="P11" s="33"/>
      <c r="Q11" s="104" t="s">
        <v>247</v>
      </c>
      <c r="R11" s="105"/>
      <c r="S11" s="105"/>
      <c r="T11" s="105"/>
      <c r="U11" s="105"/>
      <c r="V11" s="105"/>
      <c r="W11" s="105"/>
      <c r="X11" s="105"/>
      <c r="Y11" s="105"/>
      <c r="Z11" s="105"/>
      <c r="AA11" s="105"/>
      <c r="AB11" s="105"/>
      <c r="AC11" s="105"/>
      <c r="AD11" s="106"/>
      <c r="AE11" s="33" t="s">
        <v>248</v>
      </c>
      <c r="AF11" s="75" t="s">
        <v>249</v>
      </c>
      <c r="AG11" s="69" t="s">
        <v>250</v>
      </c>
      <c r="AH11" s="103" t="s">
        <v>251</v>
      </c>
      <c r="AI11" s="102" t="s">
        <v>252</v>
      </c>
      <c r="AJ11" s="34" t="s">
        <v>168</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173</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253</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03" t="s">
        <v>254</v>
      </c>
      <c r="JZ11" s="102" t="s">
        <v>255</v>
      </c>
      <c r="KA11" s="34" t="s">
        <v>168</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173</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253</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13" t="s">
        <v>256</v>
      </c>
      <c r="B12" s="114"/>
      <c r="C12" s="114"/>
      <c r="D12" s="114"/>
      <c r="E12" s="114"/>
      <c r="F12" s="114"/>
      <c r="G12" s="114"/>
      <c r="H12" s="114"/>
      <c r="I12" s="114"/>
      <c r="J12" s="115"/>
      <c r="K12" s="80" t="s">
        <v>257</v>
      </c>
      <c r="L12" s="36" t="s">
        <v>258</v>
      </c>
      <c r="M12" s="36" t="s">
        <v>259</v>
      </c>
      <c r="N12" s="37" t="s">
        <v>12</v>
      </c>
      <c r="O12" s="37" t="s">
        <v>13</v>
      </c>
      <c r="P12" s="37" t="s">
        <v>260</v>
      </c>
      <c r="Q12" s="38" t="s">
        <v>261</v>
      </c>
      <c r="R12" s="38" t="s">
        <v>262</v>
      </c>
      <c r="S12" s="38" t="s">
        <v>261</v>
      </c>
      <c r="T12" s="38" t="s">
        <v>263</v>
      </c>
      <c r="U12" s="38" t="s">
        <v>264</v>
      </c>
      <c r="V12" s="39" t="s">
        <v>265</v>
      </c>
      <c r="W12" s="38" t="s">
        <v>266</v>
      </c>
      <c r="X12" s="38" t="s">
        <v>267</v>
      </c>
      <c r="Y12" s="38" t="s">
        <v>268</v>
      </c>
      <c r="Z12" s="38" t="s">
        <v>269</v>
      </c>
      <c r="AA12" s="38" t="s">
        <v>270</v>
      </c>
      <c r="AB12" s="38" t="s">
        <v>271</v>
      </c>
      <c r="AC12" s="63"/>
      <c r="AD12" s="82" t="s">
        <v>272</v>
      </c>
      <c r="AE12" s="37" t="s">
        <v>273</v>
      </c>
      <c r="AF12" s="71"/>
      <c r="AG12" s="69"/>
      <c r="AH12" s="103"/>
      <c r="AI12" s="102"/>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03"/>
      <c r="JZ12" s="102"/>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13"/>
      <c r="B13" s="114"/>
      <c r="C13" s="114"/>
      <c r="D13" s="114"/>
      <c r="E13" s="114"/>
      <c r="F13" s="114"/>
      <c r="G13" s="114"/>
      <c r="H13" s="114"/>
      <c r="I13" s="114"/>
      <c r="J13" s="115"/>
      <c r="K13" s="80"/>
      <c r="L13" s="36" t="s">
        <v>12</v>
      </c>
      <c r="M13" s="41"/>
      <c r="N13" s="42"/>
      <c r="O13" s="42"/>
      <c r="P13" s="37" t="s">
        <v>12</v>
      </c>
      <c r="Q13" s="43"/>
      <c r="R13" s="43"/>
      <c r="S13" s="43"/>
      <c r="T13" s="43"/>
      <c r="U13" s="43"/>
      <c r="V13" s="44"/>
      <c r="W13" s="43"/>
      <c r="X13" s="43"/>
      <c r="Y13" s="43"/>
      <c r="Z13" s="43"/>
      <c r="AA13" s="43"/>
      <c r="AB13" s="43"/>
      <c r="AC13" s="73"/>
      <c r="AD13" s="83"/>
      <c r="AE13" s="37" t="s">
        <v>246</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16" t="s">
        <v>274</v>
      </c>
      <c r="B14" s="117"/>
      <c r="C14" s="117"/>
      <c r="D14" s="117"/>
      <c r="E14" s="117"/>
      <c r="F14" s="117"/>
      <c r="G14" s="117"/>
      <c r="H14" s="117"/>
      <c r="I14" s="117"/>
      <c r="J14" s="118"/>
      <c r="K14" s="81"/>
      <c r="L14" s="48"/>
      <c r="M14" s="48" t="s">
        <v>275</v>
      </c>
      <c r="N14" s="65" t="s">
        <v>276</v>
      </c>
      <c r="O14" s="49" t="s">
        <v>277</v>
      </c>
      <c r="P14" s="65" t="s">
        <v>278</v>
      </c>
      <c r="Q14" s="65" t="s">
        <v>4</v>
      </c>
      <c r="R14" s="65" t="s">
        <v>4</v>
      </c>
      <c r="S14" s="65" t="s">
        <v>4</v>
      </c>
      <c r="T14" s="65" t="s">
        <v>4</v>
      </c>
      <c r="U14" s="65" t="s">
        <v>4</v>
      </c>
      <c r="V14" s="65" t="s">
        <v>4</v>
      </c>
      <c r="W14" s="65" t="s">
        <v>4</v>
      </c>
      <c r="X14" s="65" t="s">
        <v>4</v>
      </c>
      <c r="Y14" s="65" t="s">
        <v>4</v>
      </c>
      <c r="Z14" s="65" t="s">
        <v>4</v>
      </c>
      <c r="AA14" s="65" t="s">
        <v>4</v>
      </c>
      <c r="AB14" s="65" t="s">
        <v>4</v>
      </c>
      <c r="AC14" s="74"/>
      <c r="AD14" s="84" t="s">
        <v>279</v>
      </c>
      <c r="AE14" s="50" t="s">
        <v>280</v>
      </c>
      <c r="AF14" s="51" t="s">
        <v>281</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19" t="s">
        <v>30</v>
      </c>
    </row>
    <row r="17">
      <c r="A17" s="13" t="s">
        <v>282</v>
      </c>
    </row>
    <row r="18">
      <c r="A18" s="120" t="s">
        <v>31</v>
      </c>
    </row>
    <row r="19">
      <c r="C19" s="13" t="s">
        <v>283</v>
      </c>
      <c r="K19" s="76" t="s">
        <v>284</v>
      </c>
      <c r="M19" s="121">
        <v>49498000</v>
      </c>
      <c r="N19" s="121" t="s">
        <v>285</v>
      </c>
      <c r="P19" s="121" t="s">
        <v>286</v>
      </c>
      <c r="S19" s="121">
        <v>0</v>
      </c>
      <c r="AD19" s="121">
        <v>38211120.52</v>
      </c>
      <c r="AE19" s="121">
        <v>11286879.479999997</v>
      </c>
      <c r="AF19" s="121">
        <v>25000000</v>
      </c>
      <c r="AG19" s="122">
        <v>0.50507091195603859</v>
      </c>
    </row>
    <row r="20">
      <c r="C20" s="13" t="s">
        <v>287</v>
      </c>
      <c r="K20" s="76" t="s">
        <v>288</v>
      </c>
      <c r="M20" s="121">
        <v>2328000</v>
      </c>
      <c r="N20" s="121" t="s">
        <v>285</v>
      </c>
      <c r="P20" s="121" t="s">
        <v>289</v>
      </c>
      <c r="S20" s="121">
        <v>0</v>
      </c>
      <c r="AD20" s="121">
        <v>1914636.33</v>
      </c>
      <c r="AE20" s="121">
        <v>413363.66999999993</v>
      </c>
      <c r="AF20" s="121">
        <v>0</v>
      </c>
      <c r="AG20" s="122">
        <v>0</v>
      </c>
    </row>
    <row r="21">
      <c r="C21" s="13" t="s">
        <v>290</v>
      </c>
      <c r="K21" s="76" t="s">
        <v>291</v>
      </c>
      <c r="M21" s="121">
        <v>270000</v>
      </c>
      <c r="N21" s="121" t="s">
        <v>285</v>
      </c>
      <c r="P21" s="121" t="s">
        <v>292</v>
      </c>
      <c r="S21" s="121">
        <v>0</v>
      </c>
      <c r="AD21" s="121">
        <v>247500</v>
      </c>
      <c r="AE21" s="121">
        <v>22500</v>
      </c>
      <c r="AF21" s="121">
        <v>0</v>
      </c>
      <c r="AG21" s="122">
        <v>0</v>
      </c>
    </row>
    <row r="22">
      <c r="C22" s="13" t="s">
        <v>293</v>
      </c>
      <c r="K22" s="76" t="s">
        <v>294</v>
      </c>
      <c r="M22" s="121">
        <v>270000</v>
      </c>
      <c r="N22" s="121" t="s">
        <v>285</v>
      </c>
      <c r="P22" s="121" t="s">
        <v>292</v>
      </c>
      <c r="S22" s="121">
        <v>0</v>
      </c>
      <c r="AD22" s="121">
        <v>247500</v>
      </c>
      <c r="AE22" s="121">
        <v>22500</v>
      </c>
      <c r="AF22" s="121">
        <v>15000000</v>
      </c>
      <c r="AG22" s="122">
        <v>55.555555555555557</v>
      </c>
    </row>
    <row r="23">
      <c r="C23" s="13" t="s">
        <v>295</v>
      </c>
      <c r="K23" s="76" t="s">
        <v>296</v>
      </c>
      <c r="M23" s="121">
        <v>485000</v>
      </c>
      <c r="N23" s="121" t="s">
        <v>285</v>
      </c>
      <c r="P23" s="121" t="s">
        <v>297</v>
      </c>
      <c r="S23" s="121">
        <v>0</v>
      </c>
      <c r="AD23" s="121">
        <v>488000</v>
      </c>
      <c r="AE23" s="121">
        <v>-3000</v>
      </c>
      <c r="AF23" s="121">
        <v>0</v>
      </c>
      <c r="AG23" s="122">
        <v>0</v>
      </c>
    </row>
    <row r="24">
      <c r="C24" s="13" t="s">
        <v>298</v>
      </c>
      <c r="K24" s="76" t="s">
        <v>299</v>
      </c>
      <c r="M24" s="121">
        <v>5118000</v>
      </c>
      <c r="N24" s="121" t="s">
        <v>285</v>
      </c>
      <c r="P24" s="121" t="s">
        <v>300</v>
      </c>
      <c r="S24" s="121">
        <v>0</v>
      </c>
      <c r="AD24" s="121">
        <v>2363000</v>
      </c>
      <c r="AE24" s="121">
        <v>2755000</v>
      </c>
      <c r="AF24" s="121">
        <v>0</v>
      </c>
      <c r="AG24" s="122">
        <v>0</v>
      </c>
    </row>
    <row r="25">
      <c r="C25" s="13" t="s">
        <v>301</v>
      </c>
      <c r="K25" s="76" t="s">
        <v>302</v>
      </c>
      <c r="M25" s="121">
        <v>347000</v>
      </c>
      <c r="N25" s="121" t="s">
        <v>285</v>
      </c>
      <c r="P25" s="121" t="s">
        <v>303</v>
      </c>
      <c r="S25" s="121">
        <v>0</v>
      </c>
      <c r="AD25" s="121">
        <v>245168.17</v>
      </c>
      <c r="AE25" s="121">
        <v>101831.82999999999</v>
      </c>
      <c r="AF25" s="121">
        <v>0</v>
      </c>
      <c r="AG25" s="122">
        <v>0</v>
      </c>
    </row>
    <row r="26">
      <c r="C26" s="13" t="s">
        <v>304</v>
      </c>
      <c r="K26" s="76" t="s">
        <v>305</v>
      </c>
      <c r="M26" s="121">
        <v>15396000</v>
      </c>
      <c r="N26" s="121" t="s">
        <v>285</v>
      </c>
      <c r="P26" s="121" t="s">
        <v>306</v>
      </c>
      <c r="S26" s="121">
        <v>0</v>
      </c>
      <c r="AD26" s="121">
        <v>11273945.81</v>
      </c>
      <c r="AE26" s="121">
        <v>4122054.1899999995</v>
      </c>
      <c r="AF26" s="121">
        <v>0</v>
      </c>
      <c r="AG26" s="122">
        <v>0</v>
      </c>
    </row>
    <row r="27">
      <c r="C27" s="13" t="s">
        <v>307</v>
      </c>
      <c r="K27" s="76" t="s">
        <v>308</v>
      </c>
      <c r="M27" s="121">
        <v>0</v>
      </c>
      <c r="N27" s="121" t="s">
        <v>285</v>
      </c>
      <c r="P27" s="121" t="s">
        <v>309</v>
      </c>
      <c r="S27" s="121">
        <v>0</v>
      </c>
      <c r="AD27" s="121">
        <v>5520390.05</v>
      </c>
      <c r="AE27" s="121">
        <v>-5520390.05</v>
      </c>
      <c r="AF27" s="121">
        <v>0</v>
      </c>
      <c r="AG27" s="122">
        <v/>
      </c>
    </row>
    <row r="28">
      <c r="C28" s="13" t="s">
        <v>310</v>
      </c>
      <c r="K28" s="76" t="s">
        <v>311</v>
      </c>
      <c r="M28" s="121">
        <v>4125000</v>
      </c>
      <c r="N28" s="121" t="s">
        <v>285</v>
      </c>
      <c r="P28" s="121" t="s">
        <v>312</v>
      </c>
      <c r="S28" s="121">
        <v>0</v>
      </c>
      <c r="AD28" s="121">
        <v>5925924.9</v>
      </c>
      <c r="AE28" s="121">
        <v>-1800924.9000000004</v>
      </c>
      <c r="AF28" s="121">
        <v>0</v>
      </c>
      <c r="AG28" s="122">
        <v>0</v>
      </c>
    </row>
    <row r="29">
      <c r="C29" s="13" t="s">
        <v>313</v>
      </c>
      <c r="K29" s="76" t="s">
        <v>314</v>
      </c>
      <c r="M29" s="121">
        <v>485000</v>
      </c>
      <c r="N29" s="121" t="s">
        <v>285</v>
      </c>
      <c r="P29" s="121" t="s">
        <v>297</v>
      </c>
      <c r="S29" s="121">
        <v>0</v>
      </c>
      <c r="AD29" s="121">
        <v>681250</v>
      </c>
      <c r="AE29" s="121">
        <v>-196250</v>
      </c>
      <c r="AF29" s="121">
        <v>0</v>
      </c>
      <c r="AG29" s="122">
        <v>0</v>
      </c>
    </row>
    <row r="30">
      <c r="C30" s="13" t="s">
        <v>315</v>
      </c>
      <c r="K30" s="76" t="s">
        <v>316</v>
      </c>
      <c r="M30" s="121">
        <v>0</v>
      </c>
      <c r="N30" s="121" t="s">
        <v>285</v>
      </c>
      <c r="P30" s="121" t="s">
        <v>309</v>
      </c>
      <c r="S30" s="121">
        <v>0</v>
      </c>
      <c r="AD30" s="121">
        <v>1166000</v>
      </c>
      <c r="AE30" s="121">
        <v>-1166000</v>
      </c>
      <c r="AF30" s="121">
        <v>0</v>
      </c>
      <c r="AG30" s="122">
        <v/>
      </c>
    </row>
    <row r="31">
      <c r="C31" s="13" t="s">
        <v>317</v>
      </c>
      <c r="K31" s="76" t="s">
        <v>318</v>
      </c>
      <c r="M31" s="121">
        <v>4125000</v>
      </c>
      <c r="N31" s="121" t="s">
        <v>285</v>
      </c>
      <c r="P31" s="121" t="s">
        <v>312</v>
      </c>
      <c r="S31" s="121">
        <v>0</v>
      </c>
      <c r="AD31" s="121">
        <v>3841234</v>
      </c>
      <c r="AE31" s="121">
        <v>283766</v>
      </c>
      <c r="AF31" s="121">
        <v>0</v>
      </c>
      <c r="AG31" s="122">
        <v>0</v>
      </c>
    </row>
    <row r="32">
      <c r="C32" s="13" t="s">
        <v>319</v>
      </c>
      <c r="K32" s="76" t="s">
        <v>320</v>
      </c>
      <c r="M32" s="121">
        <v>485000</v>
      </c>
      <c r="N32" s="121" t="s">
        <v>285</v>
      </c>
      <c r="P32" s="121" t="s">
        <v>297</v>
      </c>
      <c r="S32" s="121">
        <v>0</v>
      </c>
      <c r="AD32" s="121">
        <v>0</v>
      </c>
      <c r="AE32" s="121">
        <v>485000</v>
      </c>
      <c r="AF32" s="121">
        <v>0</v>
      </c>
      <c r="AG32" s="122">
        <v>0</v>
      </c>
    </row>
    <row r="33">
      <c r="C33" s="13" t="s">
        <v>321</v>
      </c>
      <c r="K33" s="76" t="s">
        <v>322</v>
      </c>
      <c r="M33" s="121">
        <v>116000</v>
      </c>
      <c r="N33" s="121" t="s">
        <v>285</v>
      </c>
      <c r="P33" s="121" t="s">
        <v>323</v>
      </c>
      <c r="S33" s="121">
        <v>0</v>
      </c>
      <c r="AD33" s="121">
        <v>88200</v>
      </c>
      <c r="AE33" s="121">
        <v>27800</v>
      </c>
      <c r="AF33" s="121">
        <v>0</v>
      </c>
      <c r="AG33" s="122">
        <v>0</v>
      </c>
    </row>
    <row r="34">
      <c r="C34" s="13" t="s">
        <v>324</v>
      </c>
      <c r="K34" s="76" t="s">
        <v>325</v>
      </c>
      <c r="M34" s="121">
        <v>372000</v>
      </c>
      <c r="N34" s="121" t="s">
        <v>285</v>
      </c>
      <c r="P34" s="121" t="s">
        <v>326</v>
      </c>
      <c r="S34" s="121">
        <v>0</v>
      </c>
      <c r="AD34" s="121">
        <v>410342.15</v>
      </c>
      <c r="AE34" s="121">
        <v>-38342.150000000023</v>
      </c>
      <c r="AF34" s="121">
        <v>0</v>
      </c>
      <c r="AG34" s="122">
        <v>0</v>
      </c>
    </row>
    <row r="35">
      <c r="C35" s="13" t="s">
        <v>327</v>
      </c>
      <c r="K35" s="76" t="s">
        <v>328</v>
      </c>
      <c r="M35" s="121">
        <v>116000</v>
      </c>
      <c r="N35" s="121" t="s">
        <v>285</v>
      </c>
      <c r="P35" s="121" t="s">
        <v>323</v>
      </c>
      <c r="S35" s="121">
        <v>0</v>
      </c>
      <c r="AD35" s="121">
        <v>96100</v>
      </c>
      <c r="AE35" s="121">
        <v>19900</v>
      </c>
      <c r="AF35" s="121">
        <v>0</v>
      </c>
      <c r="AG35" s="122">
        <v>0</v>
      </c>
    </row>
    <row r="36">
      <c r="C36" s="13" t="s">
        <v>329</v>
      </c>
      <c r="K36" s="76" t="s">
        <v>330</v>
      </c>
      <c r="M36" s="121">
        <v>124000</v>
      </c>
      <c r="N36" s="121" t="s">
        <v>285</v>
      </c>
      <c r="P36" s="121" t="s">
        <v>331</v>
      </c>
      <c r="S36" s="121">
        <v>0</v>
      </c>
      <c r="AD36" s="121">
        <v>0</v>
      </c>
      <c r="AE36" s="121">
        <v>124000</v>
      </c>
      <c r="AF36" s="121">
        <v>0</v>
      </c>
      <c r="AG36" s="122">
        <v>0</v>
      </c>
    </row>
    <row r="37">
      <c r="A37" s="120" t="s">
        <v>332</v>
      </c>
      <c r="M37" s="123">
        <v>83660000</v>
      </c>
      <c r="P37" s="123">
        <v>83660000</v>
      </c>
      <c r="S37" s="123">
        <v>0</v>
      </c>
      <c r="AD37" s="123">
        <v>72720311.93</v>
      </c>
      <c r="AE37" s="123">
        <v>10939688.069999993</v>
      </c>
      <c r="AF37" s="123">
        <v>40000000</v>
      </c>
      <c r="AG37" s="124">
        <v>0.47812574707147981</v>
      </c>
    </row>
    <row r="38">
      <c r="A38" s="13" t="s">
        <v>282</v>
      </c>
    </row>
    <row r="39">
      <c r="A39" s="120" t="s">
        <v>34</v>
      </c>
    </row>
    <row r="40">
      <c r="C40" s="13" t="s">
        <v>283</v>
      </c>
      <c r="K40" s="76" t="s">
        <v>284</v>
      </c>
      <c r="M40" s="121">
        <v>57090</v>
      </c>
      <c r="N40" s="121" t="s">
        <v>285</v>
      </c>
      <c r="P40" s="121" t="s">
        <v>333</v>
      </c>
      <c r="S40" s="121">
        <v>0</v>
      </c>
      <c r="AD40" s="121">
        <v>57089.46</v>
      </c>
      <c r="AE40" s="121">
        <v>0.54000000000087311</v>
      </c>
      <c r="AF40" s="121">
        <v>0</v>
      </c>
      <c r="AG40" s="122">
        <v>0</v>
      </c>
    </row>
    <row r="41">
      <c r="A41" s="120" t="s">
        <v>334</v>
      </c>
      <c r="M41" s="123">
        <v>57090</v>
      </c>
      <c r="P41" s="123">
        <v>57090</v>
      </c>
      <c r="S41" s="123">
        <v>0</v>
      </c>
      <c r="AD41" s="123">
        <v>57089.46</v>
      </c>
      <c r="AE41" s="123">
        <v>0.54000000000087311</v>
      </c>
      <c r="AF41" s="123">
        <v>0</v>
      </c>
      <c r="AG41" s="124">
        <v>0</v>
      </c>
    </row>
    <row r="42">
      <c r="A42" s="13" t="s">
        <v>282</v>
      </c>
    </row>
    <row r="43">
      <c r="A43" s="120" t="s">
        <v>35</v>
      </c>
    </row>
    <row r="44">
      <c r="C44" s="13" t="s">
        <v>283</v>
      </c>
      <c r="K44" s="76" t="s">
        <v>284</v>
      </c>
      <c r="M44" s="121">
        <v>150133</v>
      </c>
      <c r="N44" s="121" t="s">
        <v>285</v>
      </c>
      <c r="P44" s="121" t="s">
        <v>335</v>
      </c>
      <c r="S44" s="121">
        <v>0</v>
      </c>
      <c r="AD44" s="121">
        <v>150132.6</v>
      </c>
      <c r="AE44" s="121">
        <v>0.39999999999417923</v>
      </c>
      <c r="AF44" s="121">
        <v>0</v>
      </c>
      <c r="AG44" s="122">
        <v>0</v>
      </c>
    </row>
    <row r="45">
      <c r="A45" s="120" t="s">
        <v>336</v>
      </c>
      <c r="M45" s="123">
        <v>150133</v>
      </c>
      <c r="P45" s="123">
        <v>150133</v>
      </c>
      <c r="S45" s="123">
        <v>0</v>
      </c>
      <c r="AD45" s="123">
        <v>150132.6</v>
      </c>
      <c r="AE45" s="123">
        <v>0.39999999999417923</v>
      </c>
      <c r="AF45" s="123">
        <v>0</v>
      </c>
      <c r="AG45" s="124">
        <v>0</v>
      </c>
    </row>
    <row r="46">
      <c r="A46" s="13" t="s">
        <v>282</v>
      </c>
    </row>
    <row r="47">
      <c r="A47" s="120" t="s">
        <v>36</v>
      </c>
    </row>
    <row r="48">
      <c r="C48" s="13" t="s">
        <v>337</v>
      </c>
      <c r="K48" s="76" t="s">
        <v>338</v>
      </c>
      <c r="M48" s="121">
        <v>37118</v>
      </c>
      <c r="N48" s="121" t="s">
        <v>285</v>
      </c>
      <c r="P48" s="121" t="s">
        <v>339</v>
      </c>
      <c r="S48" s="121">
        <v>0</v>
      </c>
      <c r="AD48" s="121">
        <v>35433.15</v>
      </c>
      <c r="AE48" s="121">
        <v>1684.8499999999985</v>
      </c>
      <c r="AF48" s="121">
        <v>0</v>
      </c>
      <c r="AG48" s="122">
        <v>0</v>
      </c>
    </row>
    <row r="49">
      <c r="A49" s="120" t="s">
        <v>340</v>
      </c>
      <c r="M49" s="123">
        <v>37118</v>
      </c>
      <c r="P49" s="123">
        <v>37118</v>
      </c>
      <c r="S49" s="123">
        <v>0</v>
      </c>
      <c r="AD49" s="123">
        <v>35433.15</v>
      </c>
      <c r="AE49" s="123">
        <v>1684.8499999999985</v>
      </c>
      <c r="AF49" s="123">
        <v>0</v>
      </c>
      <c r="AG49" s="124">
        <v>0</v>
      </c>
    </row>
    <row r="50">
      <c r="A50" s="13" t="s">
        <v>282</v>
      </c>
    </row>
    <row r="51">
      <c r="A51" s="120" t="s">
        <v>37</v>
      </c>
    </row>
    <row r="52">
      <c r="C52" s="13" t="s">
        <v>337</v>
      </c>
      <c r="K52" s="76" t="s">
        <v>338</v>
      </c>
      <c r="M52" s="121">
        <v>223687</v>
      </c>
      <c r="N52" s="121" t="s">
        <v>285</v>
      </c>
      <c r="P52" s="121" t="s">
        <v>341</v>
      </c>
      <c r="S52" s="121">
        <v>0</v>
      </c>
      <c r="AD52" s="121">
        <v>223686.5</v>
      </c>
      <c r="AE52" s="121">
        <v>0.5</v>
      </c>
      <c r="AF52" s="121">
        <v>0</v>
      </c>
      <c r="AG52" s="122">
        <v>0</v>
      </c>
    </row>
    <row r="53">
      <c r="A53" s="120" t="s">
        <v>342</v>
      </c>
      <c r="M53" s="123">
        <v>223687</v>
      </c>
      <c r="P53" s="123">
        <v>223687</v>
      </c>
      <c r="S53" s="123">
        <v>0</v>
      </c>
      <c r="AD53" s="123">
        <v>223686.5</v>
      </c>
      <c r="AE53" s="123">
        <v>0.5</v>
      </c>
      <c r="AF53" s="123">
        <v>0</v>
      </c>
      <c r="AG53" s="124">
        <v>0</v>
      </c>
    </row>
    <row r="54">
      <c r="A54" s="13" t="s">
        <v>282</v>
      </c>
    </row>
    <row r="55">
      <c r="A55" s="120" t="s">
        <v>38</v>
      </c>
    </row>
    <row r="56">
      <c r="C56" s="13" t="s">
        <v>283</v>
      </c>
      <c r="K56" s="76" t="s">
        <v>284</v>
      </c>
      <c r="M56" s="121">
        <v>635628</v>
      </c>
      <c r="N56" s="121" t="s">
        <v>285</v>
      </c>
      <c r="P56" s="121" t="s">
        <v>343</v>
      </c>
      <c r="S56" s="121">
        <v>0</v>
      </c>
      <c r="AD56" s="121">
        <v>635627.83</v>
      </c>
      <c r="AE56" s="121">
        <v>0.17000000004190952</v>
      </c>
      <c r="AF56" s="121">
        <v>0</v>
      </c>
      <c r="AG56" s="122">
        <v>0</v>
      </c>
    </row>
    <row r="57">
      <c r="A57" s="120" t="s">
        <v>344</v>
      </c>
      <c r="M57" s="123">
        <v>635628</v>
      </c>
      <c r="P57" s="123">
        <v>635628</v>
      </c>
      <c r="S57" s="123">
        <v>0</v>
      </c>
      <c r="AD57" s="123">
        <v>635627.83</v>
      </c>
      <c r="AE57" s="123">
        <v>0.17000000004190952</v>
      </c>
      <c r="AF57" s="123">
        <v>0</v>
      </c>
      <c r="AG57" s="124">
        <v>0</v>
      </c>
    </row>
    <row r="58">
      <c r="A58" s="13" t="s">
        <v>282</v>
      </c>
    </row>
    <row r="59">
      <c r="A59" s="120" t="s">
        <v>39</v>
      </c>
    </row>
    <row r="60">
      <c r="C60" s="13" t="s">
        <v>345</v>
      </c>
      <c r="K60" s="76" t="s">
        <v>346</v>
      </c>
      <c r="M60" s="121">
        <v>5940000</v>
      </c>
      <c r="N60" s="121" t="s">
        <v>285</v>
      </c>
      <c r="P60" s="121" t="s">
        <v>347</v>
      </c>
      <c r="S60" s="121">
        <v>0</v>
      </c>
      <c r="AD60" s="121">
        <v>1089383.56</v>
      </c>
      <c r="AE60" s="121">
        <v>4850616.4399999995</v>
      </c>
      <c r="AF60" s="121">
        <v>0</v>
      </c>
      <c r="AG60" s="122">
        <v>0</v>
      </c>
    </row>
    <row r="61">
      <c r="A61" s="120" t="s">
        <v>348</v>
      </c>
      <c r="M61" s="123">
        <v>5940000</v>
      </c>
      <c r="P61" s="123">
        <v>5940000</v>
      </c>
      <c r="S61" s="123">
        <v>0</v>
      </c>
      <c r="AD61" s="123">
        <v>1089383.56</v>
      </c>
      <c r="AE61" s="123">
        <v>4850616.4399999995</v>
      </c>
      <c r="AF61" s="123">
        <v>0</v>
      </c>
      <c r="AG61" s="124">
        <v>0</v>
      </c>
    </row>
    <row r="62">
      <c r="A62" s="13" t="s">
        <v>349</v>
      </c>
    </row>
    <row r="63">
      <c r="A63" s="120" t="s">
        <v>35</v>
      </c>
    </row>
    <row r="64">
      <c r="C64" s="13" t="s">
        <v>283</v>
      </c>
      <c r="K64" s="76" t="s">
        <v>284</v>
      </c>
      <c r="M64" s="121">
        <v>651686</v>
      </c>
      <c r="N64" s="121" t="s">
        <v>285</v>
      </c>
      <c r="P64" s="121" t="s">
        <v>350</v>
      </c>
      <c r="S64" s="121">
        <v>0</v>
      </c>
      <c r="AD64" s="121">
        <v>2079265.6</v>
      </c>
      <c r="AE64" s="121">
        <v>-1427579.6</v>
      </c>
      <c r="AF64" s="121">
        <v>50000</v>
      </c>
      <c r="AG64" s="122">
        <v>0.076724066498282908</v>
      </c>
    </row>
    <row r="65">
      <c r="A65" s="120" t="s">
        <v>336</v>
      </c>
      <c r="M65" s="123">
        <v>651686</v>
      </c>
      <c r="P65" s="123">
        <v>651686</v>
      </c>
      <c r="S65" s="123">
        <v>0</v>
      </c>
      <c r="AD65" s="123">
        <v>2079265.6</v>
      </c>
      <c r="AE65" s="123">
        <v>-1427579.6</v>
      </c>
      <c r="AF65" s="123">
        <v>50000</v>
      </c>
      <c r="AG65" s="124">
        <v>0.0005473133689324922</v>
      </c>
    </row>
    <row r="66">
      <c r="A66" s="13" t="s">
        <v>349</v>
      </c>
    </row>
    <row r="67">
      <c r="A67" s="120" t="s">
        <v>41</v>
      </c>
    </row>
    <row r="68">
      <c r="C68" s="13" t="s">
        <v>345</v>
      </c>
      <c r="K68" s="76" t="s">
        <v>346</v>
      </c>
      <c r="M68" s="121">
        <v>2935000</v>
      </c>
      <c r="N68" s="121" t="s">
        <v>285</v>
      </c>
      <c r="P68" s="121" t="s">
        <v>351</v>
      </c>
      <c r="S68" s="121">
        <v>0</v>
      </c>
      <c r="AD68" s="121">
        <v>2935000</v>
      </c>
      <c r="AE68" s="121">
        <v>0</v>
      </c>
      <c r="AF68" s="121">
        <v>0</v>
      </c>
      <c r="AG68" s="122">
        <v>0</v>
      </c>
    </row>
    <row r="69">
      <c r="A69" s="120" t="s">
        <v>352</v>
      </c>
      <c r="M69" s="123">
        <v>2935000</v>
      </c>
      <c r="P69" s="123">
        <v>2935000</v>
      </c>
      <c r="S69" s="123">
        <v>0</v>
      </c>
      <c r="AD69" s="123">
        <v>2935000</v>
      </c>
      <c r="AE69" s="123">
        <v>0</v>
      </c>
      <c r="AF69" s="123">
        <v>0</v>
      </c>
      <c r="AG69" s="124">
        <v>0</v>
      </c>
    </row>
    <row r="70">
      <c r="A70" s="13" t="s">
        <v>349</v>
      </c>
    </row>
    <row r="71">
      <c r="A71" s="120" t="s">
        <v>38</v>
      </c>
    </row>
    <row r="72">
      <c r="C72" s="13" t="s">
        <v>283</v>
      </c>
      <c r="K72" s="76" t="s">
        <v>284</v>
      </c>
      <c r="M72" s="121">
        <v>502875</v>
      </c>
      <c r="N72" s="121" t="s">
        <v>285</v>
      </c>
      <c r="P72" s="121" t="s">
        <v>353</v>
      </c>
      <c r="S72" s="121">
        <v>0</v>
      </c>
      <c r="AD72" s="121">
        <v>502874.78</v>
      </c>
      <c r="AE72" s="121">
        <v>0.21999999997206032</v>
      </c>
      <c r="AF72" s="121">
        <v>0</v>
      </c>
      <c r="AG72" s="122">
        <v>0</v>
      </c>
    </row>
    <row r="73">
      <c r="A73" s="120" t="s">
        <v>344</v>
      </c>
      <c r="M73" s="123">
        <v>502875</v>
      </c>
      <c r="P73" s="123">
        <v>502875</v>
      </c>
      <c r="S73" s="123">
        <v>0</v>
      </c>
      <c r="AD73" s="123">
        <v>502874.78</v>
      </c>
      <c r="AE73" s="123">
        <v>0.21999999997206032</v>
      </c>
      <c r="AF73" s="123">
        <v>0</v>
      </c>
      <c r="AG73" s="124">
        <v>0</v>
      </c>
    </row>
    <row r="74">
      <c r="A74" s="13" t="s">
        <v>349</v>
      </c>
    </row>
    <row r="75">
      <c r="A75" s="120" t="s">
        <v>33</v>
      </c>
    </row>
    <row r="76">
      <c r="C76" s="13" t="s">
        <v>283</v>
      </c>
      <c r="K76" s="76" t="s">
        <v>284</v>
      </c>
      <c r="M76" s="121">
        <v>24462000</v>
      </c>
      <c r="N76" s="121" t="s">
        <v>285</v>
      </c>
      <c r="P76" s="121" t="s">
        <v>354</v>
      </c>
      <c r="S76" s="121">
        <v>0</v>
      </c>
      <c r="AD76" s="121">
        <v>26594152.03</v>
      </c>
      <c r="AE76" s="121">
        <v>-2132152.0300000012</v>
      </c>
      <c r="AF76" s="121">
        <v>0</v>
      </c>
      <c r="AG76" s="122">
        <v>0</v>
      </c>
    </row>
    <row r="77">
      <c r="C77" s="13" t="s">
        <v>287</v>
      </c>
      <c r="K77" s="76" t="s">
        <v>288</v>
      </c>
      <c r="M77" s="121">
        <v>1104000</v>
      </c>
      <c r="N77" s="121" t="s">
        <v>285</v>
      </c>
      <c r="P77" s="121" t="s">
        <v>355</v>
      </c>
      <c r="S77" s="121">
        <v>0</v>
      </c>
      <c r="AD77" s="121">
        <v>1071454.54</v>
      </c>
      <c r="AE77" s="121">
        <v>32545.459999999963</v>
      </c>
      <c r="AF77" s="121">
        <v>0</v>
      </c>
      <c r="AG77" s="122">
        <v>0</v>
      </c>
    </row>
    <row r="78">
      <c r="C78" s="13" t="s">
        <v>290</v>
      </c>
      <c r="K78" s="76" t="s">
        <v>291</v>
      </c>
      <c r="M78" s="121">
        <v>60000</v>
      </c>
      <c r="N78" s="121" t="s">
        <v>285</v>
      </c>
      <c r="P78" s="121" t="s">
        <v>356</v>
      </c>
      <c r="S78" s="121">
        <v>0</v>
      </c>
      <c r="AD78" s="121">
        <v>55000</v>
      </c>
      <c r="AE78" s="121">
        <v>5000</v>
      </c>
      <c r="AF78" s="121">
        <v>0</v>
      </c>
      <c r="AG78" s="122">
        <v>0</v>
      </c>
    </row>
    <row r="79">
      <c r="C79" s="13" t="s">
        <v>293</v>
      </c>
      <c r="K79" s="76" t="s">
        <v>294</v>
      </c>
      <c r="M79" s="121">
        <v>60000</v>
      </c>
      <c r="N79" s="121" t="s">
        <v>285</v>
      </c>
      <c r="P79" s="121" t="s">
        <v>356</v>
      </c>
      <c r="S79" s="121">
        <v>0</v>
      </c>
      <c r="AD79" s="121">
        <v>55000</v>
      </c>
      <c r="AE79" s="121">
        <v>5000</v>
      </c>
      <c r="AF79" s="121">
        <v>0</v>
      </c>
      <c r="AG79" s="122">
        <v>0</v>
      </c>
    </row>
    <row r="80">
      <c r="C80" s="13" t="s">
        <v>295</v>
      </c>
      <c r="K80" s="76" t="s">
        <v>296</v>
      </c>
      <c r="M80" s="121">
        <v>230000</v>
      </c>
      <c r="N80" s="121" t="s">
        <v>285</v>
      </c>
      <c r="P80" s="121" t="s">
        <v>357</v>
      </c>
      <c r="S80" s="121">
        <v>0</v>
      </c>
      <c r="AD80" s="121">
        <v>334000</v>
      </c>
      <c r="AE80" s="121">
        <v>-104000</v>
      </c>
      <c r="AF80" s="121">
        <v>0</v>
      </c>
      <c r="AG80" s="122">
        <v>0</v>
      </c>
    </row>
    <row r="81">
      <c r="C81" s="13" t="s">
        <v>310</v>
      </c>
      <c r="K81" s="76" t="s">
        <v>311</v>
      </c>
      <c r="M81" s="121">
        <v>2039000</v>
      </c>
      <c r="N81" s="121" t="s">
        <v>285</v>
      </c>
      <c r="P81" s="121" t="s">
        <v>358</v>
      </c>
      <c r="S81" s="121">
        <v>0</v>
      </c>
      <c r="AD81" s="121">
        <v>0</v>
      </c>
      <c r="AE81" s="121">
        <v>2039000</v>
      </c>
      <c r="AF81" s="121">
        <v>0</v>
      </c>
      <c r="AG81" s="122">
        <v>0</v>
      </c>
    </row>
    <row r="82">
      <c r="C82" s="13" t="s">
        <v>313</v>
      </c>
      <c r="K82" s="76" t="s">
        <v>314</v>
      </c>
      <c r="M82" s="121">
        <v>230000</v>
      </c>
      <c r="N82" s="121" t="s">
        <v>285</v>
      </c>
      <c r="P82" s="121" t="s">
        <v>357</v>
      </c>
      <c r="S82" s="121">
        <v>0</v>
      </c>
      <c r="AD82" s="121">
        <v>0</v>
      </c>
      <c r="AE82" s="121">
        <v>230000</v>
      </c>
      <c r="AF82" s="121">
        <v>0</v>
      </c>
      <c r="AG82" s="122">
        <v>0</v>
      </c>
    </row>
    <row r="83">
      <c r="C83" s="13" t="s">
        <v>315</v>
      </c>
      <c r="K83" s="76" t="s">
        <v>316</v>
      </c>
      <c r="M83" s="121">
        <v>0</v>
      </c>
      <c r="N83" s="121" t="s">
        <v>285</v>
      </c>
      <c r="P83" s="121" t="s">
        <v>309</v>
      </c>
      <c r="S83" s="121">
        <v>0</v>
      </c>
      <c r="AD83" s="121">
        <v>267000</v>
      </c>
      <c r="AE83" s="121">
        <v>-267000</v>
      </c>
      <c r="AF83" s="121">
        <v>0</v>
      </c>
      <c r="AG83" s="122">
        <v/>
      </c>
    </row>
    <row r="84">
      <c r="C84" s="13" t="s">
        <v>317</v>
      </c>
      <c r="K84" s="76" t="s">
        <v>318</v>
      </c>
      <c r="M84" s="121">
        <v>2039000</v>
      </c>
      <c r="N84" s="121" t="s">
        <v>285</v>
      </c>
      <c r="P84" s="121" t="s">
        <v>358</v>
      </c>
      <c r="S84" s="121">
        <v>0</v>
      </c>
      <c r="AD84" s="121">
        <v>2039000</v>
      </c>
      <c r="AE84" s="121">
        <v>0</v>
      </c>
      <c r="AF84" s="121">
        <v>0</v>
      </c>
      <c r="AG84" s="122">
        <v>0</v>
      </c>
    </row>
    <row r="85">
      <c r="C85" s="13" t="s">
        <v>319</v>
      </c>
      <c r="K85" s="76" t="s">
        <v>320</v>
      </c>
      <c r="M85" s="121">
        <v>230000</v>
      </c>
      <c r="N85" s="121" t="s">
        <v>285</v>
      </c>
      <c r="P85" s="121" t="s">
        <v>357</v>
      </c>
      <c r="S85" s="121">
        <v>0</v>
      </c>
      <c r="AD85" s="121">
        <v>0</v>
      </c>
      <c r="AE85" s="121">
        <v>230000</v>
      </c>
      <c r="AF85" s="121">
        <v>0</v>
      </c>
      <c r="AG85" s="122">
        <v>0</v>
      </c>
    </row>
    <row r="86">
      <c r="C86" s="13" t="s">
        <v>321</v>
      </c>
      <c r="K86" s="76" t="s">
        <v>322</v>
      </c>
      <c r="M86" s="121">
        <v>55000</v>
      </c>
      <c r="N86" s="121" t="s">
        <v>285</v>
      </c>
      <c r="P86" s="121" t="s">
        <v>359</v>
      </c>
      <c r="S86" s="121">
        <v>0</v>
      </c>
      <c r="AD86" s="121">
        <v>61400</v>
      </c>
      <c r="AE86" s="121">
        <v>-6400</v>
      </c>
      <c r="AF86" s="121">
        <v>0</v>
      </c>
      <c r="AG86" s="122">
        <v>0</v>
      </c>
    </row>
    <row r="87">
      <c r="C87" s="13" t="s">
        <v>324</v>
      </c>
      <c r="K87" s="76" t="s">
        <v>325</v>
      </c>
      <c r="M87" s="121">
        <v>199000</v>
      </c>
      <c r="N87" s="121" t="s">
        <v>285</v>
      </c>
      <c r="P87" s="121" t="s">
        <v>360</v>
      </c>
      <c r="S87" s="121">
        <v>0</v>
      </c>
      <c r="AD87" s="121">
        <v>267798.22</v>
      </c>
      <c r="AE87" s="121">
        <v>-68798.219999999972</v>
      </c>
      <c r="AF87" s="121">
        <v>0</v>
      </c>
      <c r="AG87" s="122">
        <v>0</v>
      </c>
    </row>
    <row r="88">
      <c r="C88" s="13" t="s">
        <v>327</v>
      </c>
      <c r="K88" s="76" t="s">
        <v>328</v>
      </c>
      <c r="M88" s="121">
        <v>55000</v>
      </c>
      <c r="N88" s="121" t="s">
        <v>285</v>
      </c>
      <c r="P88" s="121" t="s">
        <v>359</v>
      </c>
      <c r="S88" s="121">
        <v>0</v>
      </c>
      <c r="AD88" s="121">
        <v>53600</v>
      </c>
      <c r="AE88" s="121">
        <v>1400</v>
      </c>
      <c r="AF88" s="121">
        <v>0</v>
      </c>
      <c r="AG88" s="122">
        <v>0</v>
      </c>
    </row>
    <row r="89">
      <c r="C89" s="13" t="s">
        <v>329</v>
      </c>
      <c r="K89" s="76" t="s">
        <v>330</v>
      </c>
      <c r="M89" s="121">
        <v>61000</v>
      </c>
      <c r="N89" s="121" t="s">
        <v>285</v>
      </c>
      <c r="P89" s="121" t="s">
        <v>361</v>
      </c>
      <c r="S89" s="121">
        <v>0</v>
      </c>
      <c r="AD89" s="121">
        <v>0</v>
      </c>
      <c r="AE89" s="121">
        <v>61000</v>
      </c>
      <c r="AF89" s="121">
        <v>0</v>
      </c>
      <c r="AG89" s="122">
        <v>0</v>
      </c>
    </row>
    <row r="90">
      <c r="A90" s="120" t="s">
        <v>362</v>
      </c>
      <c r="M90" s="123">
        <v>30824000</v>
      </c>
      <c r="P90" s="123">
        <v>30824000</v>
      </c>
      <c r="S90" s="123">
        <v>0</v>
      </c>
      <c r="AD90" s="123">
        <v>30798404.79</v>
      </c>
      <c r="AE90" s="123">
        <v>25595.2099999988</v>
      </c>
      <c r="AF90" s="123">
        <v>0</v>
      </c>
      <c r="AG90" s="124">
        <v>0</v>
      </c>
    </row>
    <row r="91">
      <c r="A91" s="13" t="s">
        <v>349</v>
      </c>
    </row>
    <row r="92">
      <c r="A92" s="120" t="s">
        <v>34</v>
      </c>
    </row>
    <row r="93">
      <c r="C93" s="13" t="s">
        <v>283</v>
      </c>
      <c r="K93" s="76" t="s">
        <v>284</v>
      </c>
      <c r="M93" s="121">
        <v>1427580</v>
      </c>
      <c r="N93" s="121" t="s">
        <v>285</v>
      </c>
      <c r="P93" s="121" t="s">
        <v>363</v>
      </c>
      <c r="S93" s="121">
        <v>0</v>
      </c>
      <c r="AD93" s="121">
        <v>0</v>
      </c>
      <c r="AE93" s="121">
        <v>1427580</v>
      </c>
      <c r="AF93" s="121">
        <v>0</v>
      </c>
      <c r="AG93" s="122">
        <v>0</v>
      </c>
    </row>
    <row r="94">
      <c r="A94" s="120" t="s">
        <v>334</v>
      </c>
      <c r="M94" s="123">
        <v>1427580</v>
      </c>
      <c r="P94" s="123">
        <v>1427580</v>
      </c>
      <c r="S94" s="123">
        <v>0</v>
      </c>
      <c r="AD94" s="123">
        <v>0</v>
      </c>
      <c r="AE94" s="123">
        <v>1427580</v>
      </c>
      <c r="AF94" s="123">
        <v>0</v>
      </c>
      <c r="AG94" s="124">
        <v>0</v>
      </c>
    </row>
    <row r="95">
      <c r="A95" s="13" t="s">
        <v>364</v>
      </c>
    </row>
    <row r="96">
      <c r="A96" s="120" t="s">
        <v>35</v>
      </c>
    </row>
    <row r="97">
      <c r="C97" s="13" t="s">
        <v>283</v>
      </c>
      <c r="K97" s="76" t="s">
        <v>284</v>
      </c>
      <c r="M97" s="121">
        <v>50690</v>
      </c>
      <c r="N97" s="121" t="s">
        <v>285</v>
      </c>
      <c r="P97" s="121" t="s">
        <v>365</v>
      </c>
      <c r="S97" s="121">
        <v>0</v>
      </c>
      <c r="AD97" s="121">
        <v>50689.08</v>
      </c>
      <c r="AE97" s="121">
        <v>0.91999999999825377</v>
      </c>
      <c r="AF97" s="121">
        <v>0</v>
      </c>
      <c r="AG97" s="122">
        <v>0</v>
      </c>
    </row>
    <row r="98">
      <c r="A98" s="120" t="s">
        <v>336</v>
      </c>
      <c r="M98" s="123">
        <v>50690</v>
      </c>
      <c r="P98" s="123">
        <v>50690</v>
      </c>
      <c r="S98" s="123">
        <v>0</v>
      </c>
      <c r="AD98" s="123">
        <v>50689.08</v>
      </c>
      <c r="AE98" s="123">
        <v>0.91999999999825377</v>
      </c>
      <c r="AF98" s="123">
        <v>0</v>
      </c>
      <c r="AG98" s="124">
        <v>0</v>
      </c>
    </row>
    <row r="99">
      <c r="A99" s="13" t="s">
        <v>364</v>
      </c>
    </row>
    <row r="100">
      <c r="A100" s="120" t="s">
        <v>34</v>
      </c>
    </row>
    <row r="101">
      <c r="C101" s="13" t="s">
        <v>283</v>
      </c>
      <c r="K101" s="76" t="s">
        <v>284</v>
      </c>
      <c r="M101" s="121">
        <v>140135</v>
      </c>
      <c r="N101" s="121" t="s">
        <v>285</v>
      </c>
      <c r="P101" s="121" t="s">
        <v>366</v>
      </c>
      <c r="S101" s="121">
        <v>0</v>
      </c>
      <c r="AD101" s="121">
        <v>140134.49</v>
      </c>
      <c r="AE101" s="121">
        <v>0.51000000000931323</v>
      </c>
      <c r="AF101" s="121">
        <v>0</v>
      </c>
      <c r="AG101" s="122">
        <v>0</v>
      </c>
    </row>
    <row r="102">
      <c r="A102" s="120" t="s">
        <v>334</v>
      </c>
      <c r="M102" s="123">
        <v>140135</v>
      </c>
      <c r="P102" s="123">
        <v>140135</v>
      </c>
      <c r="S102" s="123">
        <v>0</v>
      </c>
      <c r="AD102" s="123">
        <v>140134.49</v>
      </c>
      <c r="AE102" s="123">
        <v>0.51000000000931323</v>
      </c>
      <c r="AF102" s="123">
        <v>0</v>
      </c>
      <c r="AG102" s="124">
        <v>0</v>
      </c>
    </row>
    <row r="103">
      <c r="A103" s="13" t="s">
        <v>364</v>
      </c>
    </row>
    <row r="104">
      <c r="A104" s="120" t="s">
        <v>32</v>
      </c>
    </row>
    <row r="105">
      <c r="C105" s="13" t="s">
        <v>283</v>
      </c>
      <c r="K105" s="76" t="s">
        <v>284</v>
      </c>
      <c r="M105" s="121">
        <v>8267000</v>
      </c>
      <c r="N105" s="121" t="s">
        <v>285</v>
      </c>
      <c r="P105" s="121" t="s">
        <v>367</v>
      </c>
      <c r="S105" s="121">
        <v>0</v>
      </c>
      <c r="AD105" s="121">
        <v>7605821.62</v>
      </c>
      <c r="AE105" s="121">
        <v>661178.37999999989</v>
      </c>
      <c r="AF105" s="121">
        <v>0</v>
      </c>
      <c r="AG105" s="122">
        <v>0</v>
      </c>
    </row>
    <row r="106">
      <c r="C106" s="13" t="s">
        <v>287</v>
      </c>
      <c r="K106" s="76" t="s">
        <v>288</v>
      </c>
      <c r="M106" s="121">
        <v>432000</v>
      </c>
      <c r="N106" s="121" t="s">
        <v>285</v>
      </c>
      <c r="P106" s="121" t="s">
        <v>368</v>
      </c>
      <c r="S106" s="121">
        <v>0</v>
      </c>
      <c r="AD106" s="121">
        <v>402272.73</v>
      </c>
      <c r="AE106" s="121">
        <v>29727.270000000019</v>
      </c>
      <c r="AF106" s="121">
        <v>0</v>
      </c>
      <c r="AG106" s="122">
        <v>0</v>
      </c>
    </row>
    <row r="107">
      <c r="C107" s="13" t="s">
        <v>290</v>
      </c>
      <c r="K107" s="76" t="s">
        <v>291</v>
      </c>
      <c r="M107" s="121">
        <v>0</v>
      </c>
      <c r="N107" s="121" t="s">
        <v>285</v>
      </c>
      <c r="P107" s="121" t="s">
        <v>309</v>
      </c>
      <c r="S107" s="121">
        <v>0</v>
      </c>
      <c r="AD107" s="121">
        <v>55000</v>
      </c>
      <c r="AE107" s="121">
        <v>-55000</v>
      </c>
      <c r="AF107" s="121">
        <v>0</v>
      </c>
      <c r="AG107" s="122">
        <v/>
      </c>
    </row>
    <row r="108">
      <c r="C108" s="13" t="s">
        <v>293</v>
      </c>
      <c r="K108" s="76" t="s">
        <v>294</v>
      </c>
      <c r="M108" s="121">
        <v>60000</v>
      </c>
      <c r="N108" s="121" t="s">
        <v>285</v>
      </c>
      <c r="P108" s="121" t="s">
        <v>356</v>
      </c>
      <c r="S108" s="121">
        <v>0</v>
      </c>
      <c r="AD108" s="121">
        <v>55000</v>
      </c>
      <c r="AE108" s="121">
        <v>5000</v>
      </c>
      <c r="AF108" s="121">
        <v>0</v>
      </c>
      <c r="AG108" s="122">
        <v>0</v>
      </c>
    </row>
    <row r="109">
      <c r="C109" s="13" t="s">
        <v>295</v>
      </c>
      <c r="K109" s="76" t="s">
        <v>296</v>
      </c>
      <c r="M109" s="121">
        <v>90000</v>
      </c>
      <c r="N109" s="121" t="s">
        <v>285</v>
      </c>
      <c r="P109" s="121" t="s">
        <v>369</v>
      </c>
      <c r="S109" s="121">
        <v>0</v>
      </c>
      <c r="AD109" s="121">
        <v>114000</v>
      </c>
      <c r="AE109" s="121">
        <v>-24000</v>
      </c>
      <c r="AF109" s="121">
        <v>0</v>
      </c>
      <c r="AG109" s="122">
        <v>0</v>
      </c>
    </row>
    <row r="110">
      <c r="C110" s="13" t="s">
        <v>310</v>
      </c>
      <c r="K110" s="76" t="s">
        <v>311</v>
      </c>
      <c r="M110" s="121">
        <v>689000</v>
      </c>
      <c r="N110" s="121" t="s">
        <v>285</v>
      </c>
      <c r="P110" s="121" t="s">
        <v>370</v>
      </c>
      <c r="S110" s="121">
        <v>0</v>
      </c>
      <c r="AD110" s="121">
        <v>668388.5</v>
      </c>
      <c r="AE110" s="121">
        <v>20611.5</v>
      </c>
      <c r="AF110" s="121">
        <v>0</v>
      </c>
      <c r="AG110" s="122">
        <v>0</v>
      </c>
    </row>
    <row r="111">
      <c r="C111" s="13" t="s">
        <v>313</v>
      </c>
      <c r="K111" s="76" t="s">
        <v>314</v>
      </c>
      <c r="M111" s="121">
        <v>90000</v>
      </c>
      <c r="N111" s="121" t="s">
        <v>285</v>
      </c>
      <c r="P111" s="121" t="s">
        <v>369</v>
      </c>
      <c r="S111" s="121">
        <v>0</v>
      </c>
      <c r="AD111" s="121">
        <v>88500</v>
      </c>
      <c r="AE111" s="121">
        <v>1500</v>
      </c>
      <c r="AF111" s="121">
        <v>0</v>
      </c>
      <c r="AG111" s="122">
        <v>0</v>
      </c>
    </row>
    <row r="112">
      <c r="C112" s="13" t="s">
        <v>315</v>
      </c>
      <c r="K112" s="76" t="s">
        <v>316</v>
      </c>
      <c r="M112" s="121">
        <v>0</v>
      </c>
      <c r="N112" s="121" t="s">
        <v>285</v>
      </c>
      <c r="P112" s="121" t="s">
        <v>309</v>
      </c>
      <c r="S112" s="121">
        <v>0</v>
      </c>
      <c r="AD112" s="121">
        <v>57000</v>
      </c>
      <c r="AE112" s="121">
        <v>-57000</v>
      </c>
      <c r="AF112" s="121">
        <v>0</v>
      </c>
      <c r="AG112" s="122">
        <v/>
      </c>
    </row>
    <row r="113">
      <c r="C113" s="13" t="s">
        <v>317</v>
      </c>
      <c r="K113" s="76" t="s">
        <v>318</v>
      </c>
      <c r="M113" s="121">
        <v>689000</v>
      </c>
      <c r="N113" s="121" t="s">
        <v>285</v>
      </c>
      <c r="P113" s="121" t="s">
        <v>370</v>
      </c>
      <c r="S113" s="121">
        <v>0</v>
      </c>
      <c r="AD113" s="121">
        <v>689000</v>
      </c>
      <c r="AE113" s="121">
        <v>0</v>
      </c>
      <c r="AF113" s="121">
        <v>0</v>
      </c>
      <c r="AG113" s="122">
        <v>0</v>
      </c>
    </row>
    <row r="114">
      <c r="C114" s="13" t="s">
        <v>319</v>
      </c>
      <c r="K114" s="76" t="s">
        <v>320</v>
      </c>
      <c r="M114" s="121">
        <v>90000</v>
      </c>
      <c r="N114" s="121" t="s">
        <v>285</v>
      </c>
      <c r="P114" s="121" t="s">
        <v>369</v>
      </c>
      <c r="S114" s="121">
        <v>0</v>
      </c>
      <c r="AD114" s="121">
        <v>0</v>
      </c>
      <c r="AE114" s="121">
        <v>90000</v>
      </c>
      <c r="AF114" s="121">
        <v>0</v>
      </c>
      <c r="AG114" s="122">
        <v>0</v>
      </c>
    </row>
    <row r="115">
      <c r="C115" s="13" t="s">
        <v>321</v>
      </c>
      <c r="K115" s="76" t="s">
        <v>322</v>
      </c>
      <c r="M115" s="121">
        <v>22000</v>
      </c>
      <c r="N115" s="121" t="s">
        <v>285</v>
      </c>
      <c r="P115" s="121" t="s">
        <v>371</v>
      </c>
      <c r="S115" s="121">
        <v>0</v>
      </c>
      <c r="AD115" s="121">
        <v>20200</v>
      </c>
      <c r="AE115" s="121">
        <v>1800</v>
      </c>
      <c r="AF115" s="121">
        <v>0</v>
      </c>
      <c r="AG115" s="122">
        <v>0</v>
      </c>
    </row>
    <row r="116">
      <c r="C116" s="13" t="s">
        <v>324</v>
      </c>
      <c r="K116" s="76" t="s">
        <v>325</v>
      </c>
      <c r="M116" s="121">
        <v>75000</v>
      </c>
      <c r="N116" s="121" t="s">
        <v>285</v>
      </c>
      <c r="P116" s="121" t="s">
        <v>372</v>
      </c>
      <c r="S116" s="121">
        <v>0</v>
      </c>
      <c r="AD116" s="121">
        <v>91969.15</v>
      </c>
      <c r="AE116" s="121">
        <v>-16969.149999999994</v>
      </c>
      <c r="AF116" s="121">
        <v>0</v>
      </c>
      <c r="AG116" s="122">
        <v>0</v>
      </c>
    </row>
    <row r="117">
      <c r="C117" s="13" t="s">
        <v>327</v>
      </c>
      <c r="K117" s="76" t="s">
        <v>328</v>
      </c>
      <c r="M117" s="121">
        <v>22000</v>
      </c>
      <c r="N117" s="121" t="s">
        <v>285</v>
      </c>
      <c r="P117" s="121" t="s">
        <v>371</v>
      </c>
      <c r="S117" s="121">
        <v>0</v>
      </c>
      <c r="AD117" s="121">
        <v>20200</v>
      </c>
      <c r="AE117" s="121">
        <v>1800</v>
      </c>
      <c r="AF117" s="121">
        <v>0</v>
      </c>
      <c r="AG117" s="122">
        <v>0</v>
      </c>
    </row>
    <row r="118">
      <c r="C118" s="13" t="s">
        <v>329</v>
      </c>
      <c r="K118" s="76" t="s">
        <v>330</v>
      </c>
      <c r="M118" s="121">
        <v>21000</v>
      </c>
      <c r="N118" s="121" t="s">
        <v>285</v>
      </c>
      <c r="P118" s="121" t="s">
        <v>373</v>
      </c>
      <c r="S118" s="121">
        <v>0</v>
      </c>
      <c r="AD118" s="121">
        <v>0</v>
      </c>
      <c r="AE118" s="121">
        <v>21000</v>
      </c>
      <c r="AF118" s="121">
        <v>0</v>
      </c>
      <c r="AG118" s="122">
        <v>0</v>
      </c>
    </row>
    <row r="119">
      <c r="C119" s="13" t="s">
        <v>374</v>
      </c>
      <c r="K119" s="76" t="s">
        <v>375</v>
      </c>
      <c r="M119" s="121">
        <v>60000</v>
      </c>
      <c r="N119" s="121" t="s">
        <v>285</v>
      </c>
      <c r="P119" s="121" t="s">
        <v>356</v>
      </c>
      <c r="S119" s="121">
        <v>0</v>
      </c>
      <c r="AD119" s="121">
        <v>0</v>
      </c>
      <c r="AE119" s="121">
        <v>60000</v>
      </c>
      <c r="AF119" s="121">
        <v>0</v>
      </c>
      <c r="AG119" s="122">
        <v>0</v>
      </c>
    </row>
    <row r="120">
      <c r="A120" s="120" t="s">
        <v>376</v>
      </c>
      <c r="M120" s="123">
        <v>10607000</v>
      </c>
      <c r="P120" s="123">
        <v>10607000</v>
      </c>
      <c r="S120" s="123">
        <v>0</v>
      </c>
      <c r="AD120" s="123">
        <v>9867352</v>
      </c>
      <c r="AE120" s="123">
        <v>739647.99999999988</v>
      </c>
      <c r="AF120" s="123">
        <v>0</v>
      </c>
      <c r="AG120" s="124">
        <v>0</v>
      </c>
    </row>
    <row r="121">
      <c r="A121" s="13" t="s">
        <v>364</v>
      </c>
    </row>
    <row r="122">
      <c r="A122" s="120" t="s">
        <v>40</v>
      </c>
    </row>
    <row r="123">
      <c r="C123" s="13" t="s">
        <v>345</v>
      </c>
      <c r="K123" s="76" t="s">
        <v>346</v>
      </c>
      <c r="M123" s="121">
        <v>0</v>
      </c>
      <c r="N123" s="121" t="s">
        <v>285</v>
      </c>
      <c r="P123" s="121" t="s">
        <v>309</v>
      </c>
      <c r="S123" s="121">
        <v>0</v>
      </c>
      <c r="AD123" s="121">
        <v>914013.6</v>
      </c>
      <c r="AE123" s="121">
        <v>-914013.6</v>
      </c>
      <c r="AF123" s="121">
        <v>0</v>
      </c>
      <c r="AG123" s="122">
        <v/>
      </c>
    </row>
    <row r="124">
      <c r="C124" s="13" t="s">
        <v>377</v>
      </c>
      <c r="K124" s="76" t="s">
        <v>378</v>
      </c>
      <c r="M124" s="121">
        <v>992000</v>
      </c>
      <c r="N124" s="121" t="s">
        <v>285</v>
      </c>
      <c r="P124" s="121" t="s">
        <v>379</v>
      </c>
      <c r="S124" s="121">
        <v>0</v>
      </c>
      <c r="AD124" s="121">
        <v>0</v>
      </c>
      <c r="AE124" s="121">
        <v>992000</v>
      </c>
      <c r="AF124" s="121">
        <v>0</v>
      </c>
      <c r="AG124" s="122">
        <v>0</v>
      </c>
    </row>
    <row r="125">
      <c r="A125" s="120" t="s">
        <v>380</v>
      </c>
      <c r="M125" s="123">
        <v>992000</v>
      </c>
      <c r="P125" s="123">
        <v>992000</v>
      </c>
      <c r="S125" s="123">
        <v>0</v>
      </c>
      <c r="AD125" s="123">
        <v>914013.6</v>
      </c>
      <c r="AE125" s="123">
        <v>77986.400000000023</v>
      </c>
      <c r="AF125" s="123">
        <v>0</v>
      </c>
      <c r="AG125" s="124">
        <v>0</v>
      </c>
    </row>
    <row r="126">
      <c r="A126" s="125" t="s">
        <v>381</v>
      </c>
      <c r="M126" s="126">
        <v>138834622</v>
      </c>
      <c r="P126" s="127">
        <v>138834622</v>
      </c>
      <c r="S126" s="127">
        <v>0</v>
      </c>
      <c r="AD126" s="127">
        <v>122199399.36999998</v>
      </c>
      <c r="AE126" s="127">
        <v>16635222.629999992</v>
      </c>
      <c r="AF126" s="127">
        <v>40050000</v>
      </c>
      <c r="AG126" s="128">
        <v>0.28847271251979206</v>
      </c>
    </row>
    <row r="127">
      <c r="A127" s="119" t="s">
        <v>382</v>
      </c>
    </row>
    <row r="128">
      <c r="A128" s="13" t="s">
        <v>383</v>
      </c>
    </row>
    <row r="129">
      <c r="A129" s="125" t="s">
        <v>43</v>
      </c>
    </row>
    <row r="130">
      <c r="B130" s="129" t="s">
        <v>44</v>
      </c>
    </row>
    <row r="131">
      <c r="C131" s="13" t="s">
        <v>384</v>
      </c>
      <c r="K131" s="76" t="s">
        <v>385</v>
      </c>
      <c r="M131" s="121">
        <v>11547210.32</v>
      </c>
      <c r="N131" s="121">
        <v>0</v>
      </c>
      <c r="P131" s="121">
        <v>11547210.32</v>
      </c>
      <c r="S131" s="121">
        <v>0</v>
      </c>
      <c r="AD131" s="121">
        <v>0</v>
      </c>
      <c r="AE131" s="121">
        <v>11547210.32</v>
      </c>
      <c r="AF131" s="121">
        <v>0</v>
      </c>
      <c r="AG131" s="122">
        <v>0</v>
      </c>
    </row>
    <row r="132">
      <c r="C132" s="13" t="s">
        <v>287</v>
      </c>
      <c r="K132" s="76" t="s">
        <v>288</v>
      </c>
      <c r="M132" s="121">
        <v>315157.9</v>
      </c>
      <c r="N132" s="121">
        <v>0</v>
      </c>
      <c r="P132" s="121">
        <v>315157.9</v>
      </c>
      <c r="S132" s="121">
        <v>0</v>
      </c>
      <c r="AD132" s="121">
        <v>0</v>
      </c>
      <c r="AE132" s="121">
        <v>315157.9</v>
      </c>
      <c r="AF132" s="121">
        <v>0</v>
      </c>
      <c r="AG132" s="122">
        <v>0</v>
      </c>
    </row>
    <row r="133">
      <c r="C133" s="13" t="s">
        <v>290</v>
      </c>
      <c r="K133" s="76" t="s">
        <v>291</v>
      </c>
      <c r="M133" s="121">
        <v>347600</v>
      </c>
      <c r="N133" s="121">
        <v>0</v>
      </c>
      <c r="P133" s="121">
        <v>347600</v>
      </c>
      <c r="S133" s="121">
        <v>0</v>
      </c>
      <c r="AD133" s="121">
        <v>0</v>
      </c>
      <c r="AE133" s="121">
        <v>347600</v>
      </c>
      <c r="AF133" s="121">
        <v>0</v>
      </c>
      <c r="AG133" s="122">
        <v>0</v>
      </c>
    </row>
    <row r="134">
      <c r="C134" s="13" t="s">
        <v>298</v>
      </c>
      <c r="K134" s="76" t="s">
        <v>299</v>
      </c>
      <c r="M134" s="121">
        <v>173400</v>
      </c>
      <c r="N134" s="121">
        <v>0</v>
      </c>
      <c r="P134" s="121">
        <v>173400</v>
      </c>
      <c r="S134" s="121">
        <v>0</v>
      </c>
      <c r="AD134" s="121">
        <v>0</v>
      </c>
      <c r="AE134" s="121">
        <v>173400</v>
      </c>
      <c r="AF134" s="121">
        <v>0</v>
      </c>
      <c r="AG134" s="122">
        <v>0</v>
      </c>
    </row>
    <row r="135">
      <c r="C135" s="13" t="s">
        <v>301</v>
      </c>
      <c r="K135" s="76" t="s">
        <v>302</v>
      </c>
      <c r="M135" s="121">
        <v>23700</v>
      </c>
      <c r="N135" s="121">
        <v>0</v>
      </c>
      <c r="P135" s="121">
        <v>23700</v>
      </c>
      <c r="S135" s="121">
        <v>0</v>
      </c>
      <c r="AD135" s="121">
        <v>0</v>
      </c>
      <c r="AE135" s="121">
        <v>23700</v>
      </c>
      <c r="AF135" s="121">
        <v>0</v>
      </c>
      <c r="AG135" s="122">
        <v>0</v>
      </c>
    </row>
    <row r="136">
      <c r="C136" s="13" t="s">
        <v>304</v>
      </c>
      <c r="K136" s="76" t="s">
        <v>305</v>
      </c>
      <c r="M136" s="121">
        <v>1158124.2</v>
      </c>
      <c r="N136" s="121">
        <v>0</v>
      </c>
      <c r="P136" s="121">
        <v>1158124.2</v>
      </c>
      <c r="S136" s="121">
        <v>0</v>
      </c>
      <c r="AD136" s="121">
        <v>0</v>
      </c>
      <c r="AE136" s="121">
        <v>1158124.2</v>
      </c>
      <c r="AF136" s="121">
        <v>0</v>
      </c>
      <c r="AG136" s="122">
        <v>0</v>
      </c>
    </row>
    <row r="137">
      <c r="C137" s="13" t="s">
        <v>310</v>
      </c>
      <c r="K137" s="76" t="s">
        <v>311</v>
      </c>
      <c r="M137" s="121">
        <v>1905774</v>
      </c>
      <c r="N137" s="121">
        <v>0</v>
      </c>
      <c r="P137" s="121">
        <v>1905774</v>
      </c>
      <c r="S137" s="121">
        <v>0</v>
      </c>
      <c r="AD137" s="121">
        <v>0</v>
      </c>
      <c r="AE137" s="121">
        <v>1905774</v>
      </c>
      <c r="AF137" s="121">
        <v>0</v>
      </c>
      <c r="AG137" s="122">
        <v>0</v>
      </c>
    </row>
    <row r="138">
      <c r="C138" s="13" t="s">
        <v>345</v>
      </c>
      <c r="K138" s="76" t="s">
        <v>346</v>
      </c>
      <c r="M138" s="121">
        <v>1385665.24</v>
      </c>
      <c r="N138" s="121">
        <v>0</v>
      </c>
      <c r="P138" s="121">
        <v>1385665.24</v>
      </c>
      <c r="S138" s="121">
        <v>0</v>
      </c>
      <c r="AD138" s="121">
        <v>0</v>
      </c>
      <c r="AE138" s="121">
        <v>1385665.24</v>
      </c>
      <c r="AF138" s="121">
        <v>0</v>
      </c>
      <c r="AG138" s="122">
        <v>0</v>
      </c>
    </row>
    <row r="139">
      <c r="C139" s="13" t="s">
        <v>321</v>
      </c>
      <c r="K139" s="76" t="s">
        <v>322</v>
      </c>
      <c r="M139" s="121">
        <v>15800</v>
      </c>
      <c r="N139" s="121">
        <v>0</v>
      </c>
      <c r="P139" s="121">
        <v>15800</v>
      </c>
      <c r="S139" s="121">
        <v>0</v>
      </c>
      <c r="AD139" s="121">
        <v>0</v>
      </c>
      <c r="AE139" s="121">
        <v>15800</v>
      </c>
      <c r="AF139" s="121">
        <v>0</v>
      </c>
      <c r="AG139" s="122">
        <v>0</v>
      </c>
    </row>
    <row r="140">
      <c r="C140" s="13" t="s">
        <v>324</v>
      </c>
      <c r="K140" s="76" t="s">
        <v>325</v>
      </c>
      <c r="M140" s="121">
        <v>69125</v>
      </c>
      <c r="N140" s="121">
        <v>0</v>
      </c>
      <c r="P140" s="121">
        <v>69125</v>
      </c>
      <c r="S140" s="121">
        <v>0</v>
      </c>
      <c r="AD140" s="121">
        <v>0</v>
      </c>
      <c r="AE140" s="121">
        <v>69125</v>
      </c>
      <c r="AF140" s="121">
        <v>0</v>
      </c>
      <c r="AG140" s="122">
        <v>0</v>
      </c>
    </row>
    <row r="141">
      <c r="C141" s="13" t="s">
        <v>327</v>
      </c>
      <c r="K141" s="76" t="s">
        <v>328</v>
      </c>
      <c r="M141" s="121">
        <v>15800</v>
      </c>
      <c r="N141" s="121">
        <v>0</v>
      </c>
      <c r="P141" s="121">
        <v>15800</v>
      </c>
      <c r="S141" s="121">
        <v>0</v>
      </c>
      <c r="AD141" s="121">
        <v>0</v>
      </c>
      <c r="AE141" s="121">
        <v>15800</v>
      </c>
      <c r="AF141" s="121">
        <v>0</v>
      </c>
      <c r="AG141" s="122">
        <v>0</v>
      </c>
    </row>
    <row r="142">
      <c r="A142" s="125" t="s">
        <v>386</v>
      </c>
      <c r="M142" s="127">
        <v>16957356.66</v>
      </c>
      <c r="P142" s="127">
        <v>16957356.66</v>
      </c>
      <c r="S142" s="127">
        <v>0</v>
      </c>
      <c r="AD142" s="127">
        <v>0</v>
      </c>
      <c r="AE142" s="127">
        <v>16957356.66</v>
      </c>
      <c r="AF142" s="127">
        <v>0</v>
      </c>
      <c r="AG142" s="128">
        <v>0</v>
      </c>
    </row>
    <row r="143">
      <c r="A143" s="119" t="s">
        <v>45</v>
      </c>
    </row>
    <row r="144">
      <c r="A144" s="13" t="s">
        <v>387</v>
      </c>
    </row>
    <row r="145">
      <c r="A145" s="120" t="s">
        <v>45</v>
      </c>
    </row>
    <row r="146">
      <c r="C146" s="13" t="s">
        <v>388</v>
      </c>
      <c r="K146" s="76" t="s">
        <v>389</v>
      </c>
      <c r="M146" s="121">
        <v>1279037000</v>
      </c>
      <c r="N146" s="121" t="s">
        <v>285</v>
      </c>
      <c r="P146" s="121" t="s">
        <v>390</v>
      </c>
      <c r="S146" s="121">
        <v>0</v>
      </c>
      <c r="AD146" s="121">
        <v>0</v>
      </c>
      <c r="AE146" s="121">
        <v>1279037000</v>
      </c>
      <c r="AF146" s="121">
        <v>0</v>
      </c>
      <c r="AG146" s="122">
        <v>0</v>
      </c>
    </row>
    <row r="147">
      <c r="C147" s="13" t="s">
        <v>192</v>
      </c>
      <c r="K147" s="76" t="s">
        <v>391</v>
      </c>
      <c r="M147" s="121">
        <v>52428000</v>
      </c>
      <c r="N147" s="121" t="s">
        <v>285</v>
      </c>
      <c r="P147" s="121" t="s">
        <v>392</v>
      </c>
      <c r="S147" s="121">
        <v>0</v>
      </c>
      <c r="AD147" s="121">
        <v>0</v>
      </c>
      <c r="AE147" s="121">
        <v>52428000</v>
      </c>
      <c r="AF147" s="121">
        <v>0</v>
      </c>
      <c r="AG147" s="122">
        <v>0</v>
      </c>
    </row>
    <row r="148">
      <c r="A148" s="120" t="s">
        <v>393</v>
      </c>
      <c r="M148" s="123">
        <v>1331465000</v>
      </c>
      <c r="P148" s="123">
        <v>1331465000</v>
      </c>
      <c r="S148" s="123">
        <v>0</v>
      </c>
      <c r="AD148" s="123">
        <v>0</v>
      </c>
      <c r="AE148" s="123">
        <v>1331465000</v>
      </c>
      <c r="AF148" s="123">
        <v>0</v>
      </c>
      <c r="AG148" s="124">
        <v>0</v>
      </c>
    </row>
    <row r="149">
      <c r="A149" s="125" t="s">
        <v>394</v>
      </c>
      <c r="M149" s="126">
        <v>1331465000</v>
      </c>
      <c r="P149" s="127">
        <v>1331465000</v>
      </c>
      <c r="S149" s="127">
        <v>0</v>
      </c>
      <c r="AD149" s="127">
        <v>0</v>
      </c>
      <c r="AE149" s="127">
        <v>1331465000</v>
      </c>
      <c r="AF149" s="127">
        <v>0</v>
      </c>
      <c r="AG149" s="128">
        <v>0</v>
      </c>
    </row>
    <row r="150">
      <c r="A150" s="119" t="s">
        <v>395</v>
      </c>
    </row>
    <row r="151">
      <c r="A151" s="13" t="s">
        <v>285</v>
      </c>
    </row>
    <row r="152">
      <c r="A152" s="125" t="s">
        <v>47</v>
      </c>
    </row>
    <row r="153">
      <c r="B153" s="129" t="s">
        <v>48</v>
      </c>
    </row>
    <row r="154">
      <c r="C154" s="13" t="s">
        <v>396</v>
      </c>
      <c r="K154" s="76" t="s">
        <v>397</v>
      </c>
      <c r="M154" s="121">
        <v>2000000</v>
      </c>
      <c r="N154" s="121">
        <v>0</v>
      </c>
      <c r="P154" s="121">
        <v>2000000</v>
      </c>
      <c r="S154" s="121">
        <v>0</v>
      </c>
      <c r="AD154" s="121">
        <v>0</v>
      </c>
      <c r="AE154" s="121">
        <v>2000000</v>
      </c>
      <c r="AF154" s="121">
        <v>0</v>
      </c>
      <c r="AG154" s="122">
        <v>0</v>
      </c>
    </row>
    <row r="155">
      <c r="A155" s="125" t="s">
        <v>398</v>
      </c>
      <c r="M155" s="127">
        <v>2000000</v>
      </c>
      <c r="P155" s="127">
        <v>2000000</v>
      </c>
      <c r="S155" s="127">
        <v>0</v>
      </c>
      <c r="AD155" s="127">
        <v>0</v>
      </c>
      <c r="AE155" s="127">
        <v>2000000</v>
      </c>
      <c r="AF155" s="127">
        <v>0</v>
      </c>
      <c r="AG155" s="128">
        <v>0</v>
      </c>
    </row>
    <row r="156">
      <c r="A156" s="13" t="s">
        <v>387</v>
      </c>
    </row>
    <row r="157">
      <c r="A157" s="125" t="s">
        <v>49</v>
      </c>
    </row>
    <row r="158">
      <c r="B158" s="129" t="s">
        <v>50</v>
      </c>
    </row>
    <row r="159">
      <c r="C159" s="13" t="s">
        <v>388</v>
      </c>
      <c r="K159" s="76" t="s">
        <v>389</v>
      </c>
      <c r="M159" s="121">
        <v>5000000</v>
      </c>
      <c r="N159" s="121">
        <v>0</v>
      </c>
      <c r="P159" s="121">
        <v>5000000</v>
      </c>
      <c r="S159" s="121">
        <v>0</v>
      </c>
      <c r="AD159" s="121">
        <v>0</v>
      </c>
      <c r="AE159" s="121">
        <v>5000000</v>
      </c>
      <c r="AF159" s="121">
        <v>0</v>
      </c>
      <c r="AG159" s="122">
        <v>0</v>
      </c>
    </row>
    <row r="160">
      <c r="C160" s="13" t="s">
        <v>192</v>
      </c>
      <c r="K160" s="76" t="s">
        <v>391</v>
      </c>
      <c r="M160" s="121">
        <v>14740000</v>
      </c>
      <c r="N160" s="121">
        <v>0</v>
      </c>
      <c r="P160" s="121">
        <v>14740000</v>
      </c>
      <c r="S160" s="121">
        <v>0</v>
      </c>
      <c r="AD160" s="121">
        <v>0</v>
      </c>
      <c r="AE160" s="121">
        <v>14740000</v>
      </c>
      <c r="AF160" s="121">
        <v>0</v>
      </c>
      <c r="AG160" s="122">
        <v>0</v>
      </c>
    </row>
    <row r="161">
      <c r="A161" s="125" t="s">
        <v>399</v>
      </c>
      <c r="M161" s="127">
        <v>19740000</v>
      </c>
      <c r="P161" s="127">
        <v>19740000</v>
      </c>
      <c r="S161" s="127">
        <v>0</v>
      </c>
      <c r="AD161" s="127">
        <v>0</v>
      </c>
      <c r="AE161" s="127">
        <v>19740000</v>
      </c>
      <c r="AF161" s="127">
        <v>0</v>
      </c>
      <c r="AG161" s="128">
        <v>0</v>
      </c>
    </row>
    <row r="162">
      <c r="A162" s="119" t="s">
        <v>51</v>
      </c>
    </row>
    <row r="163">
      <c r="A163" s="13" t="s">
        <v>282</v>
      </c>
    </row>
    <row r="164">
      <c r="A164" s="120" t="s">
        <v>52</v>
      </c>
    </row>
    <row r="165">
      <c r="C165" s="13" t="s">
        <v>283</v>
      </c>
      <c r="K165" s="76" t="s">
        <v>284</v>
      </c>
      <c r="M165" s="121">
        <v>0</v>
      </c>
      <c r="N165" s="121" t="s">
        <v>285</v>
      </c>
      <c r="P165" s="121" t="s">
        <v>309</v>
      </c>
      <c r="S165" s="121">
        <v>0</v>
      </c>
      <c r="AD165" s="121">
        <v>0</v>
      </c>
      <c r="AE165" s="121">
        <v>0</v>
      </c>
      <c r="AF165" s="121">
        <v>0</v>
      </c>
      <c r="AG165" s="122">
        <v/>
      </c>
    </row>
    <row r="166">
      <c r="C166" s="13" t="s">
        <v>293</v>
      </c>
      <c r="K166" s="76" t="s">
        <v>294</v>
      </c>
      <c r="M166" s="121">
        <v>133000</v>
      </c>
      <c r="N166" s="121" t="s">
        <v>285</v>
      </c>
      <c r="P166" s="121" t="s">
        <v>400</v>
      </c>
      <c r="S166" s="121">
        <v>0</v>
      </c>
      <c r="AD166" s="121">
        <v>0</v>
      </c>
      <c r="AE166" s="121">
        <v>133000</v>
      </c>
      <c r="AF166" s="121">
        <v>0</v>
      </c>
      <c r="AG166" s="122">
        <v>0</v>
      </c>
    </row>
    <row r="167">
      <c r="C167" s="13" t="s">
        <v>401</v>
      </c>
      <c r="K167" s="76" t="s">
        <v>402</v>
      </c>
      <c r="M167" s="121">
        <v>1460000</v>
      </c>
      <c r="N167" s="121" t="s">
        <v>285</v>
      </c>
      <c r="P167" s="121" t="s">
        <v>403</v>
      </c>
      <c r="S167" s="121">
        <v>0</v>
      </c>
      <c r="AD167" s="121">
        <v>1247842.9</v>
      </c>
      <c r="AE167" s="121">
        <v>212157.10000000009</v>
      </c>
      <c r="AF167" s="121">
        <v>0</v>
      </c>
      <c r="AG167" s="122">
        <v>0</v>
      </c>
    </row>
    <row r="168">
      <c r="C168" s="13" t="s">
        <v>404</v>
      </c>
      <c r="K168" s="76" t="s">
        <v>405</v>
      </c>
      <c r="M168" s="121">
        <v>612000</v>
      </c>
      <c r="N168" s="121" t="s">
        <v>285</v>
      </c>
      <c r="P168" s="121" t="s">
        <v>406</v>
      </c>
      <c r="S168" s="121">
        <v>0</v>
      </c>
      <c r="AD168" s="121">
        <v>660011.28</v>
      </c>
      <c r="AE168" s="121">
        <v>-48011.280000000028</v>
      </c>
      <c r="AF168" s="121">
        <v>0</v>
      </c>
      <c r="AG168" s="122">
        <v>0</v>
      </c>
    </row>
    <row r="169">
      <c r="C169" s="13" t="s">
        <v>407</v>
      </c>
      <c r="K169" s="76" t="s">
        <v>408</v>
      </c>
      <c r="M169" s="121">
        <v>1571000</v>
      </c>
      <c r="N169" s="121" t="s">
        <v>285</v>
      </c>
      <c r="P169" s="121" t="s">
        <v>409</v>
      </c>
      <c r="S169" s="121">
        <v>0</v>
      </c>
      <c r="AD169" s="121">
        <v>650897.34</v>
      </c>
      <c r="AE169" s="121">
        <v>920102.66</v>
      </c>
      <c r="AF169" s="121">
        <v>0</v>
      </c>
      <c r="AG169" s="122">
        <v>0</v>
      </c>
    </row>
    <row r="170">
      <c r="C170" s="13" t="s">
        <v>410</v>
      </c>
      <c r="K170" s="76" t="s">
        <v>411</v>
      </c>
      <c r="M170" s="121">
        <v>0</v>
      </c>
      <c r="N170" s="121" t="s">
        <v>285</v>
      </c>
      <c r="P170" s="121" t="s">
        <v>309</v>
      </c>
      <c r="S170" s="121">
        <v>0</v>
      </c>
      <c r="AD170" s="121">
        <v>6200</v>
      </c>
      <c r="AE170" s="121">
        <v>-6200</v>
      </c>
      <c r="AF170" s="121">
        <v>0</v>
      </c>
      <c r="AG170" s="122">
        <v/>
      </c>
    </row>
    <row r="171">
      <c r="C171" s="13" t="s">
        <v>412</v>
      </c>
      <c r="K171" s="76" t="s">
        <v>413</v>
      </c>
      <c r="M171" s="121">
        <v>710000</v>
      </c>
      <c r="N171" s="121" t="s">
        <v>285</v>
      </c>
      <c r="P171" s="121" t="s">
        <v>414</v>
      </c>
      <c r="S171" s="121">
        <v>0</v>
      </c>
      <c r="AD171" s="121">
        <v>710000</v>
      </c>
      <c r="AE171" s="121">
        <v>0</v>
      </c>
      <c r="AF171" s="121">
        <v>0</v>
      </c>
      <c r="AG171" s="122">
        <v>0</v>
      </c>
    </row>
    <row r="172">
      <c r="C172" s="13" t="s">
        <v>415</v>
      </c>
      <c r="K172" s="76" t="s">
        <v>416</v>
      </c>
      <c r="M172" s="121">
        <v>157000</v>
      </c>
      <c r="N172" s="121" t="s">
        <v>285</v>
      </c>
      <c r="P172" s="121" t="s">
        <v>417</v>
      </c>
      <c r="S172" s="121">
        <v>0</v>
      </c>
      <c r="AD172" s="121">
        <v>157000</v>
      </c>
      <c r="AE172" s="121">
        <v>0</v>
      </c>
      <c r="AF172" s="121">
        <v>0</v>
      </c>
      <c r="AG172" s="122">
        <v>0</v>
      </c>
    </row>
    <row r="173">
      <c r="C173" s="13" t="s">
        <v>418</v>
      </c>
      <c r="K173" s="76" t="s">
        <v>419</v>
      </c>
      <c r="M173" s="121">
        <v>231000</v>
      </c>
      <c r="N173" s="121" t="s">
        <v>285</v>
      </c>
      <c r="P173" s="121" t="s">
        <v>420</v>
      </c>
      <c r="S173" s="121">
        <v>0</v>
      </c>
      <c r="AD173" s="121">
        <v>393018.87</v>
      </c>
      <c r="AE173" s="121">
        <v>-162018.87</v>
      </c>
      <c r="AF173" s="121">
        <v>0</v>
      </c>
      <c r="AG173" s="122">
        <v>0</v>
      </c>
    </row>
    <row r="174">
      <c r="C174" s="13" t="s">
        <v>421</v>
      </c>
      <c r="K174" s="76" t="s">
        <v>422</v>
      </c>
      <c r="M174" s="121">
        <v>0</v>
      </c>
      <c r="N174" s="121" t="s">
        <v>285</v>
      </c>
      <c r="P174" s="121" t="s">
        <v>309</v>
      </c>
      <c r="S174" s="121">
        <v>0</v>
      </c>
      <c r="AD174" s="121">
        <v>136801.25</v>
      </c>
      <c r="AE174" s="121">
        <v>-136801.25</v>
      </c>
      <c r="AF174" s="121">
        <v>0</v>
      </c>
      <c r="AG174" s="122">
        <v/>
      </c>
    </row>
    <row r="175">
      <c r="C175" s="13" t="s">
        <v>423</v>
      </c>
      <c r="K175" s="76" t="s">
        <v>424</v>
      </c>
      <c r="M175" s="121">
        <v>0</v>
      </c>
      <c r="N175" s="121" t="s">
        <v>285</v>
      </c>
      <c r="P175" s="121" t="s">
        <v>309</v>
      </c>
      <c r="S175" s="121">
        <v>0</v>
      </c>
      <c r="AD175" s="121">
        <v>207097.05</v>
      </c>
      <c r="AE175" s="121">
        <v>-207097.05</v>
      </c>
      <c r="AF175" s="121">
        <v>0</v>
      </c>
      <c r="AG175" s="122">
        <v/>
      </c>
    </row>
    <row r="176">
      <c r="C176" s="13" t="s">
        <v>425</v>
      </c>
      <c r="K176" s="76" t="s">
        <v>426</v>
      </c>
      <c r="M176" s="121">
        <v>0</v>
      </c>
      <c r="N176" s="121" t="s">
        <v>285</v>
      </c>
      <c r="P176" s="121" t="s">
        <v>309</v>
      </c>
      <c r="S176" s="121">
        <v>0</v>
      </c>
      <c r="AD176" s="121">
        <v>1966</v>
      </c>
      <c r="AE176" s="121">
        <v>-1966</v>
      </c>
      <c r="AF176" s="121">
        <v>0</v>
      </c>
      <c r="AG176" s="122">
        <v/>
      </c>
    </row>
    <row r="177">
      <c r="C177" s="13" t="s">
        <v>427</v>
      </c>
      <c r="K177" s="76" t="s">
        <v>428</v>
      </c>
      <c r="M177" s="121">
        <v>0</v>
      </c>
      <c r="N177" s="121" t="s">
        <v>285</v>
      </c>
      <c r="P177" s="121" t="s">
        <v>309</v>
      </c>
      <c r="S177" s="121">
        <v>0</v>
      </c>
      <c r="AD177" s="121">
        <v>9030</v>
      </c>
      <c r="AE177" s="121">
        <v>-9030</v>
      </c>
      <c r="AF177" s="121">
        <v>0</v>
      </c>
      <c r="AG177" s="122">
        <v/>
      </c>
    </row>
    <row r="178">
      <c r="C178" s="13" t="s">
        <v>429</v>
      </c>
      <c r="K178" s="76" t="s">
        <v>430</v>
      </c>
      <c r="M178" s="121">
        <v>0</v>
      </c>
      <c r="N178" s="121" t="s">
        <v>285</v>
      </c>
      <c r="P178" s="121" t="s">
        <v>309</v>
      </c>
      <c r="S178" s="121">
        <v>0</v>
      </c>
      <c r="AD178" s="121">
        <v>90500</v>
      </c>
      <c r="AE178" s="121">
        <v>-90500</v>
      </c>
      <c r="AF178" s="121">
        <v>0</v>
      </c>
      <c r="AG178" s="122">
        <v/>
      </c>
    </row>
    <row r="179">
      <c r="C179" s="13" t="s">
        <v>431</v>
      </c>
      <c r="K179" s="76" t="s">
        <v>432</v>
      </c>
      <c r="M179" s="121">
        <v>0</v>
      </c>
      <c r="N179" s="121" t="s">
        <v>285</v>
      </c>
      <c r="P179" s="121" t="s">
        <v>309</v>
      </c>
      <c r="S179" s="121">
        <v>0</v>
      </c>
      <c r="AD179" s="121">
        <v>21485.05</v>
      </c>
      <c r="AE179" s="121">
        <v>-21485.05</v>
      </c>
      <c r="AF179" s="121">
        <v>0</v>
      </c>
      <c r="AG179" s="122">
        <v/>
      </c>
    </row>
    <row r="180">
      <c r="C180" s="13" t="s">
        <v>433</v>
      </c>
      <c r="K180" s="76" t="s">
        <v>434</v>
      </c>
      <c r="M180" s="121">
        <v>61000</v>
      </c>
      <c r="N180" s="121" t="s">
        <v>285</v>
      </c>
      <c r="P180" s="121" t="s">
        <v>361</v>
      </c>
      <c r="S180" s="121">
        <v>0</v>
      </c>
      <c r="AD180" s="121">
        <v>312228.16</v>
      </c>
      <c r="AE180" s="121">
        <v>-251228.15999999997</v>
      </c>
      <c r="AF180" s="121">
        <v>0</v>
      </c>
      <c r="AG180" s="122">
        <v>0</v>
      </c>
    </row>
    <row r="181">
      <c r="C181" s="13" t="s">
        <v>435</v>
      </c>
      <c r="K181" s="76" t="s">
        <v>436</v>
      </c>
      <c r="M181" s="121">
        <v>663000</v>
      </c>
      <c r="N181" s="121" t="s">
        <v>285</v>
      </c>
      <c r="P181" s="121" t="s">
        <v>437</v>
      </c>
      <c r="S181" s="121">
        <v>0</v>
      </c>
      <c r="AD181" s="121">
        <v>1822627.33</v>
      </c>
      <c r="AE181" s="121">
        <v>-1159627.33</v>
      </c>
      <c r="AF181" s="121">
        <v>0</v>
      </c>
      <c r="AG181" s="122">
        <v>0</v>
      </c>
    </row>
    <row r="182">
      <c r="C182" s="13" t="s">
        <v>438</v>
      </c>
      <c r="K182" s="76" t="s">
        <v>439</v>
      </c>
      <c r="M182" s="121">
        <v>17000</v>
      </c>
      <c r="N182" s="121" t="s">
        <v>285</v>
      </c>
      <c r="P182" s="121" t="s">
        <v>440</v>
      </c>
      <c r="S182" s="121">
        <v>0</v>
      </c>
      <c r="AD182" s="121">
        <v>143976.57</v>
      </c>
      <c r="AE182" s="121">
        <v>-126976.57</v>
      </c>
      <c r="AF182" s="121">
        <v>0</v>
      </c>
      <c r="AG182" s="122">
        <v>0</v>
      </c>
    </row>
    <row r="183">
      <c r="C183" s="13" t="s">
        <v>441</v>
      </c>
      <c r="K183" s="76" t="s">
        <v>442</v>
      </c>
      <c r="M183" s="121">
        <v>0</v>
      </c>
      <c r="N183" s="121" t="s">
        <v>285</v>
      </c>
      <c r="P183" s="121" t="s">
        <v>309</v>
      </c>
      <c r="S183" s="121">
        <v>0</v>
      </c>
      <c r="AD183" s="121">
        <v>142855.48</v>
      </c>
      <c r="AE183" s="121">
        <v>-142855.48</v>
      </c>
      <c r="AF183" s="121">
        <v>0</v>
      </c>
      <c r="AG183" s="122">
        <v/>
      </c>
    </row>
    <row r="184">
      <c r="C184" s="13" t="s">
        <v>443</v>
      </c>
      <c r="K184" s="76" t="s">
        <v>444</v>
      </c>
      <c r="M184" s="121">
        <v>213000</v>
      </c>
      <c r="N184" s="121" t="s">
        <v>285</v>
      </c>
      <c r="P184" s="121" t="s">
        <v>445</v>
      </c>
      <c r="S184" s="121">
        <v>0</v>
      </c>
      <c r="AD184" s="121">
        <v>127304.31</v>
      </c>
      <c r="AE184" s="121">
        <v>85695.69</v>
      </c>
      <c r="AF184" s="121">
        <v>0</v>
      </c>
      <c r="AG184" s="122">
        <v>0</v>
      </c>
    </row>
    <row r="185">
      <c r="C185" s="13" t="s">
        <v>446</v>
      </c>
      <c r="K185" s="76" t="s">
        <v>447</v>
      </c>
      <c r="M185" s="121">
        <v>13000</v>
      </c>
      <c r="N185" s="121" t="s">
        <v>285</v>
      </c>
      <c r="P185" s="121" t="s">
        <v>448</v>
      </c>
      <c r="S185" s="121">
        <v>0</v>
      </c>
      <c r="AD185" s="121">
        <v>628651.66</v>
      </c>
      <c r="AE185" s="121">
        <v>-615651.66</v>
      </c>
      <c r="AF185" s="121">
        <v>0</v>
      </c>
      <c r="AG185" s="122">
        <v>0</v>
      </c>
    </row>
    <row r="186">
      <c r="C186" s="13" t="s">
        <v>449</v>
      </c>
      <c r="K186" s="76" t="s">
        <v>450</v>
      </c>
      <c r="M186" s="121">
        <v>9000</v>
      </c>
      <c r="N186" s="121" t="s">
        <v>285</v>
      </c>
      <c r="P186" s="121" t="s">
        <v>451</v>
      </c>
      <c r="S186" s="121">
        <v>0</v>
      </c>
      <c r="AD186" s="121">
        <v>0</v>
      </c>
      <c r="AE186" s="121">
        <v>9000</v>
      </c>
      <c r="AF186" s="121">
        <v>0</v>
      </c>
      <c r="AG186" s="122">
        <v>0</v>
      </c>
    </row>
    <row r="187">
      <c r="C187" s="13" t="s">
        <v>452</v>
      </c>
      <c r="K187" s="76" t="s">
        <v>453</v>
      </c>
      <c r="M187" s="121">
        <v>5000000</v>
      </c>
      <c r="N187" s="121" t="s">
        <v>285</v>
      </c>
      <c r="P187" s="121" t="s">
        <v>454</v>
      </c>
      <c r="S187" s="121">
        <v>0</v>
      </c>
      <c r="AD187" s="121">
        <v>6139769.63</v>
      </c>
      <c r="AE187" s="121">
        <v>-1139769.63</v>
      </c>
      <c r="AF187" s="121">
        <v>0</v>
      </c>
      <c r="AG187" s="122">
        <v>0</v>
      </c>
    </row>
    <row r="188">
      <c r="C188" s="13" t="s">
        <v>455</v>
      </c>
      <c r="K188" s="76" t="s">
        <v>456</v>
      </c>
      <c r="M188" s="121">
        <v>503000</v>
      </c>
      <c r="N188" s="121" t="s">
        <v>285</v>
      </c>
      <c r="P188" s="121" t="s">
        <v>457</v>
      </c>
      <c r="S188" s="121">
        <v>0</v>
      </c>
      <c r="AD188" s="121">
        <v>503000</v>
      </c>
      <c r="AE188" s="121">
        <v>0</v>
      </c>
      <c r="AF188" s="121">
        <v>0</v>
      </c>
      <c r="AG188" s="122">
        <v>0</v>
      </c>
    </row>
    <row r="189">
      <c r="C189" s="13" t="s">
        <v>458</v>
      </c>
      <c r="K189" s="76" t="s">
        <v>459</v>
      </c>
      <c r="M189" s="121">
        <v>721000</v>
      </c>
      <c r="N189" s="121" t="s">
        <v>285</v>
      </c>
      <c r="P189" s="121" t="s">
        <v>460</v>
      </c>
      <c r="S189" s="121">
        <v>0</v>
      </c>
      <c r="AD189" s="121">
        <v>721000</v>
      </c>
      <c r="AE189" s="121">
        <v>0</v>
      </c>
      <c r="AF189" s="121">
        <v>0</v>
      </c>
      <c r="AG189" s="122">
        <v>0</v>
      </c>
    </row>
    <row r="190">
      <c r="C190" s="13" t="s">
        <v>461</v>
      </c>
      <c r="K190" s="76" t="s">
        <v>462</v>
      </c>
      <c r="M190" s="121">
        <v>17000</v>
      </c>
      <c r="N190" s="121" t="s">
        <v>285</v>
      </c>
      <c r="P190" s="121" t="s">
        <v>440</v>
      </c>
      <c r="S190" s="121">
        <v>0</v>
      </c>
      <c r="AD190" s="121">
        <v>150477.9</v>
      </c>
      <c r="AE190" s="121">
        <v>-133477.9</v>
      </c>
      <c r="AF190" s="121">
        <v>0</v>
      </c>
      <c r="AG190" s="122">
        <v>0</v>
      </c>
    </row>
    <row r="191">
      <c r="C191" s="13" t="s">
        <v>463</v>
      </c>
      <c r="K191" s="76" t="s">
        <v>464</v>
      </c>
      <c r="M191" s="121">
        <v>0</v>
      </c>
      <c r="N191" s="121" t="s">
        <v>285</v>
      </c>
      <c r="P191" s="121" t="s">
        <v>309</v>
      </c>
      <c r="S191" s="121">
        <v>0</v>
      </c>
      <c r="AD191" s="121">
        <v>23650</v>
      </c>
      <c r="AE191" s="121">
        <v>-23650</v>
      </c>
      <c r="AF191" s="121">
        <v>0</v>
      </c>
      <c r="AG191" s="122">
        <v/>
      </c>
    </row>
    <row r="192">
      <c r="C192" s="13" t="s">
        <v>465</v>
      </c>
      <c r="K192" s="76" t="s">
        <v>466</v>
      </c>
      <c r="M192" s="121">
        <v>1498000</v>
      </c>
      <c r="N192" s="121" t="s">
        <v>285</v>
      </c>
      <c r="P192" s="121" t="s">
        <v>467</v>
      </c>
      <c r="S192" s="121">
        <v>0</v>
      </c>
      <c r="AD192" s="121">
        <v>263869.65</v>
      </c>
      <c r="AE192" s="121">
        <v>1234130.35</v>
      </c>
      <c r="AF192" s="121">
        <v>0</v>
      </c>
      <c r="AG192" s="122">
        <v>0</v>
      </c>
    </row>
    <row r="193">
      <c r="C193" s="13" t="s">
        <v>468</v>
      </c>
      <c r="K193" s="76" t="s">
        <v>469</v>
      </c>
      <c r="M193" s="121">
        <v>0</v>
      </c>
      <c r="N193" s="121" t="s">
        <v>285</v>
      </c>
      <c r="P193" s="121" t="s">
        <v>309</v>
      </c>
      <c r="S193" s="121">
        <v>0</v>
      </c>
      <c r="AD193" s="121">
        <v>9000</v>
      </c>
      <c r="AE193" s="121">
        <v>-9000</v>
      </c>
      <c r="AF193" s="121">
        <v>0</v>
      </c>
      <c r="AG193" s="122">
        <v/>
      </c>
    </row>
    <row r="194">
      <c r="C194" s="13" t="s">
        <v>470</v>
      </c>
      <c r="K194" s="76" t="s">
        <v>471</v>
      </c>
      <c r="M194" s="121">
        <v>0</v>
      </c>
      <c r="N194" s="121" t="s">
        <v>285</v>
      </c>
      <c r="P194" s="121" t="s">
        <v>309</v>
      </c>
      <c r="S194" s="121">
        <v>0</v>
      </c>
      <c r="AD194" s="121">
        <v>9350</v>
      </c>
      <c r="AE194" s="121">
        <v>-9350</v>
      </c>
      <c r="AF194" s="121">
        <v>0</v>
      </c>
      <c r="AG194" s="122">
        <v/>
      </c>
    </row>
    <row r="195">
      <c r="C195" s="13" t="s">
        <v>472</v>
      </c>
      <c r="K195" s="76" t="s">
        <v>473</v>
      </c>
      <c r="M195" s="121">
        <v>507000</v>
      </c>
      <c r="N195" s="121" t="s">
        <v>285</v>
      </c>
      <c r="P195" s="121" t="s">
        <v>474</v>
      </c>
      <c r="S195" s="121">
        <v>0</v>
      </c>
      <c r="AD195" s="121">
        <v>34011.6</v>
      </c>
      <c r="AE195" s="121">
        <v>472988.4</v>
      </c>
      <c r="AF195" s="121">
        <v>0</v>
      </c>
      <c r="AG195" s="122">
        <v>0</v>
      </c>
    </row>
    <row r="196">
      <c r="C196" s="13" t="s">
        <v>475</v>
      </c>
      <c r="K196" s="76" t="s">
        <v>476</v>
      </c>
      <c r="M196" s="121">
        <v>565000</v>
      </c>
      <c r="N196" s="121" t="s">
        <v>285</v>
      </c>
      <c r="P196" s="121" t="s">
        <v>477</v>
      </c>
      <c r="S196" s="121">
        <v>0</v>
      </c>
      <c r="AD196" s="121">
        <v>314910.9</v>
      </c>
      <c r="AE196" s="121">
        <v>250089.09999999998</v>
      </c>
      <c r="AF196" s="121">
        <v>0</v>
      </c>
      <c r="AG196" s="122">
        <v>0</v>
      </c>
    </row>
    <row r="197">
      <c r="C197" s="13" t="s">
        <v>478</v>
      </c>
      <c r="K197" s="76" t="s">
        <v>479</v>
      </c>
      <c r="M197" s="121">
        <v>165000</v>
      </c>
      <c r="N197" s="121" t="s">
        <v>285</v>
      </c>
      <c r="P197" s="121" t="s">
        <v>480</v>
      </c>
      <c r="S197" s="121">
        <v>0</v>
      </c>
      <c r="AD197" s="121">
        <v>163072.84</v>
      </c>
      <c r="AE197" s="121">
        <v>1927.1600000000035</v>
      </c>
      <c r="AF197" s="121">
        <v>0</v>
      </c>
      <c r="AG197" s="122">
        <v>0</v>
      </c>
    </row>
    <row r="198">
      <c r="C198" s="13" t="s">
        <v>481</v>
      </c>
      <c r="K198" s="76" t="s">
        <v>482</v>
      </c>
      <c r="M198" s="121">
        <v>0</v>
      </c>
      <c r="N198" s="121" t="s">
        <v>285</v>
      </c>
      <c r="P198" s="121" t="s">
        <v>309</v>
      </c>
      <c r="S198" s="121">
        <v>0</v>
      </c>
      <c r="AD198" s="121">
        <v>9540</v>
      </c>
      <c r="AE198" s="121">
        <v>-9540</v>
      </c>
      <c r="AF198" s="121">
        <v>0</v>
      </c>
      <c r="AG198" s="122">
        <v/>
      </c>
    </row>
    <row r="199">
      <c r="C199" s="13" t="s">
        <v>483</v>
      </c>
      <c r="K199" s="76" t="s">
        <v>484</v>
      </c>
      <c r="M199" s="121">
        <v>79000</v>
      </c>
      <c r="N199" s="121" t="s">
        <v>285</v>
      </c>
      <c r="P199" s="121" t="s">
        <v>485</v>
      </c>
      <c r="S199" s="121">
        <v>0</v>
      </c>
      <c r="AD199" s="121">
        <v>33504.34</v>
      </c>
      <c r="AE199" s="121">
        <v>45495.66</v>
      </c>
      <c r="AF199" s="121">
        <v>0</v>
      </c>
      <c r="AG199" s="122">
        <v>0</v>
      </c>
    </row>
    <row r="200">
      <c r="C200" s="13" t="s">
        <v>486</v>
      </c>
      <c r="K200" s="76" t="s">
        <v>487</v>
      </c>
      <c r="M200" s="121">
        <v>261000</v>
      </c>
      <c r="N200" s="121" t="s">
        <v>285</v>
      </c>
      <c r="P200" s="121" t="s">
        <v>488</v>
      </c>
      <c r="S200" s="121">
        <v>0</v>
      </c>
      <c r="AD200" s="121">
        <v>110683.71</v>
      </c>
      <c r="AE200" s="121">
        <v>150316.28999999998</v>
      </c>
      <c r="AF200" s="121">
        <v>0</v>
      </c>
      <c r="AG200" s="122">
        <v>0</v>
      </c>
    </row>
    <row r="201">
      <c r="C201" s="13" t="s">
        <v>489</v>
      </c>
      <c r="K201" s="76" t="s">
        <v>490</v>
      </c>
      <c r="M201" s="121">
        <v>0</v>
      </c>
      <c r="N201" s="121" t="s">
        <v>285</v>
      </c>
      <c r="P201" s="121" t="s">
        <v>309</v>
      </c>
      <c r="S201" s="121">
        <v>0</v>
      </c>
      <c r="AD201" s="121">
        <v>266199.68</v>
      </c>
      <c r="AE201" s="121">
        <v>-266199.68</v>
      </c>
      <c r="AF201" s="121">
        <v>0</v>
      </c>
      <c r="AG201" s="122">
        <v/>
      </c>
    </row>
    <row r="202">
      <c r="C202" s="13" t="s">
        <v>491</v>
      </c>
      <c r="K202" s="76" t="s">
        <v>492</v>
      </c>
      <c r="M202" s="121">
        <v>0</v>
      </c>
      <c r="N202" s="121" t="s">
        <v>285</v>
      </c>
      <c r="P202" s="121" t="s">
        <v>309</v>
      </c>
      <c r="S202" s="121">
        <v>0</v>
      </c>
      <c r="AD202" s="121">
        <v>3877</v>
      </c>
      <c r="AE202" s="121">
        <v>-3877</v>
      </c>
      <c r="AF202" s="121">
        <v>0</v>
      </c>
      <c r="AG202" s="122">
        <v/>
      </c>
    </row>
    <row r="203">
      <c r="C203" s="13" t="s">
        <v>374</v>
      </c>
      <c r="K203" s="76" t="s">
        <v>375</v>
      </c>
      <c r="M203" s="121">
        <v>213000</v>
      </c>
      <c r="N203" s="121" t="s">
        <v>285</v>
      </c>
      <c r="P203" s="121" t="s">
        <v>445</v>
      </c>
      <c r="S203" s="121">
        <v>0</v>
      </c>
      <c r="AD203" s="121">
        <v>121899.5</v>
      </c>
      <c r="AE203" s="121">
        <v>91100.5</v>
      </c>
      <c r="AF203" s="121">
        <v>0</v>
      </c>
      <c r="AG203" s="122">
        <v>0</v>
      </c>
    </row>
    <row r="204">
      <c r="C204" s="13" t="s">
        <v>493</v>
      </c>
      <c r="K204" s="76" t="s">
        <v>494</v>
      </c>
      <c r="M204" s="121">
        <v>0</v>
      </c>
      <c r="N204" s="121" t="s">
        <v>285</v>
      </c>
      <c r="P204" s="121" t="s">
        <v>309</v>
      </c>
      <c r="S204" s="121">
        <v>0</v>
      </c>
      <c r="AD204" s="121">
        <v>139186</v>
      </c>
      <c r="AE204" s="121">
        <v>-139186</v>
      </c>
      <c r="AF204" s="121">
        <v>0</v>
      </c>
      <c r="AG204" s="122">
        <v/>
      </c>
    </row>
    <row r="205">
      <c r="C205" s="13" t="s">
        <v>495</v>
      </c>
      <c r="K205" s="76" t="s">
        <v>496</v>
      </c>
      <c r="M205" s="121">
        <v>1099000</v>
      </c>
      <c r="N205" s="121" t="s">
        <v>285</v>
      </c>
      <c r="P205" s="121" t="s">
        <v>497</v>
      </c>
      <c r="S205" s="121">
        <v>0</v>
      </c>
      <c r="AD205" s="121">
        <v>0</v>
      </c>
      <c r="AE205" s="121">
        <v>1099000</v>
      </c>
      <c r="AF205" s="121">
        <v>0</v>
      </c>
      <c r="AG205" s="122">
        <v>0</v>
      </c>
    </row>
    <row r="206">
      <c r="C206" s="13" t="s">
        <v>498</v>
      </c>
      <c r="K206" s="76" t="s">
        <v>499</v>
      </c>
      <c r="M206" s="121">
        <v>0</v>
      </c>
      <c r="N206" s="121" t="s">
        <v>285</v>
      </c>
      <c r="P206" s="121" t="s">
        <v>309</v>
      </c>
      <c r="S206" s="121">
        <v>0</v>
      </c>
      <c r="AD206" s="121">
        <v>504</v>
      </c>
      <c r="AE206" s="121">
        <v>-504</v>
      </c>
      <c r="AF206" s="121">
        <v>0</v>
      </c>
      <c r="AG206" s="122">
        <v/>
      </c>
    </row>
    <row r="207">
      <c r="C207" s="13" t="s">
        <v>500</v>
      </c>
      <c r="K207" s="76" t="s">
        <v>501</v>
      </c>
      <c r="M207" s="121">
        <v>9000</v>
      </c>
      <c r="N207" s="121" t="s">
        <v>285</v>
      </c>
      <c r="P207" s="121" t="s">
        <v>451</v>
      </c>
      <c r="S207" s="121">
        <v>0</v>
      </c>
      <c r="AD207" s="121">
        <v>0</v>
      </c>
      <c r="AE207" s="121">
        <v>9000</v>
      </c>
      <c r="AF207" s="121">
        <v>0</v>
      </c>
      <c r="AG207" s="122">
        <v>0</v>
      </c>
    </row>
    <row r="208">
      <c r="A208" s="120" t="s">
        <v>502</v>
      </c>
      <c r="M208" s="123">
        <v>16487000</v>
      </c>
      <c r="P208" s="123">
        <v>16487000</v>
      </c>
      <c r="S208" s="123">
        <v>0</v>
      </c>
      <c r="AD208" s="123">
        <v>16487000</v>
      </c>
      <c r="AE208" s="123">
        <v>-2.3283064365386963E-10</v>
      </c>
      <c r="AF208" s="123">
        <v>0</v>
      </c>
      <c r="AG208" s="124">
        <v>0</v>
      </c>
    </row>
    <row r="209">
      <c r="A209" s="13" t="s">
        <v>503</v>
      </c>
    </row>
    <row r="210">
      <c r="A210" s="120" t="s">
        <v>55</v>
      </c>
    </row>
    <row r="211">
      <c r="C211" s="13" t="s">
        <v>504</v>
      </c>
      <c r="K211" s="76" t="s">
        <v>505</v>
      </c>
      <c r="M211" s="121">
        <v>1361000</v>
      </c>
      <c r="N211" s="121" t="s">
        <v>285</v>
      </c>
      <c r="P211" s="121" t="s">
        <v>506</v>
      </c>
      <c r="S211" s="121">
        <v>0</v>
      </c>
      <c r="AD211" s="121">
        <v>0</v>
      </c>
      <c r="AE211" s="121">
        <v>1361000</v>
      </c>
      <c r="AF211" s="121">
        <v>0</v>
      </c>
      <c r="AG211" s="122">
        <v>0</v>
      </c>
    </row>
    <row r="212">
      <c r="A212" s="120" t="s">
        <v>507</v>
      </c>
      <c r="M212" s="123">
        <v>1361000</v>
      </c>
      <c r="P212" s="123">
        <v>1361000</v>
      </c>
      <c r="S212" s="123">
        <v>0</v>
      </c>
      <c r="AD212" s="123">
        <v>0</v>
      </c>
      <c r="AE212" s="123">
        <v>1361000</v>
      </c>
      <c r="AF212" s="123">
        <v>0</v>
      </c>
      <c r="AG212" s="124">
        <v>0</v>
      </c>
    </row>
    <row r="213">
      <c r="A213" s="13" t="s">
        <v>508</v>
      </c>
    </row>
    <row r="214">
      <c r="A214" s="120" t="s">
        <v>56</v>
      </c>
    </row>
    <row r="215">
      <c r="C215" s="13" t="s">
        <v>500</v>
      </c>
      <c r="K215" s="76" t="s">
        <v>501</v>
      </c>
      <c r="M215" s="121">
        <v>18100000</v>
      </c>
      <c r="N215" s="121" t="s">
        <v>285</v>
      </c>
      <c r="P215" s="121" t="s">
        <v>509</v>
      </c>
      <c r="S215" s="121">
        <v>0</v>
      </c>
      <c r="AD215" s="121">
        <v>0</v>
      </c>
      <c r="AE215" s="121">
        <v>18100000</v>
      </c>
      <c r="AF215" s="121">
        <v>0</v>
      </c>
      <c r="AG215" s="122">
        <v>0</v>
      </c>
    </row>
    <row r="216">
      <c r="A216" s="120" t="s">
        <v>510</v>
      </c>
      <c r="M216" s="123">
        <v>18100000</v>
      </c>
      <c r="P216" s="123">
        <v>18100000</v>
      </c>
      <c r="S216" s="123">
        <v>0</v>
      </c>
      <c r="AD216" s="123">
        <v>0</v>
      </c>
      <c r="AE216" s="123">
        <v>18100000</v>
      </c>
      <c r="AF216" s="123">
        <v>0</v>
      </c>
      <c r="AG216" s="124">
        <v>0</v>
      </c>
    </row>
    <row r="217">
      <c r="A217" s="13" t="s">
        <v>383</v>
      </c>
    </row>
    <row r="218">
      <c r="A218" s="120" t="s">
        <v>58</v>
      </c>
    </row>
    <row r="219">
      <c r="C219" s="13" t="s">
        <v>452</v>
      </c>
      <c r="K219" s="76" t="s">
        <v>453</v>
      </c>
      <c r="M219" s="121">
        <v>769184000</v>
      </c>
      <c r="N219" s="121" t="s">
        <v>285</v>
      </c>
      <c r="P219" s="121" t="s">
        <v>511</v>
      </c>
      <c r="S219" s="121">
        <v>0</v>
      </c>
      <c r="AD219" s="121">
        <v>0</v>
      </c>
      <c r="AE219" s="121">
        <v>769184000</v>
      </c>
      <c r="AF219" s="121">
        <v>0</v>
      </c>
      <c r="AG219" s="122">
        <v>0</v>
      </c>
    </row>
    <row r="220">
      <c r="A220" s="120" t="s">
        <v>512</v>
      </c>
      <c r="M220" s="123">
        <v>769184000</v>
      </c>
      <c r="P220" s="123">
        <v>769184000</v>
      </c>
      <c r="S220" s="123">
        <v>0</v>
      </c>
      <c r="AD220" s="123">
        <v>0</v>
      </c>
      <c r="AE220" s="123">
        <v>769184000</v>
      </c>
      <c r="AF220" s="123">
        <v>0</v>
      </c>
      <c r="AG220" s="124">
        <v>0</v>
      </c>
    </row>
    <row r="221">
      <c r="A221" s="13" t="s">
        <v>513</v>
      </c>
    </row>
    <row r="222">
      <c r="A222" s="120" t="s">
        <v>57</v>
      </c>
    </row>
    <row r="223">
      <c r="C223" s="13" t="s">
        <v>404</v>
      </c>
      <c r="K223" s="76" t="s">
        <v>405</v>
      </c>
      <c r="M223" s="121">
        <v>4756000</v>
      </c>
      <c r="N223" s="121" t="s">
        <v>285</v>
      </c>
      <c r="P223" s="121" t="s">
        <v>514</v>
      </c>
      <c r="S223" s="121">
        <v>0</v>
      </c>
      <c r="AD223" s="121">
        <v>0</v>
      </c>
      <c r="AE223" s="121">
        <v>4756000</v>
      </c>
      <c r="AF223" s="121">
        <v>0</v>
      </c>
      <c r="AG223" s="122">
        <v>0</v>
      </c>
    </row>
    <row r="224">
      <c r="A224" s="120" t="s">
        <v>515</v>
      </c>
      <c r="M224" s="123">
        <v>4756000</v>
      </c>
      <c r="P224" s="123">
        <v>4756000</v>
      </c>
      <c r="S224" s="123">
        <v>0</v>
      </c>
      <c r="AD224" s="123">
        <v>0</v>
      </c>
      <c r="AE224" s="123">
        <v>4756000</v>
      </c>
      <c r="AF224" s="123">
        <v>0</v>
      </c>
      <c r="AG224" s="124">
        <v>0</v>
      </c>
    </row>
    <row r="225">
      <c r="A225" s="13" t="s">
        <v>516</v>
      </c>
    </row>
    <row r="226">
      <c r="A226" s="120" t="s">
        <v>59</v>
      </c>
    </row>
    <row r="227">
      <c r="C227" s="13" t="s">
        <v>489</v>
      </c>
      <c r="K227" s="76" t="s">
        <v>490</v>
      </c>
      <c r="M227" s="121">
        <v>7627000</v>
      </c>
      <c r="N227" s="121" t="s">
        <v>285</v>
      </c>
      <c r="P227" s="121" t="s">
        <v>517</v>
      </c>
      <c r="S227" s="121">
        <v>0</v>
      </c>
      <c r="AD227" s="121">
        <v>0</v>
      </c>
      <c r="AE227" s="121">
        <v>7627000</v>
      </c>
      <c r="AF227" s="121">
        <v>0</v>
      </c>
      <c r="AG227" s="122">
        <v>0</v>
      </c>
    </row>
    <row r="228">
      <c r="A228" s="120" t="s">
        <v>518</v>
      </c>
      <c r="M228" s="123">
        <v>7627000</v>
      </c>
      <c r="P228" s="123">
        <v>7627000</v>
      </c>
      <c r="S228" s="123">
        <v>0</v>
      </c>
      <c r="AD228" s="123">
        <v>0</v>
      </c>
      <c r="AE228" s="123">
        <v>7627000</v>
      </c>
      <c r="AF228" s="123">
        <v>0</v>
      </c>
      <c r="AG228" s="124">
        <v>0</v>
      </c>
    </row>
    <row r="229">
      <c r="A229" s="13" t="s">
        <v>349</v>
      </c>
    </row>
    <row r="230">
      <c r="A230" s="120" t="s">
        <v>54</v>
      </c>
    </row>
    <row r="231">
      <c r="C231" s="13" t="s">
        <v>401</v>
      </c>
      <c r="K231" s="76" t="s">
        <v>402</v>
      </c>
      <c r="M231" s="121">
        <v>9466000</v>
      </c>
      <c r="N231" s="121" t="s">
        <v>285</v>
      </c>
      <c r="P231" s="121" t="s">
        <v>519</v>
      </c>
      <c r="S231" s="121">
        <v>0</v>
      </c>
      <c r="AD231" s="121">
        <v>12537532.84</v>
      </c>
      <c r="AE231" s="121">
        <v>-3071532.84</v>
      </c>
      <c r="AF231" s="121">
        <v>0</v>
      </c>
      <c r="AG231" s="122">
        <v>0</v>
      </c>
    </row>
    <row r="232">
      <c r="C232" s="13" t="s">
        <v>520</v>
      </c>
      <c r="K232" s="76" t="s">
        <v>521</v>
      </c>
      <c r="M232" s="121">
        <v>0</v>
      </c>
      <c r="N232" s="121" t="s">
        <v>285</v>
      </c>
      <c r="P232" s="121" t="s">
        <v>309</v>
      </c>
      <c r="S232" s="121">
        <v>0</v>
      </c>
      <c r="AD232" s="121">
        <v>51854.29</v>
      </c>
      <c r="AE232" s="121">
        <v>-51854.29</v>
      </c>
      <c r="AF232" s="121">
        <v>0</v>
      </c>
      <c r="AG232" s="122">
        <v/>
      </c>
    </row>
    <row r="233">
      <c r="C233" s="13" t="s">
        <v>404</v>
      </c>
      <c r="K233" s="76" t="s">
        <v>405</v>
      </c>
      <c r="M233" s="121">
        <v>91304000</v>
      </c>
      <c r="N233" s="121" t="s">
        <v>285</v>
      </c>
      <c r="P233" s="121" t="s">
        <v>522</v>
      </c>
      <c r="S233" s="121">
        <v>0</v>
      </c>
      <c r="AD233" s="121">
        <v>36694564.2</v>
      </c>
      <c r="AE233" s="121">
        <v>54609435.8</v>
      </c>
      <c r="AF233" s="121">
        <v>0</v>
      </c>
      <c r="AG233" s="122">
        <v>0</v>
      </c>
    </row>
    <row r="234">
      <c r="C234" s="13" t="s">
        <v>407</v>
      </c>
      <c r="K234" s="76" t="s">
        <v>408</v>
      </c>
      <c r="M234" s="121">
        <v>4072000</v>
      </c>
      <c r="N234" s="121" t="s">
        <v>285</v>
      </c>
      <c r="P234" s="121" t="s">
        <v>523</v>
      </c>
      <c r="S234" s="121">
        <v>0</v>
      </c>
      <c r="AD234" s="121">
        <v>3375934.75</v>
      </c>
      <c r="AE234" s="121">
        <v>696065.25</v>
      </c>
      <c r="AF234" s="121">
        <v>0</v>
      </c>
      <c r="AG234" s="122">
        <v>0</v>
      </c>
    </row>
    <row r="235">
      <c r="C235" s="13" t="s">
        <v>412</v>
      </c>
      <c r="K235" s="76" t="s">
        <v>413</v>
      </c>
      <c r="M235" s="121">
        <v>3150000</v>
      </c>
      <c r="N235" s="121" t="s">
        <v>285</v>
      </c>
      <c r="P235" s="121" t="s">
        <v>524</v>
      </c>
      <c r="S235" s="121">
        <v>0</v>
      </c>
      <c r="AD235" s="121">
        <v>313136.92</v>
      </c>
      <c r="AE235" s="121">
        <v>2836863.08</v>
      </c>
      <c r="AF235" s="121">
        <v>0</v>
      </c>
      <c r="AG235" s="122">
        <v>0</v>
      </c>
    </row>
    <row r="236">
      <c r="C236" s="13" t="s">
        <v>415</v>
      </c>
      <c r="K236" s="76" t="s">
        <v>416</v>
      </c>
      <c r="M236" s="121">
        <v>2360000</v>
      </c>
      <c r="N236" s="121" t="s">
        <v>285</v>
      </c>
      <c r="P236" s="121" t="s">
        <v>525</v>
      </c>
      <c r="S236" s="121">
        <v>0</v>
      </c>
      <c r="AD236" s="121">
        <v>9050943.8</v>
      </c>
      <c r="AE236" s="121">
        <v>-6690943.8000000007</v>
      </c>
      <c r="AF236" s="121">
        <v>0</v>
      </c>
      <c r="AG236" s="122">
        <v>0</v>
      </c>
    </row>
    <row r="237">
      <c r="C237" s="13" t="s">
        <v>418</v>
      </c>
      <c r="K237" s="76" t="s">
        <v>419</v>
      </c>
      <c r="M237" s="121">
        <v>428000</v>
      </c>
      <c r="N237" s="121" t="s">
        <v>285</v>
      </c>
      <c r="P237" s="121" t="s">
        <v>526</v>
      </c>
      <c r="S237" s="121">
        <v>0</v>
      </c>
      <c r="AD237" s="121">
        <v>955874.81</v>
      </c>
      <c r="AE237" s="121">
        <v>-527874.81</v>
      </c>
      <c r="AF237" s="121">
        <v>0</v>
      </c>
      <c r="AG237" s="122">
        <v>0</v>
      </c>
    </row>
    <row r="238">
      <c r="C238" s="13" t="s">
        <v>421</v>
      </c>
      <c r="K238" s="76" t="s">
        <v>422</v>
      </c>
      <c r="M238" s="121">
        <v>0</v>
      </c>
      <c r="N238" s="121" t="s">
        <v>285</v>
      </c>
      <c r="P238" s="121" t="s">
        <v>309</v>
      </c>
      <c r="S238" s="121">
        <v>0</v>
      </c>
      <c r="AD238" s="121">
        <v>69459</v>
      </c>
      <c r="AE238" s="121">
        <v>-69459</v>
      </c>
      <c r="AF238" s="121">
        <v>0</v>
      </c>
      <c r="AG238" s="122">
        <v/>
      </c>
    </row>
    <row r="239">
      <c r="C239" s="13" t="s">
        <v>423</v>
      </c>
      <c r="K239" s="76" t="s">
        <v>424</v>
      </c>
      <c r="M239" s="121">
        <v>0</v>
      </c>
      <c r="N239" s="121" t="s">
        <v>285</v>
      </c>
      <c r="P239" s="121" t="s">
        <v>309</v>
      </c>
      <c r="S239" s="121">
        <v>0</v>
      </c>
      <c r="AD239" s="121">
        <v>193493.5</v>
      </c>
      <c r="AE239" s="121">
        <v>-193493.5</v>
      </c>
      <c r="AF239" s="121">
        <v>0</v>
      </c>
      <c r="AG239" s="122">
        <v/>
      </c>
    </row>
    <row r="240">
      <c r="C240" s="13" t="s">
        <v>527</v>
      </c>
      <c r="K240" s="76" t="s">
        <v>528</v>
      </c>
      <c r="M240" s="121">
        <v>0</v>
      </c>
      <c r="N240" s="121" t="s">
        <v>285</v>
      </c>
      <c r="P240" s="121" t="s">
        <v>309</v>
      </c>
      <c r="S240" s="121">
        <v>0</v>
      </c>
      <c r="AD240" s="121">
        <v>9000</v>
      </c>
      <c r="AE240" s="121">
        <v>-9000</v>
      </c>
      <c r="AF240" s="121">
        <v>0</v>
      </c>
      <c r="AG240" s="122">
        <v/>
      </c>
    </row>
    <row r="241">
      <c r="C241" s="13" t="s">
        <v>429</v>
      </c>
      <c r="K241" s="76" t="s">
        <v>430</v>
      </c>
      <c r="M241" s="121">
        <v>0</v>
      </c>
      <c r="N241" s="121" t="s">
        <v>285</v>
      </c>
      <c r="P241" s="121" t="s">
        <v>309</v>
      </c>
      <c r="S241" s="121">
        <v>0</v>
      </c>
      <c r="AD241" s="121">
        <v>23895</v>
      </c>
      <c r="AE241" s="121">
        <v>-23895</v>
      </c>
      <c r="AF241" s="121">
        <v>0</v>
      </c>
      <c r="AG241" s="122">
        <v/>
      </c>
    </row>
    <row r="242">
      <c r="C242" s="13" t="s">
        <v>431</v>
      </c>
      <c r="K242" s="76" t="s">
        <v>432</v>
      </c>
      <c r="M242" s="121">
        <v>0</v>
      </c>
      <c r="N242" s="121" t="s">
        <v>285</v>
      </c>
      <c r="P242" s="121" t="s">
        <v>309</v>
      </c>
      <c r="S242" s="121">
        <v>0</v>
      </c>
      <c r="AD242" s="121">
        <v>952094.25</v>
      </c>
      <c r="AE242" s="121">
        <v>-952094.25</v>
      </c>
      <c r="AF242" s="121">
        <v>0</v>
      </c>
      <c r="AG242" s="122">
        <v/>
      </c>
    </row>
    <row r="243">
      <c r="C243" s="13" t="s">
        <v>433</v>
      </c>
      <c r="K243" s="76" t="s">
        <v>434</v>
      </c>
      <c r="M243" s="121">
        <v>1020000</v>
      </c>
      <c r="N243" s="121" t="s">
        <v>285</v>
      </c>
      <c r="P243" s="121" t="s">
        <v>529</v>
      </c>
      <c r="S243" s="121">
        <v>0</v>
      </c>
      <c r="AD243" s="121">
        <v>854361.16</v>
      </c>
      <c r="AE243" s="121">
        <v>165638.83999999997</v>
      </c>
      <c r="AF243" s="121">
        <v>0</v>
      </c>
      <c r="AG243" s="122">
        <v>0</v>
      </c>
    </row>
    <row r="244">
      <c r="C244" s="13" t="s">
        <v>435</v>
      </c>
      <c r="K244" s="76" t="s">
        <v>436</v>
      </c>
      <c r="M244" s="121">
        <v>4940000</v>
      </c>
      <c r="N244" s="121" t="s">
        <v>285</v>
      </c>
      <c r="P244" s="121" t="s">
        <v>530</v>
      </c>
      <c r="S244" s="121">
        <v>0</v>
      </c>
      <c r="AD244" s="121">
        <v>4360688</v>
      </c>
      <c r="AE244" s="121">
        <v>579312</v>
      </c>
      <c r="AF244" s="121">
        <v>0</v>
      </c>
      <c r="AG244" s="122">
        <v>0</v>
      </c>
    </row>
    <row r="245">
      <c r="C245" s="13" t="s">
        <v>438</v>
      </c>
      <c r="K245" s="76" t="s">
        <v>439</v>
      </c>
      <c r="M245" s="121">
        <v>152000</v>
      </c>
      <c r="N245" s="121" t="s">
        <v>285</v>
      </c>
      <c r="P245" s="121" t="s">
        <v>531</v>
      </c>
      <c r="S245" s="121">
        <v>0</v>
      </c>
      <c r="AD245" s="121">
        <v>142399.79</v>
      </c>
      <c r="AE245" s="121">
        <v>9600.2099999999919</v>
      </c>
      <c r="AF245" s="121">
        <v>0</v>
      </c>
      <c r="AG245" s="122">
        <v>0</v>
      </c>
    </row>
    <row r="246">
      <c r="C246" s="13" t="s">
        <v>441</v>
      </c>
      <c r="K246" s="76" t="s">
        <v>442</v>
      </c>
      <c r="M246" s="121">
        <v>0</v>
      </c>
      <c r="N246" s="121" t="s">
        <v>285</v>
      </c>
      <c r="P246" s="121" t="s">
        <v>309</v>
      </c>
      <c r="S246" s="121">
        <v>0</v>
      </c>
      <c r="AD246" s="121">
        <v>1083504.67</v>
      </c>
      <c r="AE246" s="121">
        <v>-1083504.67</v>
      </c>
      <c r="AF246" s="121">
        <v>0</v>
      </c>
      <c r="AG246" s="122">
        <v/>
      </c>
    </row>
    <row r="247">
      <c r="C247" s="13" t="s">
        <v>443</v>
      </c>
      <c r="K247" s="76" t="s">
        <v>444</v>
      </c>
      <c r="M247" s="121">
        <v>867000</v>
      </c>
      <c r="N247" s="121" t="s">
        <v>285</v>
      </c>
      <c r="P247" s="121" t="s">
        <v>532</v>
      </c>
      <c r="S247" s="121">
        <v>0</v>
      </c>
      <c r="AD247" s="121">
        <v>227299.78</v>
      </c>
      <c r="AE247" s="121">
        <v>639700.22</v>
      </c>
      <c r="AF247" s="121">
        <v>0</v>
      </c>
      <c r="AG247" s="122">
        <v>0</v>
      </c>
    </row>
    <row r="248">
      <c r="C248" s="13" t="s">
        <v>446</v>
      </c>
      <c r="K248" s="76" t="s">
        <v>447</v>
      </c>
      <c r="M248" s="121">
        <v>405000</v>
      </c>
      <c r="N248" s="121" t="s">
        <v>285</v>
      </c>
      <c r="P248" s="121" t="s">
        <v>533</v>
      </c>
      <c r="S248" s="121">
        <v>0</v>
      </c>
      <c r="AD248" s="121">
        <v>652305.83</v>
      </c>
      <c r="AE248" s="121">
        <v>-247305.82999999996</v>
      </c>
      <c r="AF248" s="121">
        <v>0</v>
      </c>
      <c r="AG248" s="122">
        <v>0</v>
      </c>
    </row>
    <row r="249">
      <c r="C249" s="13" t="s">
        <v>534</v>
      </c>
      <c r="K249" s="76" t="s">
        <v>535</v>
      </c>
      <c r="M249" s="121">
        <v>0</v>
      </c>
      <c r="N249" s="121" t="s">
        <v>285</v>
      </c>
      <c r="P249" s="121" t="s">
        <v>309</v>
      </c>
      <c r="S249" s="121">
        <v>0</v>
      </c>
      <c r="AD249" s="121">
        <v>6000</v>
      </c>
      <c r="AE249" s="121">
        <v>-6000</v>
      </c>
      <c r="AF249" s="121">
        <v>0</v>
      </c>
      <c r="AG249" s="122">
        <v/>
      </c>
    </row>
    <row r="250">
      <c r="C250" s="13" t="s">
        <v>536</v>
      </c>
      <c r="K250" s="76" t="s">
        <v>537</v>
      </c>
      <c r="M250" s="121">
        <v>0</v>
      </c>
      <c r="N250" s="121" t="s">
        <v>285</v>
      </c>
      <c r="P250" s="121" t="s">
        <v>309</v>
      </c>
      <c r="S250" s="121">
        <v>0</v>
      </c>
      <c r="AD250" s="121">
        <v>107000</v>
      </c>
      <c r="AE250" s="121">
        <v>-107000</v>
      </c>
      <c r="AF250" s="121">
        <v>0</v>
      </c>
      <c r="AG250" s="122">
        <v/>
      </c>
    </row>
    <row r="251">
      <c r="C251" s="13" t="s">
        <v>449</v>
      </c>
      <c r="K251" s="76" t="s">
        <v>450</v>
      </c>
      <c r="M251" s="121">
        <v>92000</v>
      </c>
      <c r="N251" s="121" t="s">
        <v>285</v>
      </c>
      <c r="P251" s="121" t="s">
        <v>538</v>
      </c>
      <c r="S251" s="121">
        <v>0</v>
      </c>
      <c r="AD251" s="121">
        <v>90000</v>
      </c>
      <c r="AE251" s="121">
        <v>2000</v>
      </c>
      <c r="AF251" s="121">
        <v>0</v>
      </c>
      <c r="AG251" s="122">
        <v>0</v>
      </c>
    </row>
    <row r="252">
      <c r="C252" s="13" t="s">
        <v>452</v>
      </c>
      <c r="K252" s="76" t="s">
        <v>453</v>
      </c>
      <c r="M252" s="121">
        <v>177733000</v>
      </c>
      <c r="N252" s="121" t="s">
        <v>285</v>
      </c>
      <c r="P252" s="121" t="s">
        <v>539</v>
      </c>
      <c r="S252" s="121">
        <v>0</v>
      </c>
      <c r="AD252" s="121">
        <v>31266870.48</v>
      </c>
      <c r="AE252" s="121">
        <v>146466129.52</v>
      </c>
      <c r="AF252" s="121">
        <v>0</v>
      </c>
      <c r="AG252" s="122">
        <v>0</v>
      </c>
    </row>
    <row r="253">
      <c r="C253" s="13" t="s">
        <v>455</v>
      </c>
      <c r="K253" s="76" t="s">
        <v>456</v>
      </c>
      <c r="M253" s="121">
        <v>4104000</v>
      </c>
      <c r="N253" s="121" t="s">
        <v>285</v>
      </c>
      <c r="P253" s="121" t="s">
        <v>540</v>
      </c>
      <c r="S253" s="121">
        <v>0</v>
      </c>
      <c r="AD253" s="121">
        <v>5373040.74</v>
      </c>
      <c r="AE253" s="121">
        <v>-1269040.7400000002</v>
      </c>
      <c r="AF253" s="121">
        <v>0</v>
      </c>
      <c r="AG253" s="122">
        <v>0</v>
      </c>
    </row>
    <row r="254">
      <c r="C254" s="13" t="s">
        <v>458</v>
      </c>
      <c r="K254" s="76" t="s">
        <v>459</v>
      </c>
      <c r="M254" s="121">
        <v>4459000</v>
      </c>
      <c r="N254" s="121" t="s">
        <v>285</v>
      </c>
      <c r="P254" s="121" t="s">
        <v>541</v>
      </c>
      <c r="S254" s="121">
        <v>0</v>
      </c>
      <c r="AD254" s="121">
        <v>7054548.64</v>
      </c>
      <c r="AE254" s="121">
        <v>-2595548.6399999997</v>
      </c>
      <c r="AF254" s="121">
        <v>0</v>
      </c>
      <c r="AG254" s="122">
        <v>0</v>
      </c>
    </row>
    <row r="255">
      <c r="C255" s="13" t="s">
        <v>461</v>
      </c>
      <c r="K255" s="76" t="s">
        <v>462</v>
      </c>
      <c r="M255" s="121">
        <v>0</v>
      </c>
      <c r="N255" s="121" t="s">
        <v>285</v>
      </c>
      <c r="P255" s="121" t="s">
        <v>309</v>
      </c>
      <c r="S255" s="121">
        <v>0</v>
      </c>
      <c r="AD255" s="121">
        <v>44854.67</v>
      </c>
      <c r="AE255" s="121">
        <v>-44854.67</v>
      </c>
      <c r="AF255" s="121">
        <v>0</v>
      </c>
      <c r="AG255" s="122">
        <v/>
      </c>
    </row>
    <row r="256">
      <c r="C256" s="13" t="s">
        <v>465</v>
      </c>
      <c r="K256" s="76" t="s">
        <v>466</v>
      </c>
      <c r="M256" s="121">
        <v>3493000</v>
      </c>
      <c r="N256" s="121" t="s">
        <v>285</v>
      </c>
      <c r="P256" s="121" t="s">
        <v>542</v>
      </c>
      <c r="S256" s="121">
        <v>0</v>
      </c>
      <c r="AD256" s="121">
        <v>192458.6</v>
      </c>
      <c r="AE256" s="121">
        <v>3300541.4</v>
      </c>
      <c r="AF256" s="121">
        <v>0</v>
      </c>
      <c r="AG256" s="122">
        <v>0</v>
      </c>
    </row>
    <row r="257">
      <c r="C257" s="13" t="s">
        <v>468</v>
      </c>
      <c r="K257" s="76" t="s">
        <v>469</v>
      </c>
      <c r="M257" s="121">
        <v>0</v>
      </c>
      <c r="N257" s="121" t="s">
        <v>285</v>
      </c>
      <c r="P257" s="121" t="s">
        <v>309</v>
      </c>
      <c r="S257" s="121">
        <v>0</v>
      </c>
      <c r="AD257" s="121">
        <v>21784</v>
      </c>
      <c r="AE257" s="121">
        <v>-21784</v>
      </c>
      <c r="AF257" s="121">
        <v>0</v>
      </c>
      <c r="AG257" s="122">
        <v/>
      </c>
    </row>
    <row r="258">
      <c r="C258" s="13" t="s">
        <v>470</v>
      </c>
      <c r="K258" s="76" t="s">
        <v>471</v>
      </c>
      <c r="M258" s="121">
        <v>0</v>
      </c>
      <c r="N258" s="121" t="s">
        <v>285</v>
      </c>
      <c r="P258" s="121" t="s">
        <v>309</v>
      </c>
      <c r="S258" s="121">
        <v>0</v>
      </c>
      <c r="AD258" s="121">
        <v>298966</v>
      </c>
      <c r="AE258" s="121">
        <v>-298966</v>
      </c>
      <c r="AF258" s="121">
        <v>0</v>
      </c>
      <c r="AG258" s="122">
        <v/>
      </c>
    </row>
    <row r="259">
      <c r="C259" s="13" t="s">
        <v>472</v>
      </c>
      <c r="K259" s="76" t="s">
        <v>473</v>
      </c>
      <c r="M259" s="121">
        <v>595000</v>
      </c>
      <c r="N259" s="121" t="s">
        <v>285</v>
      </c>
      <c r="P259" s="121" t="s">
        <v>543</v>
      </c>
      <c r="S259" s="121">
        <v>0</v>
      </c>
      <c r="AD259" s="121">
        <v>14251.5</v>
      </c>
      <c r="AE259" s="121">
        <v>580748.5</v>
      </c>
      <c r="AF259" s="121">
        <v>0</v>
      </c>
      <c r="AG259" s="122">
        <v>0</v>
      </c>
    </row>
    <row r="260">
      <c r="C260" s="13" t="s">
        <v>475</v>
      </c>
      <c r="K260" s="76" t="s">
        <v>476</v>
      </c>
      <c r="M260" s="121">
        <v>1386000</v>
      </c>
      <c r="N260" s="121" t="s">
        <v>285</v>
      </c>
      <c r="P260" s="121" t="s">
        <v>544</v>
      </c>
      <c r="S260" s="121">
        <v>0</v>
      </c>
      <c r="AD260" s="121">
        <v>111393.25</v>
      </c>
      <c r="AE260" s="121">
        <v>1274606.75</v>
      </c>
      <c r="AF260" s="121">
        <v>0</v>
      </c>
      <c r="AG260" s="122">
        <v>0</v>
      </c>
    </row>
    <row r="261">
      <c r="C261" s="13" t="s">
        <v>478</v>
      </c>
      <c r="K261" s="76" t="s">
        <v>479</v>
      </c>
      <c r="M261" s="121">
        <v>116000</v>
      </c>
      <c r="N261" s="121" t="s">
        <v>285</v>
      </c>
      <c r="P261" s="121" t="s">
        <v>323</v>
      </c>
      <c r="S261" s="121">
        <v>0</v>
      </c>
      <c r="AD261" s="121">
        <v>38052.55</v>
      </c>
      <c r="AE261" s="121">
        <v>77947.45</v>
      </c>
      <c r="AF261" s="121">
        <v>0</v>
      </c>
      <c r="AG261" s="122">
        <v>0</v>
      </c>
    </row>
    <row r="262">
      <c r="C262" s="13" t="s">
        <v>481</v>
      </c>
      <c r="K262" s="76" t="s">
        <v>482</v>
      </c>
      <c r="M262" s="121">
        <v>0</v>
      </c>
      <c r="N262" s="121" t="s">
        <v>285</v>
      </c>
      <c r="P262" s="121" t="s">
        <v>309</v>
      </c>
      <c r="S262" s="121">
        <v>0</v>
      </c>
      <c r="AD262" s="121">
        <v>19500</v>
      </c>
      <c r="AE262" s="121">
        <v>-19500</v>
      </c>
      <c r="AF262" s="121">
        <v>0</v>
      </c>
      <c r="AG262" s="122">
        <v/>
      </c>
    </row>
    <row r="263">
      <c r="C263" s="13" t="s">
        <v>545</v>
      </c>
      <c r="K263" s="76" t="s">
        <v>546</v>
      </c>
      <c r="M263" s="121">
        <v>0</v>
      </c>
      <c r="N263" s="121" t="s">
        <v>285</v>
      </c>
      <c r="P263" s="121" t="s">
        <v>309</v>
      </c>
      <c r="S263" s="121">
        <v>0</v>
      </c>
      <c r="AD263" s="121">
        <v>3730</v>
      </c>
      <c r="AE263" s="121">
        <v>-3730</v>
      </c>
      <c r="AF263" s="121">
        <v>0</v>
      </c>
      <c r="AG263" s="122">
        <v/>
      </c>
    </row>
    <row r="264">
      <c r="C264" s="13" t="s">
        <v>547</v>
      </c>
      <c r="K264" s="76" t="s">
        <v>548</v>
      </c>
      <c r="M264" s="121">
        <v>23085000</v>
      </c>
      <c r="N264" s="121" t="s">
        <v>285</v>
      </c>
      <c r="P264" s="121" t="s">
        <v>549</v>
      </c>
      <c r="S264" s="121">
        <v>0</v>
      </c>
      <c r="AD264" s="121">
        <v>3592282.15</v>
      </c>
      <c r="AE264" s="121">
        <v>19492717.85</v>
      </c>
      <c r="AF264" s="121">
        <v>0</v>
      </c>
      <c r="AG264" s="122">
        <v>0</v>
      </c>
    </row>
    <row r="265">
      <c r="C265" s="13" t="s">
        <v>550</v>
      </c>
      <c r="K265" s="76" t="s">
        <v>551</v>
      </c>
      <c r="M265" s="121">
        <v>0</v>
      </c>
      <c r="N265" s="121" t="s">
        <v>285</v>
      </c>
      <c r="P265" s="121" t="s">
        <v>309</v>
      </c>
      <c r="S265" s="121">
        <v>0</v>
      </c>
      <c r="AD265" s="121">
        <v>2500000</v>
      </c>
      <c r="AE265" s="121">
        <v>-2500000</v>
      </c>
      <c r="AF265" s="121">
        <v>0</v>
      </c>
      <c r="AG265" s="122">
        <v/>
      </c>
    </row>
    <row r="266">
      <c r="C266" s="13" t="s">
        <v>483</v>
      </c>
      <c r="K266" s="76" t="s">
        <v>484</v>
      </c>
      <c r="M266" s="121">
        <v>106000</v>
      </c>
      <c r="N266" s="121" t="s">
        <v>285</v>
      </c>
      <c r="P266" s="121" t="s">
        <v>552</v>
      </c>
      <c r="S266" s="121">
        <v>0</v>
      </c>
      <c r="AD266" s="121">
        <v>98566.77</v>
      </c>
      <c r="AE266" s="121">
        <v>7433.2299999999959</v>
      </c>
      <c r="AF266" s="121">
        <v>0</v>
      </c>
      <c r="AG266" s="122">
        <v>0</v>
      </c>
    </row>
    <row r="267">
      <c r="C267" s="13" t="s">
        <v>553</v>
      </c>
      <c r="K267" s="76" t="s">
        <v>554</v>
      </c>
      <c r="M267" s="121">
        <v>0</v>
      </c>
      <c r="N267" s="121" t="s">
        <v>285</v>
      </c>
      <c r="P267" s="121" t="s">
        <v>309</v>
      </c>
      <c r="S267" s="121">
        <v>0</v>
      </c>
      <c r="AD267" s="121">
        <v>37907.82</v>
      </c>
      <c r="AE267" s="121">
        <v>-37907.82</v>
      </c>
      <c r="AF267" s="121">
        <v>0</v>
      </c>
      <c r="AG267" s="122">
        <v/>
      </c>
    </row>
    <row r="268">
      <c r="C268" s="13" t="s">
        <v>486</v>
      </c>
      <c r="K268" s="76" t="s">
        <v>487</v>
      </c>
      <c r="M268" s="121">
        <v>318000</v>
      </c>
      <c r="N268" s="121" t="s">
        <v>285</v>
      </c>
      <c r="P268" s="121" t="s">
        <v>555</v>
      </c>
      <c r="S268" s="121">
        <v>0</v>
      </c>
      <c r="AD268" s="121">
        <v>1036260.58</v>
      </c>
      <c r="AE268" s="121">
        <v>-718260.58</v>
      </c>
      <c r="AF268" s="121">
        <v>0</v>
      </c>
      <c r="AG268" s="122">
        <v>0</v>
      </c>
    </row>
    <row r="269">
      <c r="C269" s="13" t="s">
        <v>489</v>
      </c>
      <c r="K269" s="76" t="s">
        <v>490</v>
      </c>
      <c r="M269" s="121">
        <v>226000</v>
      </c>
      <c r="N269" s="121" t="s">
        <v>285</v>
      </c>
      <c r="P269" s="121" t="s">
        <v>556</v>
      </c>
      <c r="S269" s="121">
        <v>0</v>
      </c>
      <c r="AD269" s="121">
        <v>0</v>
      </c>
      <c r="AE269" s="121">
        <v>226000</v>
      </c>
      <c r="AF269" s="121">
        <v>0</v>
      </c>
      <c r="AG269" s="122">
        <v>0</v>
      </c>
    </row>
    <row r="270">
      <c r="C270" s="13" t="s">
        <v>491</v>
      </c>
      <c r="K270" s="76" t="s">
        <v>492</v>
      </c>
      <c r="M270" s="121">
        <v>1500000</v>
      </c>
      <c r="N270" s="121" t="s">
        <v>285</v>
      </c>
      <c r="P270" s="121" t="s">
        <v>557</v>
      </c>
      <c r="S270" s="121">
        <v>0</v>
      </c>
      <c r="AD270" s="121">
        <v>2641287</v>
      </c>
      <c r="AE270" s="121">
        <v>-1141287</v>
      </c>
      <c r="AF270" s="121">
        <v>0</v>
      </c>
      <c r="AG270" s="122">
        <v>0</v>
      </c>
    </row>
    <row r="271">
      <c r="C271" s="13" t="s">
        <v>374</v>
      </c>
      <c r="K271" s="76" t="s">
        <v>375</v>
      </c>
      <c r="M271" s="121">
        <v>1715000</v>
      </c>
      <c r="N271" s="121" t="s">
        <v>285</v>
      </c>
      <c r="P271" s="121" t="s">
        <v>558</v>
      </c>
      <c r="S271" s="121">
        <v>0</v>
      </c>
      <c r="AD271" s="121">
        <v>7527238.16</v>
      </c>
      <c r="AE271" s="121">
        <v>-5812238.16</v>
      </c>
      <c r="AF271" s="121">
        <v>0</v>
      </c>
      <c r="AG271" s="122">
        <v>0</v>
      </c>
    </row>
    <row r="272">
      <c r="C272" s="13" t="s">
        <v>493</v>
      </c>
      <c r="K272" s="76" t="s">
        <v>494</v>
      </c>
      <c r="M272" s="121">
        <v>731000</v>
      </c>
      <c r="N272" s="121" t="s">
        <v>285</v>
      </c>
      <c r="P272" s="121" t="s">
        <v>559</v>
      </c>
      <c r="S272" s="121">
        <v>0</v>
      </c>
      <c r="AD272" s="121">
        <v>3292949.7</v>
      </c>
      <c r="AE272" s="121">
        <v>-2561949.7</v>
      </c>
      <c r="AF272" s="121">
        <v>0</v>
      </c>
      <c r="AG272" s="122">
        <v>0</v>
      </c>
    </row>
    <row r="273">
      <c r="C273" s="13" t="s">
        <v>560</v>
      </c>
      <c r="K273" s="76" t="s">
        <v>561</v>
      </c>
      <c r="M273" s="121">
        <v>1078000</v>
      </c>
      <c r="N273" s="121" t="s">
        <v>285</v>
      </c>
      <c r="P273" s="121" t="s">
        <v>562</v>
      </c>
      <c r="S273" s="121">
        <v>0</v>
      </c>
      <c r="AD273" s="121">
        <v>274500</v>
      </c>
      <c r="AE273" s="121">
        <v>803500</v>
      </c>
      <c r="AF273" s="121">
        <v>0</v>
      </c>
      <c r="AG273" s="122">
        <v>0</v>
      </c>
    </row>
    <row r="274">
      <c r="C274" s="13" t="s">
        <v>563</v>
      </c>
      <c r="K274" s="76" t="s">
        <v>564</v>
      </c>
      <c r="M274" s="121">
        <v>1000000</v>
      </c>
      <c r="N274" s="121" t="s">
        <v>285</v>
      </c>
      <c r="P274" s="121" t="s">
        <v>565</v>
      </c>
      <c r="S274" s="121">
        <v>0</v>
      </c>
      <c r="AD274" s="121">
        <v>396100</v>
      </c>
      <c r="AE274" s="121">
        <v>603900</v>
      </c>
      <c r="AF274" s="121">
        <v>0</v>
      </c>
      <c r="AG274" s="122">
        <v>0</v>
      </c>
    </row>
    <row r="275">
      <c r="C275" s="13" t="s">
        <v>495</v>
      </c>
      <c r="K275" s="76" t="s">
        <v>496</v>
      </c>
      <c r="M275" s="121">
        <v>0</v>
      </c>
      <c r="N275" s="121" t="s">
        <v>285</v>
      </c>
      <c r="P275" s="121" t="s">
        <v>309</v>
      </c>
      <c r="S275" s="121">
        <v>0</v>
      </c>
      <c r="AD275" s="121">
        <v>430000</v>
      </c>
      <c r="AE275" s="121">
        <v>-430000</v>
      </c>
      <c r="AF275" s="121">
        <v>0</v>
      </c>
      <c r="AG275" s="122">
        <v/>
      </c>
    </row>
    <row r="276">
      <c r="C276" s="13" t="s">
        <v>498</v>
      </c>
      <c r="K276" s="76" t="s">
        <v>499</v>
      </c>
      <c r="M276" s="121">
        <v>646000</v>
      </c>
      <c r="N276" s="121" t="s">
        <v>285</v>
      </c>
      <c r="P276" s="121" t="s">
        <v>566</v>
      </c>
      <c r="S276" s="121">
        <v>0</v>
      </c>
      <c r="AD276" s="121">
        <v>9619.97</v>
      </c>
      <c r="AE276" s="121">
        <v>636380.03</v>
      </c>
      <c r="AF276" s="121">
        <v>0</v>
      </c>
      <c r="AG276" s="122">
        <v>0</v>
      </c>
    </row>
    <row r="277">
      <c r="C277" s="13" t="s">
        <v>500</v>
      </c>
      <c r="K277" s="76" t="s">
        <v>501</v>
      </c>
      <c r="M277" s="121">
        <v>111000</v>
      </c>
      <c r="N277" s="121" t="s">
        <v>285</v>
      </c>
      <c r="P277" s="121" t="s">
        <v>567</v>
      </c>
      <c r="S277" s="121">
        <v>0</v>
      </c>
      <c r="AD277" s="121">
        <v>0</v>
      </c>
      <c r="AE277" s="121">
        <v>111000</v>
      </c>
      <c r="AF277" s="121">
        <v>0</v>
      </c>
      <c r="AG277" s="122">
        <v>0</v>
      </c>
    </row>
    <row r="278">
      <c r="A278" s="120" t="s">
        <v>568</v>
      </c>
      <c r="M278" s="123">
        <v>340658000</v>
      </c>
      <c r="P278" s="123">
        <v>340658000</v>
      </c>
      <c r="S278" s="123">
        <v>0</v>
      </c>
      <c r="AD278" s="123">
        <v>138027505.17</v>
      </c>
      <c r="AE278" s="123">
        <v>202630494.83</v>
      </c>
      <c r="AF278" s="123">
        <v>0</v>
      </c>
      <c r="AG278" s="124">
        <v>0</v>
      </c>
    </row>
    <row r="279">
      <c r="A279" s="13" t="s">
        <v>569</v>
      </c>
    </row>
    <row r="280">
      <c r="A280" s="120" t="s">
        <v>60</v>
      </c>
    </row>
    <row r="281">
      <c r="C281" s="13" t="s">
        <v>384</v>
      </c>
      <c r="K281" s="76" t="s">
        <v>385</v>
      </c>
      <c r="M281" s="121">
        <v>0</v>
      </c>
      <c r="N281" s="121" t="s">
        <v>285</v>
      </c>
      <c r="P281" s="121" t="s">
        <v>309</v>
      </c>
      <c r="S281" s="121">
        <v>0</v>
      </c>
      <c r="AD281" s="121">
        <v>0</v>
      </c>
      <c r="AE281" s="121">
        <v>0</v>
      </c>
      <c r="AF281" s="121">
        <v>0</v>
      </c>
      <c r="AG281" s="122">
        <v/>
      </c>
    </row>
    <row r="282">
      <c r="C282" s="13" t="s">
        <v>295</v>
      </c>
      <c r="K282" s="76" t="s">
        <v>296</v>
      </c>
      <c r="M282" s="121">
        <v>0</v>
      </c>
      <c r="N282" s="121" t="s">
        <v>285</v>
      </c>
      <c r="P282" s="121" t="s">
        <v>309</v>
      </c>
      <c r="S282" s="121">
        <v>0</v>
      </c>
      <c r="AD282" s="121">
        <v>0</v>
      </c>
      <c r="AE282" s="121">
        <v>0</v>
      </c>
      <c r="AF282" s="121">
        <v>0</v>
      </c>
      <c r="AG282" s="122">
        <v/>
      </c>
    </row>
    <row r="283">
      <c r="C283" s="13" t="s">
        <v>412</v>
      </c>
      <c r="K283" s="76" t="s">
        <v>413</v>
      </c>
      <c r="M283" s="121">
        <v>719000</v>
      </c>
      <c r="N283" s="121" t="s">
        <v>285</v>
      </c>
      <c r="P283" s="121" t="s">
        <v>570</v>
      </c>
      <c r="S283" s="121">
        <v>0</v>
      </c>
      <c r="AD283" s="121">
        <v>0</v>
      </c>
      <c r="AE283" s="121">
        <v>719000</v>
      </c>
      <c r="AF283" s="121">
        <v>0</v>
      </c>
      <c r="AG283" s="122">
        <v>0</v>
      </c>
    </row>
    <row r="284">
      <c r="C284" s="13" t="s">
        <v>415</v>
      </c>
      <c r="K284" s="76" t="s">
        <v>416</v>
      </c>
      <c r="M284" s="121">
        <v>480000</v>
      </c>
      <c r="N284" s="121" t="s">
        <v>285</v>
      </c>
      <c r="P284" s="121" t="s">
        <v>571</v>
      </c>
      <c r="S284" s="121">
        <v>0</v>
      </c>
      <c r="AD284" s="121">
        <v>0</v>
      </c>
      <c r="AE284" s="121">
        <v>480000</v>
      </c>
      <c r="AF284" s="121">
        <v>0</v>
      </c>
      <c r="AG284" s="122">
        <v>0</v>
      </c>
    </row>
    <row r="285">
      <c r="A285" s="120" t="s">
        <v>572</v>
      </c>
      <c r="M285" s="123">
        <v>1199000</v>
      </c>
      <c r="P285" s="123">
        <v>1199000</v>
      </c>
      <c r="S285" s="123">
        <v>0</v>
      </c>
      <c r="AD285" s="123">
        <v>0</v>
      </c>
      <c r="AE285" s="123">
        <v>1199000</v>
      </c>
      <c r="AF285" s="123">
        <v>0</v>
      </c>
      <c r="AG285" s="124">
        <v>0</v>
      </c>
    </row>
    <row r="286">
      <c r="A286" s="13" t="s">
        <v>573</v>
      </c>
    </row>
    <row r="287">
      <c r="A287" s="120" t="s">
        <v>61</v>
      </c>
    </row>
    <row r="288">
      <c r="C288" s="13" t="s">
        <v>431</v>
      </c>
      <c r="K288" s="76" t="s">
        <v>432</v>
      </c>
      <c r="M288" s="121">
        <v>7627000</v>
      </c>
      <c r="N288" s="121" t="s">
        <v>285</v>
      </c>
      <c r="P288" s="121" t="s">
        <v>517</v>
      </c>
      <c r="S288" s="121">
        <v>0</v>
      </c>
      <c r="AD288" s="121">
        <v>0</v>
      </c>
      <c r="AE288" s="121">
        <v>7627000</v>
      </c>
      <c r="AF288" s="121">
        <v>0</v>
      </c>
      <c r="AG288" s="122">
        <v>0</v>
      </c>
    </row>
    <row r="289">
      <c r="A289" s="120" t="s">
        <v>574</v>
      </c>
      <c r="M289" s="123">
        <v>7627000</v>
      </c>
      <c r="P289" s="123">
        <v>7627000</v>
      </c>
      <c r="S289" s="123">
        <v>0</v>
      </c>
      <c r="AD289" s="123">
        <v>0</v>
      </c>
      <c r="AE289" s="123">
        <v>7627000</v>
      </c>
      <c r="AF289" s="123">
        <v>0</v>
      </c>
      <c r="AG289" s="124">
        <v>0</v>
      </c>
    </row>
    <row r="290">
      <c r="A290" s="13" t="s">
        <v>364</v>
      </c>
    </row>
    <row r="291">
      <c r="A291" s="120" t="s">
        <v>53</v>
      </c>
    </row>
    <row r="292">
      <c r="C292" s="13" t="s">
        <v>401</v>
      </c>
      <c r="K292" s="76" t="s">
        <v>402</v>
      </c>
      <c r="M292" s="121">
        <v>1726000</v>
      </c>
      <c r="N292" s="121" t="s">
        <v>285</v>
      </c>
      <c r="P292" s="121" t="s">
        <v>575</v>
      </c>
      <c r="S292" s="121">
        <v>0</v>
      </c>
      <c r="AD292" s="121">
        <v>1407476.4</v>
      </c>
      <c r="AE292" s="121">
        <v>318523.60000000009</v>
      </c>
      <c r="AF292" s="121">
        <v>20000</v>
      </c>
      <c r="AG292" s="122">
        <v>0.011587485515643106</v>
      </c>
    </row>
    <row r="293">
      <c r="C293" s="13" t="s">
        <v>404</v>
      </c>
      <c r="K293" s="76" t="s">
        <v>405</v>
      </c>
      <c r="M293" s="121">
        <v>630000</v>
      </c>
      <c r="N293" s="121" t="s">
        <v>285</v>
      </c>
      <c r="P293" s="121" t="s">
        <v>576</v>
      </c>
      <c r="S293" s="121">
        <v>0</v>
      </c>
      <c r="AD293" s="121">
        <v>335428</v>
      </c>
      <c r="AE293" s="121">
        <v>294572</v>
      </c>
      <c r="AF293" s="121">
        <v>0</v>
      </c>
      <c r="AG293" s="122">
        <v>0</v>
      </c>
    </row>
    <row r="294">
      <c r="C294" s="13" t="s">
        <v>407</v>
      </c>
      <c r="K294" s="76" t="s">
        <v>408</v>
      </c>
      <c r="M294" s="121">
        <v>774000</v>
      </c>
      <c r="N294" s="121" t="s">
        <v>285</v>
      </c>
      <c r="P294" s="121" t="s">
        <v>577</v>
      </c>
      <c r="S294" s="121">
        <v>0</v>
      </c>
      <c r="AD294" s="121">
        <v>9375</v>
      </c>
      <c r="AE294" s="121">
        <v>764625</v>
      </c>
      <c r="AF294" s="121">
        <v>0</v>
      </c>
      <c r="AG294" s="122">
        <v>0</v>
      </c>
    </row>
    <row r="295">
      <c r="C295" s="13" t="s">
        <v>412</v>
      </c>
      <c r="K295" s="76" t="s">
        <v>413</v>
      </c>
      <c r="M295" s="121">
        <v>503000</v>
      </c>
      <c r="N295" s="121" t="s">
        <v>285</v>
      </c>
      <c r="P295" s="121" t="s">
        <v>457</v>
      </c>
      <c r="S295" s="121">
        <v>0</v>
      </c>
      <c r="AD295" s="121">
        <v>8352.5</v>
      </c>
      <c r="AE295" s="121">
        <v>494647.5</v>
      </c>
      <c r="AF295" s="121">
        <v>0</v>
      </c>
      <c r="AG295" s="122">
        <v>0</v>
      </c>
    </row>
    <row r="296">
      <c r="C296" s="13" t="s">
        <v>415</v>
      </c>
      <c r="K296" s="76" t="s">
        <v>416</v>
      </c>
      <c r="M296" s="121">
        <v>4000</v>
      </c>
      <c r="N296" s="121" t="s">
        <v>285</v>
      </c>
      <c r="P296" s="121" t="s">
        <v>578</v>
      </c>
      <c r="S296" s="121">
        <v>0</v>
      </c>
      <c r="AD296" s="121">
        <v>4000</v>
      </c>
      <c r="AE296" s="121">
        <v>0</v>
      </c>
      <c r="AF296" s="121">
        <v>0</v>
      </c>
      <c r="AG296" s="122">
        <v>0</v>
      </c>
    </row>
    <row r="297">
      <c r="C297" s="13" t="s">
        <v>418</v>
      </c>
      <c r="K297" s="76" t="s">
        <v>419</v>
      </c>
      <c r="M297" s="121">
        <v>139000</v>
      </c>
      <c r="N297" s="121" t="s">
        <v>285</v>
      </c>
      <c r="P297" s="121" t="s">
        <v>579</v>
      </c>
      <c r="S297" s="121">
        <v>0</v>
      </c>
      <c r="AD297" s="121">
        <v>124271.6</v>
      </c>
      <c r="AE297" s="121">
        <v>14728.399999999994</v>
      </c>
      <c r="AF297" s="121">
        <v>0</v>
      </c>
      <c r="AG297" s="122">
        <v>0</v>
      </c>
    </row>
    <row r="298">
      <c r="C298" s="13" t="s">
        <v>423</v>
      </c>
      <c r="K298" s="76" t="s">
        <v>424</v>
      </c>
      <c r="M298" s="121">
        <v>0</v>
      </c>
      <c r="N298" s="121" t="s">
        <v>285</v>
      </c>
      <c r="P298" s="121" t="s">
        <v>309</v>
      </c>
      <c r="S298" s="121">
        <v>0</v>
      </c>
      <c r="AD298" s="121">
        <v>91900</v>
      </c>
      <c r="AE298" s="121">
        <v>-91900</v>
      </c>
      <c r="AF298" s="121">
        <v>0</v>
      </c>
      <c r="AG298" s="122">
        <v/>
      </c>
    </row>
    <row r="299">
      <c r="C299" s="13" t="s">
        <v>431</v>
      </c>
      <c r="K299" s="76" t="s">
        <v>432</v>
      </c>
      <c r="M299" s="121">
        <v>613000</v>
      </c>
      <c r="N299" s="121" t="s">
        <v>285</v>
      </c>
      <c r="P299" s="121" t="s">
        <v>580</v>
      </c>
      <c r="S299" s="121">
        <v>0</v>
      </c>
      <c r="AD299" s="121">
        <v>5750</v>
      </c>
      <c r="AE299" s="121">
        <v>607250</v>
      </c>
      <c r="AF299" s="121">
        <v>0</v>
      </c>
      <c r="AG299" s="122">
        <v>0</v>
      </c>
    </row>
    <row r="300">
      <c r="C300" s="13" t="s">
        <v>433</v>
      </c>
      <c r="K300" s="76" t="s">
        <v>434</v>
      </c>
      <c r="M300" s="121">
        <v>106000</v>
      </c>
      <c r="N300" s="121" t="s">
        <v>285</v>
      </c>
      <c r="P300" s="121" t="s">
        <v>552</v>
      </c>
      <c r="S300" s="121">
        <v>0</v>
      </c>
      <c r="AD300" s="121">
        <v>0</v>
      </c>
      <c r="AE300" s="121">
        <v>106000</v>
      </c>
      <c r="AF300" s="121">
        <v>0</v>
      </c>
      <c r="AG300" s="122">
        <v>0</v>
      </c>
    </row>
    <row r="301">
      <c r="C301" s="13" t="s">
        <v>435</v>
      </c>
      <c r="K301" s="76" t="s">
        <v>436</v>
      </c>
      <c r="M301" s="121">
        <v>54000</v>
      </c>
      <c r="N301" s="121" t="s">
        <v>285</v>
      </c>
      <c r="P301" s="121" t="s">
        <v>581</v>
      </c>
      <c r="S301" s="121">
        <v>0</v>
      </c>
      <c r="AD301" s="121">
        <v>0</v>
      </c>
      <c r="AE301" s="121">
        <v>54000</v>
      </c>
      <c r="AF301" s="121">
        <v>0</v>
      </c>
      <c r="AG301" s="122">
        <v>0</v>
      </c>
    </row>
    <row r="302">
      <c r="C302" s="13" t="s">
        <v>438</v>
      </c>
      <c r="K302" s="76" t="s">
        <v>439</v>
      </c>
      <c r="M302" s="121">
        <v>6000</v>
      </c>
      <c r="N302" s="121" t="s">
        <v>285</v>
      </c>
      <c r="P302" s="121" t="s">
        <v>582</v>
      </c>
      <c r="S302" s="121">
        <v>0</v>
      </c>
      <c r="AD302" s="121">
        <v>0</v>
      </c>
      <c r="AE302" s="121">
        <v>6000</v>
      </c>
      <c r="AF302" s="121">
        <v>0</v>
      </c>
      <c r="AG302" s="122">
        <v>0</v>
      </c>
    </row>
    <row r="303">
      <c r="C303" s="13" t="s">
        <v>441</v>
      </c>
      <c r="K303" s="76" t="s">
        <v>442</v>
      </c>
      <c r="M303" s="121">
        <v>0</v>
      </c>
      <c r="N303" s="121" t="s">
        <v>285</v>
      </c>
      <c r="P303" s="121" t="s">
        <v>309</v>
      </c>
      <c r="S303" s="121">
        <v>0</v>
      </c>
      <c r="AD303" s="121">
        <v>165717.95</v>
      </c>
      <c r="AE303" s="121">
        <v>-165717.95</v>
      </c>
      <c r="AF303" s="121">
        <v>0</v>
      </c>
      <c r="AG303" s="122">
        <v/>
      </c>
    </row>
    <row r="304">
      <c r="C304" s="13" t="s">
        <v>443</v>
      </c>
      <c r="K304" s="76" t="s">
        <v>444</v>
      </c>
      <c r="M304" s="121">
        <v>103000</v>
      </c>
      <c r="N304" s="121" t="s">
        <v>285</v>
      </c>
      <c r="P304" s="121" t="s">
        <v>583</v>
      </c>
      <c r="S304" s="121">
        <v>0</v>
      </c>
      <c r="AD304" s="121">
        <v>14248.82</v>
      </c>
      <c r="AE304" s="121">
        <v>88751.18</v>
      </c>
      <c r="AF304" s="121">
        <v>0</v>
      </c>
      <c r="AG304" s="122">
        <v>0</v>
      </c>
    </row>
    <row r="305">
      <c r="C305" s="13" t="s">
        <v>452</v>
      </c>
      <c r="K305" s="76" t="s">
        <v>453</v>
      </c>
      <c r="M305" s="121">
        <v>611000</v>
      </c>
      <c r="N305" s="121" t="s">
        <v>285</v>
      </c>
      <c r="P305" s="121" t="s">
        <v>584</v>
      </c>
      <c r="S305" s="121">
        <v>0</v>
      </c>
      <c r="AD305" s="121">
        <v>495503.61</v>
      </c>
      <c r="AE305" s="121">
        <v>115496.39000000001</v>
      </c>
      <c r="AF305" s="121">
        <v>0</v>
      </c>
      <c r="AG305" s="122">
        <v>0</v>
      </c>
    </row>
    <row r="306">
      <c r="C306" s="13" t="s">
        <v>455</v>
      </c>
      <c r="K306" s="76" t="s">
        <v>456</v>
      </c>
      <c r="M306" s="121">
        <v>130000</v>
      </c>
      <c r="N306" s="121" t="s">
        <v>285</v>
      </c>
      <c r="P306" s="121" t="s">
        <v>585</v>
      </c>
      <c r="S306" s="121">
        <v>0</v>
      </c>
      <c r="AD306" s="121">
        <v>130000</v>
      </c>
      <c r="AE306" s="121">
        <v>0</v>
      </c>
      <c r="AF306" s="121">
        <v>0</v>
      </c>
      <c r="AG306" s="122">
        <v>0</v>
      </c>
    </row>
    <row r="307">
      <c r="C307" s="13" t="s">
        <v>458</v>
      </c>
      <c r="K307" s="76" t="s">
        <v>459</v>
      </c>
      <c r="M307" s="121">
        <v>118000</v>
      </c>
      <c r="N307" s="121" t="s">
        <v>285</v>
      </c>
      <c r="P307" s="121" t="s">
        <v>586</v>
      </c>
      <c r="S307" s="121">
        <v>0</v>
      </c>
      <c r="AD307" s="121">
        <v>118000</v>
      </c>
      <c r="AE307" s="121">
        <v>0</v>
      </c>
      <c r="AF307" s="121">
        <v>0</v>
      </c>
      <c r="AG307" s="122">
        <v>0</v>
      </c>
    </row>
    <row r="308">
      <c r="C308" s="13" t="s">
        <v>461</v>
      </c>
      <c r="K308" s="76" t="s">
        <v>462</v>
      </c>
      <c r="M308" s="121">
        <v>14000</v>
      </c>
      <c r="N308" s="121" t="s">
        <v>285</v>
      </c>
      <c r="P308" s="121" t="s">
        <v>587</v>
      </c>
      <c r="S308" s="121">
        <v>0</v>
      </c>
      <c r="AD308" s="121">
        <v>1370</v>
      </c>
      <c r="AE308" s="121">
        <v>12630</v>
      </c>
      <c r="AF308" s="121">
        <v>0</v>
      </c>
      <c r="AG308" s="122">
        <v>0</v>
      </c>
    </row>
    <row r="309">
      <c r="C309" s="13" t="s">
        <v>465</v>
      </c>
      <c r="K309" s="76" t="s">
        <v>466</v>
      </c>
      <c r="M309" s="121">
        <v>50000</v>
      </c>
      <c r="N309" s="121" t="s">
        <v>285</v>
      </c>
      <c r="P309" s="121" t="s">
        <v>588</v>
      </c>
      <c r="S309" s="121">
        <v>0</v>
      </c>
      <c r="AD309" s="121">
        <v>4336.4</v>
      </c>
      <c r="AE309" s="121">
        <v>45663.6</v>
      </c>
      <c r="AF309" s="121">
        <v>0</v>
      </c>
      <c r="AG309" s="122">
        <v>0</v>
      </c>
    </row>
    <row r="310">
      <c r="C310" s="13" t="s">
        <v>472</v>
      </c>
      <c r="K310" s="76" t="s">
        <v>473</v>
      </c>
      <c r="M310" s="121">
        <v>139000</v>
      </c>
      <c r="N310" s="121" t="s">
        <v>285</v>
      </c>
      <c r="P310" s="121" t="s">
        <v>579</v>
      </c>
      <c r="S310" s="121">
        <v>0</v>
      </c>
      <c r="AD310" s="121">
        <v>2671</v>
      </c>
      <c r="AE310" s="121">
        <v>136329</v>
      </c>
      <c r="AF310" s="121">
        <v>0</v>
      </c>
      <c r="AG310" s="122">
        <v>0</v>
      </c>
    </row>
    <row r="311">
      <c r="C311" s="13" t="s">
        <v>475</v>
      </c>
      <c r="K311" s="76" t="s">
        <v>476</v>
      </c>
      <c r="M311" s="121">
        <v>15000</v>
      </c>
      <c r="N311" s="121" t="s">
        <v>285</v>
      </c>
      <c r="P311" s="121" t="s">
        <v>589</v>
      </c>
      <c r="S311" s="121">
        <v>0</v>
      </c>
      <c r="AD311" s="121">
        <v>8000</v>
      </c>
      <c r="AE311" s="121">
        <v>7000</v>
      </c>
      <c r="AF311" s="121">
        <v>0</v>
      </c>
      <c r="AG311" s="122">
        <v>0</v>
      </c>
    </row>
    <row r="312">
      <c r="C312" s="13" t="s">
        <v>483</v>
      </c>
      <c r="K312" s="76" t="s">
        <v>484</v>
      </c>
      <c r="M312" s="121">
        <v>1000</v>
      </c>
      <c r="N312" s="121" t="s">
        <v>285</v>
      </c>
      <c r="P312" s="121" t="s">
        <v>590</v>
      </c>
      <c r="S312" s="121">
        <v>0</v>
      </c>
      <c r="AD312" s="121">
        <v>0</v>
      </c>
      <c r="AE312" s="121">
        <v>1000</v>
      </c>
      <c r="AF312" s="121">
        <v>0</v>
      </c>
      <c r="AG312" s="122">
        <v>0</v>
      </c>
    </row>
    <row r="313">
      <c r="C313" s="13" t="s">
        <v>489</v>
      </c>
      <c r="K313" s="76" t="s">
        <v>490</v>
      </c>
      <c r="M313" s="121">
        <v>26000</v>
      </c>
      <c r="N313" s="121" t="s">
        <v>285</v>
      </c>
      <c r="P313" s="121" t="s">
        <v>591</v>
      </c>
      <c r="S313" s="121">
        <v>0</v>
      </c>
      <c r="AD313" s="121">
        <v>0</v>
      </c>
      <c r="AE313" s="121">
        <v>26000</v>
      </c>
      <c r="AF313" s="121">
        <v>0</v>
      </c>
      <c r="AG313" s="122">
        <v>0</v>
      </c>
    </row>
    <row r="314">
      <c r="C314" s="13" t="s">
        <v>491</v>
      </c>
      <c r="K314" s="76" t="s">
        <v>492</v>
      </c>
      <c r="M314" s="121">
        <v>36000</v>
      </c>
      <c r="N314" s="121" t="s">
        <v>285</v>
      </c>
      <c r="P314" s="121" t="s">
        <v>592</v>
      </c>
      <c r="S314" s="121">
        <v>0</v>
      </c>
      <c r="AD314" s="121">
        <v>18000</v>
      </c>
      <c r="AE314" s="121">
        <v>18000</v>
      </c>
      <c r="AF314" s="121">
        <v>0</v>
      </c>
      <c r="AG314" s="122">
        <v>0</v>
      </c>
    </row>
    <row r="315">
      <c r="C315" s="13" t="s">
        <v>374</v>
      </c>
      <c r="K315" s="76" t="s">
        <v>375</v>
      </c>
      <c r="M315" s="121">
        <v>30000</v>
      </c>
      <c r="N315" s="121" t="s">
        <v>285</v>
      </c>
      <c r="P315" s="121" t="s">
        <v>593</v>
      </c>
      <c r="S315" s="121">
        <v>0</v>
      </c>
      <c r="AD315" s="121">
        <v>0</v>
      </c>
      <c r="AE315" s="121">
        <v>30000</v>
      </c>
      <c r="AF315" s="121">
        <v>0</v>
      </c>
      <c r="AG315" s="122">
        <v>0</v>
      </c>
    </row>
    <row r="316">
      <c r="C316" s="13" t="s">
        <v>493</v>
      </c>
      <c r="K316" s="76" t="s">
        <v>494</v>
      </c>
      <c r="M316" s="121">
        <v>30000</v>
      </c>
      <c r="N316" s="121" t="s">
        <v>285</v>
      </c>
      <c r="P316" s="121" t="s">
        <v>593</v>
      </c>
      <c r="S316" s="121">
        <v>0</v>
      </c>
      <c r="AD316" s="121">
        <v>6656</v>
      </c>
      <c r="AE316" s="121">
        <v>23344</v>
      </c>
      <c r="AF316" s="121">
        <v>0</v>
      </c>
      <c r="AG316" s="122">
        <v>0</v>
      </c>
    </row>
    <row r="317">
      <c r="C317" s="13" t="s">
        <v>563</v>
      </c>
      <c r="K317" s="76" t="s">
        <v>564</v>
      </c>
      <c r="M317" s="121">
        <v>126000</v>
      </c>
      <c r="N317" s="121" t="s">
        <v>285</v>
      </c>
      <c r="P317" s="121" t="s">
        <v>594</v>
      </c>
      <c r="S317" s="121">
        <v>0</v>
      </c>
      <c r="AD317" s="121">
        <v>0</v>
      </c>
      <c r="AE317" s="121">
        <v>126000</v>
      </c>
      <c r="AF317" s="121">
        <v>0</v>
      </c>
      <c r="AG317" s="122">
        <v>0</v>
      </c>
    </row>
    <row r="318">
      <c r="C318" s="13" t="s">
        <v>500</v>
      </c>
      <c r="K318" s="76" t="s">
        <v>501</v>
      </c>
      <c r="M318" s="121">
        <v>6000</v>
      </c>
      <c r="N318" s="121" t="s">
        <v>285</v>
      </c>
      <c r="P318" s="121" t="s">
        <v>582</v>
      </c>
      <c r="S318" s="121">
        <v>0</v>
      </c>
      <c r="AD318" s="121">
        <v>0</v>
      </c>
      <c r="AE318" s="121">
        <v>6000</v>
      </c>
      <c r="AF318" s="121">
        <v>0</v>
      </c>
      <c r="AG318" s="122">
        <v>0</v>
      </c>
    </row>
    <row r="319">
      <c r="A319" s="120" t="s">
        <v>595</v>
      </c>
      <c r="M319" s="123">
        <v>5990000</v>
      </c>
      <c r="P319" s="123">
        <v>5990000</v>
      </c>
      <c r="S319" s="123">
        <v>0</v>
      </c>
      <c r="AD319" s="123">
        <v>2951057.28</v>
      </c>
      <c r="AE319" s="123">
        <v>3038942.72</v>
      </c>
      <c r="AF319" s="123">
        <v>20000</v>
      </c>
      <c r="AG319" s="124">
        <v>1.705045827369225E-05</v>
      </c>
    </row>
    <row r="320">
      <c r="A320" s="125" t="s">
        <v>596</v>
      </c>
      <c r="M320" s="126">
        <v>1172989000</v>
      </c>
      <c r="P320" s="127">
        <v>1172989000</v>
      </c>
      <c r="S320" s="127">
        <v>0</v>
      </c>
      <c r="AD320" s="127">
        <v>157465562.45</v>
      </c>
      <c r="AE320" s="127">
        <v>1015523437.5500001</v>
      </c>
      <c r="AF320" s="127">
        <v>20000</v>
      </c>
      <c r="AG320" s="128">
        <v>1.705045827369225E-05</v>
      </c>
    </row>
    <row r="321">
      <c r="A321" s="119" t="s">
        <v>597</v>
      </c>
    </row>
    <row r="322">
      <c r="A322" s="13" t="s">
        <v>598</v>
      </c>
    </row>
    <row r="323">
      <c r="A323" s="125" t="s">
        <v>107</v>
      </c>
    </row>
    <row r="324">
      <c r="B324" s="129" t="s">
        <v>108</v>
      </c>
    </row>
    <row r="325">
      <c r="C325" s="13" t="s">
        <v>599</v>
      </c>
      <c r="K325" s="76" t="s">
        <v>600</v>
      </c>
      <c r="M325" s="121">
        <v>330000</v>
      </c>
      <c r="N325" s="121">
        <v>0</v>
      </c>
      <c r="P325" s="121">
        <v>330000</v>
      </c>
      <c r="S325" s="121">
        <v>0</v>
      </c>
      <c r="AD325" s="121">
        <v>0</v>
      </c>
      <c r="AE325" s="121">
        <v>330000</v>
      </c>
      <c r="AF325" s="121">
        <v>0</v>
      </c>
      <c r="AG325" s="122">
        <v>0</v>
      </c>
    </row>
    <row r="326">
      <c r="A326" s="125" t="s">
        <v>601</v>
      </c>
      <c r="M326" s="127">
        <v>330000</v>
      </c>
      <c r="P326" s="127">
        <v>330000</v>
      </c>
      <c r="S326" s="127">
        <v>0</v>
      </c>
      <c r="AD326" s="127">
        <v>0</v>
      </c>
      <c r="AE326" s="127">
        <v>330000</v>
      </c>
      <c r="AF326" s="127">
        <v>0</v>
      </c>
      <c r="AG326" s="128">
        <v>0</v>
      </c>
    </row>
    <row r="327">
      <c r="A327" s="13" t="s">
        <v>598</v>
      </c>
    </row>
    <row r="328">
      <c r="A328" s="125" t="s">
        <v>132</v>
      </c>
    </row>
    <row r="329">
      <c r="B329" s="129" t="s">
        <v>133</v>
      </c>
    </row>
    <row r="330">
      <c r="C330" s="13" t="s">
        <v>599</v>
      </c>
      <c r="K330" s="76" t="s">
        <v>600</v>
      </c>
      <c r="M330" s="121">
        <v>1080000</v>
      </c>
      <c r="N330" s="121">
        <v>0</v>
      </c>
      <c r="P330" s="121">
        <v>1080000</v>
      </c>
      <c r="S330" s="121">
        <v>0</v>
      </c>
      <c r="AD330" s="121">
        <v>0</v>
      </c>
      <c r="AE330" s="121">
        <v>1080000</v>
      </c>
      <c r="AF330" s="121">
        <v>0</v>
      </c>
      <c r="AG330" s="122">
        <v>0</v>
      </c>
    </row>
    <row r="331">
      <c r="A331" s="125" t="s">
        <v>602</v>
      </c>
      <c r="M331" s="127">
        <v>1080000</v>
      </c>
      <c r="P331" s="127">
        <v>1080000</v>
      </c>
      <c r="S331" s="127">
        <v>0</v>
      </c>
      <c r="AD331" s="127">
        <v>0</v>
      </c>
      <c r="AE331" s="127">
        <v>1080000</v>
      </c>
      <c r="AF331" s="127">
        <v>0</v>
      </c>
      <c r="AG331" s="128">
        <v>0</v>
      </c>
    </row>
    <row r="332">
      <c r="A332" s="13" t="s">
        <v>598</v>
      </c>
    </row>
    <row r="333">
      <c r="A333" s="125" t="s">
        <v>159</v>
      </c>
    </row>
    <row r="334">
      <c r="B334" s="129" t="s">
        <v>160</v>
      </c>
    </row>
    <row r="335">
      <c r="C335" s="13" t="s">
        <v>599</v>
      </c>
      <c r="K335" s="76" t="s">
        <v>600</v>
      </c>
      <c r="M335" s="121">
        <v>3958000</v>
      </c>
      <c r="N335" s="121">
        <v>0</v>
      </c>
      <c r="P335" s="121">
        <v>3958000</v>
      </c>
      <c r="S335" s="121">
        <v>0</v>
      </c>
      <c r="AD335" s="121">
        <v>0</v>
      </c>
      <c r="AE335" s="121">
        <v>3958000</v>
      </c>
      <c r="AF335" s="121">
        <v>0</v>
      </c>
      <c r="AG335" s="122">
        <v>0</v>
      </c>
    </row>
    <row r="336">
      <c r="A336" s="125" t="s">
        <v>603</v>
      </c>
      <c r="M336" s="127">
        <v>3958000</v>
      </c>
      <c r="P336" s="127">
        <v>3958000</v>
      </c>
      <c r="S336" s="127">
        <v>0</v>
      </c>
      <c r="AD336" s="127">
        <v>0</v>
      </c>
      <c r="AE336" s="127">
        <v>3958000</v>
      </c>
      <c r="AF336" s="127">
        <v>0</v>
      </c>
      <c r="AG336" s="128">
        <v>0</v>
      </c>
    </row>
    <row r="337">
      <c r="A337" s="13" t="s">
        <v>604</v>
      </c>
    </row>
    <row r="338">
      <c r="A338" s="125" t="s">
        <v>95</v>
      </c>
    </row>
    <row r="339">
      <c r="B339" s="129" t="s">
        <v>96</v>
      </c>
    </row>
    <row r="340">
      <c r="C340" s="13" t="s">
        <v>599</v>
      </c>
      <c r="K340" s="76" t="s">
        <v>600</v>
      </c>
      <c r="M340" s="121">
        <v>864000</v>
      </c>
      <c r="N340" s="121">
        <v>0</v>
      </c>
      <c r="P340" s="121">
        <v>864000</v>
      </c>
      <c r="S340" s="121">
        <v>0</v>
      </c>
      <c r="AD340" s="121">
        <v>0</v>
      </c>
      <c r="AE340" s="121">
        <v>864000</v>
      </c>
      <c r="AF340" s="121">
        <v>0</v>
      </c>
      <c r="AG340" s="122">
        <v>0</v>
      </c>
    </row>
    <row r="341">
      <c r="A341" s="125" t="s">
        <v>605</v>
      </c>
      <c r="M341" s="127">
        <v>864000</v>
      </c>
      <c r="P341" s="127">
        <v>864000</v>
      </c>
      <c r="S341" s="127">
        <v>0</v>
      </c>
      <c r="AD341" s="127">
        <v>0</v>
      </c>
      <c r="AE341" s="127">
        <v>864000</v>
      </c>
      <c r="AF341" s="127">
        <v>0</v>
      </c>
      <c r="AG341" s="128">
        <v>0</v>
      </c>
    </row>
    <row r="342">
      <c r="A342" s="13" t="s">
        <v>604</v>
      </c>
    </row>
    <row r="343">
      <c r="A343" s="125" t="s">
        <v>67</v>
      </c>
    </row>
    <row r="344">
      <c r="B344" s="129" t="s">
        <v>68</v>
      </c>
    </row>
    <row r="345">
      <c r="C345" s="13" t="s">
        <v>599</v>
      </c>
      <c r="K345" s="76" t="s">
        <v>600</v>
      </c>
      <c r="M345" s="121">
        <v>1307792</v>
      </c>
      <c r="N345" s="121">
        <v>0</v>
      </c>
      <c r="P345" s="121">
        <v>1307792</v>
      </c>
      <c r="S345" s="121">
        <v>0</v>
      </c>
      <c r="AD345" s="121">
        <v>0</v>
      </c>
      <c r="AE345" s="121">
        <v>1307792</v>
      </c>
      <c r="AF345" s="121">
        <v>0</v>
      </c>
      <c r="AG345" s="122">
        <v>0</v>
      </c>
    </row>
    <row r="346">
      <c r="A346" s="125" t="s">
        <v>606</v>
      </c>
      <c r="M346" s="127">
        <v>1307792</v>
      </c>
      <c r="P346" s="127">
        <v>1307792</v>
      </c>
      <c r="S346" s="127">
        <v>0</v>
      </c>
      <c r="AD346" s="127">
        <v>0</v>
      </c>
      <c r="AE346" s="127">
        <v>1307792</v>
      </c>
      <c r="AF346" s="127">
        <v>0</v>
      </c>
      <c r="AG346" s="128">
        <v>0</v>
      </c>
    </row>
    <row r="347">
      <c r="A347" s="13" t="s">
        <v>607</v>
      </c>
    </row>
    <row r="348">
      <c r="A348" s="125" t="s">
        <v>71</v>
      </c>
    </row>
    <row r="349">
      <c r="B349" s="129" t="s">
        <v>72</v>
      </c>
    </row>
    <row r="350">
      <c r="C350" s="13" t="s">
        <v>599</v>
      </c>
      <c r="K350" s="76" t="s">
        <v>600</v>
      </c>
      <c r="M350" s="121">
        <v>11435400</v>
      </c>
      <c r="N350" s="121">
        <v>0</v>
      </c>
      <c r="P350" s="121">
        <v>11435400</v>
      </c>
      <c r="S350" s="121">
        <v>0</v>
      </c>
      <c r="AD350" s="121">
        <v>0</v>
      </c>
      <c r="AE350" s="121">
        <v>11435400</v>
      </c>
      <c r="AF350" s="121">
        <v>0</v>
      </c>
      <c r="AG350" s="122">
        <v>0</v>
      </c>
    </row>
    <row r="351">
      <c r="A351" s="125" t="s">
        <v>608</v>
      </c>
      <c r="M351" s="127">
        <v>11435400</v>
      </c>
      <c r="P351" s="127">
        <v>11435400</v>
      </c>
      <c r="S351" s="127">
        <v>0</v>
      </c>
      <c r="AD351" s="127">
        <v>0</v>
      </c>
      <c r="AE351" s="127">
        <v>11435400</v>
      </c>
      <c r="AF351" s="127">
        <v>0</v>
      </c>
      <c r="AG351" s="128">
        <v>0</v>
      </c>
    </row>
    <row r="352">
      <c r="A352" s="13" t="s">
        <v>607</v>
      </c>
    </row>
    <row r="353">
      <c r="A353" s="125" t="s">
        <v>75</v>
      </c>
    </row>
    <row r="354">
      <c r="B354" s="129" t="s">
        <v>77</v>
      </c>
    </row>
    <row r="355">
      <c r="C355" s="13" t="s">
        <v>599</v>
      </c>
      <c r="K355" s="76" t="s">
        <v>600</v>
      </c>
      <c r="M355" s="121">
        <v>870300</v>
      </c>
      <c r="N355" s="121">
        <v>0</v>
      </c>
      <c r="P355" s="121">
        <v>870300</v>
      </c>
      <c r="S355" s="121">
        <v>0</v>
      </c>
      <c r="AD355" s="121">
        <v>0</v>
      </c>
      <c r="AE355" s="121">
        <v>870300</v>
      </c>
      <c r="AF355" s="121">
        <v>0</v>
      </c>
      <c r="AG355" s="122">
        <v>0</v>
      </c>
    </row>
    <row r="356">
      <c r="A356" s="125" t="s">
        <v>609</v>
      </c>
      <c r="M356" s="127">
        <v>870300</v>
      </c>
      <c r="P356" s="127">
        <v>870300</v>
      </c>
      <c r="S356" s="127">
        <v>0</v>
      </c>
      <c r="AD356" s="127">
        <v>0</v>
      </c>
      <c r="AE356" s="127">
        <v>870300</v>
      </c>
      <c r="AF356" s="127">
        <v>0</v>
      </c>
      <c r="AG356" s="128">
        <v>0</v>
      </c>
    </row>
    <row r="357">
      <c r="A357" s="13" t="s">
        <v>607</v>
      </c>
    </row>
    <row r="358">
      <c r="A358" s="125" t="s">
        <v>78</v>
      </c>
    </row>
    <row r="359">
      <c r="B359" s="129" t="s">
        <v>79</v>
      </c>
    </row>
    <row r="360">
      <c r="C360" s="13" t="s">
        <v>599</v>
      </c>
      <c r="K360" s="76" t="s">
        <v>600</v>
      </c>
      <c r="M360" s="121">
        <v>300000</v>
      </c>
      <c r="N360" s="121">
        <v>0</v>
      </c>
      <c r="P360" s="121">
        <v>300000</v>
      </c>
      <c r="S360" s="121">
        <v>0</v>
      </c>
      <c r="AD360" s="121">
        <v>0</v>
      </c>
      <c r="AE360" s="121">
        <v>300000</v>
      </c>
      <c r="AF360" s="121">
        <v>0</v>
      </c>
      <c r="AG360" s="122">
        <v>0</v>
      </c>
    </row>
    <row r="361">
      <c r="A361" s="125" t="s">
        <v>610</v>
      </c>
      <c r="M361" s="127">
        <v>300000</v>
      </c>
      <c r="P361" s="127">
        <v>300000</v>
      </c>
      <c r="S361" s="127">
        <v>0</v>
      </c>
      <c r="AD361" s="127">
        <v>0</v>
      </c>
      <c r="AE361" s="127">
        <v>300000</v>
      </c>
      <c r="AF361" s="127">
        <v>0</v>
      </c>
      <c r="AG361" s="128">
        <v>0</v>
      </c>
    </row>
    <row r="362">
      <c r="A362" s="13" t="s">
        <v>611</v>
      </c>
    </row>
    <row r="363">
      <c r="A363" s="125" t="s">
        <v>69</v>
      </c>
    </row>
    <row r="364">
      <c r="B364" s="129" t="s">
        <v>70</v>
      </c>
    </row>
    <row r="365">
      <c r="C365" s="13" t="s">
        <v>599</v>
      </c>
      <c r="K365" s="76" t="s">
        <v>600</v>
      </c>
      <c r="M365" s="121">
        <v>1452888</v>
      </c>
      <c r="N365" s="121">
        <v>0</v>
      </c>
      <c r="P365" s="121">
        <v>1452888</v>
      </c>
      <c r="S365" s="121">
        <v>0</v>
      </c>
      <c r="AD365" s="121">
        <v>0</v>
      </c>
      <c r="AE365" s="121">
        <v>1452888</v>
      </c>
      <c r="AF365" s="121">
        <v>0</v>
      </c>
      <c r="AG365" s="122">
        <v>0</v>
      </c>
    </row>
    <row r="366">
      <c r="A366" s="125" t="s">
        <v>612</v>
      </c>
      <c r="M366" s="127">
        <v>1452888</v>
      </c>
      <c r="P366" s="127">
        <v>1452888</v>
      </c>
      <c r="S366" s="127">
        <v>0</v>
      </c>
      <c r="AD366" s="127">
        <v>0</v>
      </c>
      <c r="AE366" s="127">
        <v>1452888</v>
      </c>
      <c r="AF366" s="127">
        <v>0</v>
      </c>
      <c r="AG366" s="128">
        <v>0</v>
      </c>
    </row>
    <row r="367">
      <c r="A367" s="13" t="s">
        <v>611</v>
      </c>
    </row>
    <row r="368">
      <c r="A368" s="125" t="s">
        <v>80</v>
      </c>
    </row>
    <row r="369">
      <c r="B369" s="129" t="s">
        <v>81</v>
      </c>
    </row>
    <row r="370">
      <c r="C370" s="13" t="s">
        <v>599</v>
      </c>
      <c r="K370" s="76" t="s">
        <v>600</v>
      </c>
      <c r="M370" s="121">
        <v>7020000</v>
      </c>
      <c r="N370" s="121">
        <v>0</v>
      </c>
      <c r="P370" s="121">
        <v>7020000</v>
      </c>
      <c r="S370" s="121">
        <v>0</v>
      </c>
      <c r="AD370" s="121">
        <v>0</v>
      </c>
      <c r="AE370" s="121">
        <v>7020000</v>
      </c>
      <c r="AF370" s="121">
        <v>0</v>
      </c>
      <c r="AG370" s="122">
        <v>0</v>
      </c>
    </row>
    <row r="371">
      <c r="A371" s="125" t="s">
        <v>613</v>
      </c>
      <c r="M371" s="127">
        <v>7020000</v>
      </c>
      <c r="P371" s="127">
        <v>7020000</v>
      </c>
      <c r="S371" s="127">
        <v>0</v>
      </c>
      <c r="AD371" s="127">
        <v>0</v>
      </c>
      <c r="AE371" s="127">
        <v>7020000</v>
      </c>
      <c r="AF371" s="127">
        <v>0</v>
      </c>
      <c r="AG371" s="128">
        <v>0</v>
      </c>
    </row>
    <row r="372">
      <c r="A372" s="13" t="s">
        <v>611</v>
      </c>
    </row>
    <row r="373">
      <c r="A373" s="125" t="s">
        <v>98</v>
      </c>
    </row>
    <row r="374">
      <c r="B374" s="129" t="s">
        <v>99</v>
      </c>
    </row>
    <row r="375">
      <c r="C375" s="13" t="s">
        <v>599</v>
      </c>
      <c r="K375" s="76" t="s">
        <v>600</v>
      </c>
      <c r="M375" s="121">
        <v>400000</v>
      </c>
      <c r="N375" s="121">
        <v>0</v>
      </c>
      <c r="P375" s="121">
        <v>400000</v>
      </c>
      <c r="S375" s="121">
        <v>0</v>
      </c>
      <c r="AD375" s="121">
        <v>0</v>
      </c>
      <c r="AE375" s="121">
        <v>400000</v>
      </c>
      <c r="AF375" s="121">
        <v>0</v>
      </c>
      <c r="AG375" s="122">
        <v>0</v>
      </c>
    </row>
    <row r="376">
      <c r="A376" s="125" t="s">
        <v>614</v>
      </c>
      <c r="M376" s="127">
        <v>400000</v>
      </c>
      <c r="P376" s="127">
        <v>400000</v>
      </c>
      <c r="S376" s="127">
        <v>0</v>
      </c>
      <c r="AD376" s="127">
        <v>0</v>
      </c>
      <c r="AE376" s="127">
        <v>400000</v>
      </c>
      <c r="AF376" s="127">
        <v>0</v>
      </c>
      <c r="AG376" s="128">
        <v>0</v>
      </c>
    </row>
    <row r="377">
      <c r="A377" s="13" t="s">
        <v>611</v>
      </c>
    </row>
    <row r="378">
      <c r="A378" s="125" t="s">
        <v>75</v>
      </c>
    </row>
    <row r="379">
      <c r="B379" s="129" t="s">
        <v>76</v>
      </c>
    </row>
    <row r="380">
      <c r="C380" s="13" t="s">
        <v>599</v>
      </c>
      <c r="K380" s="76" t="s">
        <v>600</v>
      </c>
      <c r="M380" s="121">
        <v>380850</v>
      </c>
      <c r="N380" s="121">
        <v>0</v>
      </c>
      <c r="P380" s="121">
        <v>380850</v>
      </c>
      <c r="S380" s="121">
        <v>0</v>
      </c>
      <c r="AD380" s="121">
        <v>0</v>
      </c>
      <c r="AE380" s="121">
        <v>380850</v>
      </c>
      <c r="AF380" s="121">
        <v>0</v>
      </c>
      <c r="AG380" s="122">
        <v>0</v>
      </c>
    </row>
    <row r="381">
      <c r="A381" s="125" t="s">
        <v>609</v>
      </c>
      <c r="M381" s="127">
        <v>380850</v>
      </c>
      <c r="P381" s="127">
        <v>380850</v>
      </c>
      <c r="S381" s="127">
        <v>0</v>
      </c>
      <c r="AD381" s="127">
        <v>0</v>
      </c>
      <c r="AE381" s="127">
        <v>380850</v>
      </c>
      <c r="AF381" s="127">
        <v>0</v>
      </c>
      <c r="AG381" s="128">
        <v>0</v>
      </c>
    </row>
    <row r="382">
      <c r="A382" s="13" t="s">
        <v>611</v>
      </c>
    </row>
    <row r="383">
      <c r="A383" s="125" t="s">
        <v>144</v>
      </c>
    </row>
    <row r="384">
      <c r="B384" s="129" t="s">
        <v>145</v>
      </c>
    </row>
    <row r="385">
      <c r="C385" s="13" t="s">
        <v>599</v>
      </c>
      <c r="K385" s="76" t="s">
        <v>600</v>
      </c>
      <c r="M385" s="121">
        <v>400000</v>
      </c>
      <c r="N385" s="121">
        <v>0</v>
      </c>
      <c r="P385" s="121">
        <v>400000</v>
      </c>
      <c r="S385" s="121">
        <v>0</v>
      </c>
      <c r="AD385" s="121">
        <v>0</v>
      </c>
      <c r="AE385" s="121">
        <v>400000</v>
      </c>
      <c r="AF385" s="121">
        <v>0</v>
      </c>
      <c r="AG385" s="122">
        <v>0</v>
      </c>
    </row>
    <row r="386">
      <c r="A386" s="125" t="s">
        <v>615</v>
      </c>
      <c r="M386" s="127">
        <v>400000</v>
      </c>
      <c r="P386" s="127">
        <v>400000</v>
      </c>
      <c r="S386" s="127">
        <v>0</v>
      </c>
      <c r="AD386" s="127">
        <v>0</v>
      </c>
      <c r="AE386" s="127">
        <v>400000</v>
      </c>
      <c r="AF386" s="127">
        <v>0</v>
      </c>
      <c r="AG386" s="128">
        <v>0</v>
      </c>
    </row>
    <row r="387">
      <c r="A387" s="13" t="s">
        <v>508</v>
      </c>
    </row>
    <row r="388">
      <c r="A388" s="125" t="s">
        <v>101</v>
      </c>
    </row>
    <row r="389">
      <c r="B389" s="129" t="s">
        <v>102</v>
      </c>
    </row>
    <row r="390">
      <c r="C390" s="13" t="s">
        <v>599</v>
      </c>
      <c r="K390" s="76" t="s">
        <v>600</v>
      </c>
      <c r="M390" s="121">
        <v>400000</v>
      </c>
      <c r="N390" s="121">
        <v>0</v>
      </c>
      <c r="P390" s="121">
        <v>400000</v>
      </c>
      <c r="S390" s="121">
        <v>0</v>
      </c>
      <c r="AD390" s="121">
        <v>0</v>
      </c>
      <c r="AE390" s="121">
        <v>400000</v>
      </c>
      <c r="AF390" s="121">
        <v>0</v>
      </c>
      <c r="AG390" s="122">
        <v>0</v>
      </c>
    </row>
    <row r="391">
      <c r="A391" s="125" t="s">
        <v>616</v>
      </c>
      <c r="M391" s="127">
        <v>400000</v>
      </c>
      <c r="P391" s="127">
        <v>400000</v>
      </c>
      <c r="S391" s="127">
        <v>0</v>
      </c>
      <c r="AD391" s="127">
        <v>0</v>
      </c>
      <c r="AE391" s="127">
        <v>400000</v>
      </c>
      <c r="AF391" s="127">
        <v>0</v>
      </c>
      <c r="AG391" s="128">
        <v>0</v>
      </c>
    </row>
    <row r="392">
      <c r="A392" s="13" t="s">
        <v>508</v>
      </c>
    </row>
    <row r="393">
      <c r="A393" s="125" t="s">
        <v>82</v>
      </c>
    </row>
    <row r="394">
      <c r="B394" s="129" t="s">
        <v>83</v>
      </c>
    </row>
    <row r="395">
      <c r="C395" s="13" t="s">
        <v>599</v>
      </c>
      <c r="K395" s="76" t="s">
        <v>600</v>
      </c>
      <c r="M395" s="121">
        <v>547287</v>
      </c>
      <c r="N395" s="121">
        <v>0</v>
      </c>
      <c r="P395" s="121">
        <v>547287</v>
      </c>
      <c r="S395" s="121">
        <v>0</v>
      </c>
      <c r="AD395" s="121">
        <v>0</v>
      </c>
      <c r="AE395" s="121">
        <v>547287</v>
      </c>
      <c r="AF395" s="121">
        <v>0</v>
      </c>
      <c r="AG395" s="122">
        <v>0</v>
      </c>
    </row>
    <row r="396">
      <c r="A396" s="125" t="s">
        <v>617</v>
      </c>
      <c r="M396" s="127">
        <v>547287</v>
      </c>
      <c r="P396" s="127">
        <v>547287</v>
      </c>
      <c r="S396" s="127">
        <v>0</v>
      </c>
      <c r="AD396" s="127">
        <v>0</v>
      </c>
      <c r="AE396" s="127">
        <v>547287</v>
      </c>
      <c r="AF396" s="127">
        <v>0</v>
      </c>
      <c r="AG396" s="128">
        <v>0</v>
      </c>
    </row>
    <row r="397">
      <c r="A397" s="13" t="s">
        <v>508</v>
      </c>
    </row>
    <row r="398">
      <c r="A398" s="125" t="s">
        <v>84</v>
      </c>
    </row>
    <row r="399">
      <c r="B399" s="129" t="s">
        <v>85</v>
      </c>
    </row>
    <row r="400">
      <c r="C400" s="13" t="s">
        <v>599</v>
      </c>
      <c r="K400" s="76" t="s">
        <v>600</v>
      </c>
      <c r="M400" s="121">
        <v>480000</v>
      </c>
      <c r="N400" s="121">
        <v>0</v>
      </c>
      <c r="P400" s="121">
        <v>480000</v>
      </c>
      <c r="S400" s="121">
        <v>0</v>
      </c>
      <c r="AD400" s="121">
        <v>0</v>
      </c>
      <c r="AE400" s="121">
        <v>480000</v>
      </c>
      <c r="AF400" s="121">
        <v>0</v>
      </c>
      <c r="AG400" s="122">
        <v>0</v>
      </c>
    </row>
    <row r="401">
      <c r="A401" s="125" t="s">
        <v>618</v>
      </c>
      <c r="M401" s="127">
        <v>480000</v>
      </c>
      <c r="P401" s="127">
        <v>480000</v>
      </c>
      <c r="S401" s="127">
        <v>0</v>
      </c>
      <c r="AD401" s="127">
        <v>0</v>
      </c>
      <c r="AE401" s="127">
        <v>480000</v>
      </c>
      <c r="AF401" s="127">
        <v>0</v>
      </c>
      <c r="AG401" s="128">
        <v>0</v>
      </c>
    </row>
    <row r="402">
      <c r="A402" s="13" t="s">
        <v>508</v>
      </c>
    </row>
    <row r="403">
      <c r="A403" s="125" t="s">
        <v>84</v>
      </c>
    </row>
    <row r="404">
      <c r="B404" s="129" t="s">
        <v>86</v>
      </c>
    </row>
    <row r="405">
      <c r="C405" s="13" t="s">
        <v>599</v>
      </c>
      <c r="K405" s="76" t="s">
        <v>600</v>
      </c>
      <c r="M405" s="121">
        <v>751364</v>
      </c>
      <c r="N405" s="121">
        <v>0</v>
      </c>
      <c r="P405" s="121">
        <v>751364</v>
      </c>
      <c r="S405" s="121">
        <v>0</v>
      </c>
      <c r="AD405" s="121">
        <v>0</v>
      </c>
      <c r="AE405" s="121">
        <v>751364</v>
      </c>
      <c r="AF405" s="121">
        <v>0</v>
      </c>
      <c r="AG405" s="122">
        <v>0</v>
      </c>
    </row>
    <row r="406">
      <c r="A406" s="125" t="s">
        <v>618</v>
      </c>
      <c r="M406" s="127">
        <v>751364</v>
      </c>
      <c r="P406" s="127">
        <v>751364</v>
      </c>
      <c r="S406" s="127">
        <v>0</v>
      </c>
      <c r="AD406" s="127">
        <v>0</v>
      </c>
      <c r="AE406" s="127">
        <v>751364</v>
      </c>
      <c r="AF406" s="127">
        <v>0</v>
      </c>
      <c r="AG406" s="128">
        <v>0</v>
      </c>
    </row>
    <row r="407">
      <c r="A407" s="13" t="s">
        <v>508</v>
      </c>
    </row>
    <row r="408">
      <c r="A408" s="125" t="s">
        <v>87</v>
      </c>
    </row>
    <row r="409">
      <c r="B409" s="129" t="s">
        <v>88</v>
      </c>
    </row>
    <row r="410">
      <c r="C410" s="13" t="s">
        <v>599</v>
      </c>
      <c r="K410" s="76" t="s">
        <v>600</v>
      </c>
      <c r="M410" s="121">
        <v>550000</v>
      </c>
      <c r="N410" s="121">
        <v>0</v>
      </c>
      <c r="P410" s="121">
        <v>550000</v>
      </c>
      <c r="S410" s="121">
        <v>0</v>
      </c>
      <c r="AD410" s="121">
        <v>0</v>
      </c>
      <c r="AE410" s="121">
        <v>550000</v>
      </c>
      <c r="AF410" s="121">
        <v>0</v>
      </c>
      <c r="AG410" s="122">
        <v>0</v>
      </c>
    </row>
    <row r="411">
      <c r="A411" s="125" t="s">
        <v>619</v>
      </c>
      <c r="M411" s="127">
        <v>550000</v>
      </c>
      <c r="P411" s="127">
        <v>550000</v>
      </c>
      <c r="S411" s="127">
        <v>0</v>
      </c>
      <c r="AD411" s="127">
        <v>0</v>
      </c>
      <c r="AE411" s="127">
        <v>550000</v>
      </c>
      <c r="AF411" s="127">
        <v>0</v>
      </c>
      <c r="AG411" s="128">
        <v>0</v>
      </c>
    </row>
    <row r="412">
      <c r="A412" s="13" t="s">
        <v>508</v>
      </c>
    </row>
    <row r="413">
      <c r="A413" s="125" t="s">
        <v>89</v>
      </c>
    </row>
    <row r="414">
      <c r="B414" s="129" t="s">
        <v>90</v>
      </c>
    </row>
    <row r="415">
      <c r="C415" s="13" t="s">
        <v>599</v>
      </c>
      <c r="K415" s="76" t="s">
        <v>600</v>
      </c>
      <c r="M415" s="121">
        <v>254796</v>
      </c>
      <c r="N415" s="121">
        <v>0</v>
      </c>
      <c r="P415" s="121">
        <v>254796</v>
      </c>
      <c r="S415" s="121">
        <v>0</v>
      </c>
      <c r="AD415" s="121">
        <v>0</v>
      </c>
      <c r="AE415" s="121">
        <v>254796</v>
      </c>
      <c r="AF415" s="121">
        <v>0</v>
      </c>
      <c r="AG415" s="122">
        <v>0</v>
      </c>
    </row>
    <row r="416">
      <c r="A416" s="125" t="s">
        <v>620</v>
      </c>
      <c r="M416" s="127">
        <v>254796</v>
      </c>
      <c r="P416" s="127">
        <v>254796</v>
      </c>
      <c r="S416" s="127">
        <v>0</v>
      </c>
      <c r="AD416" s="127">
        <v>0</v>
      </c>
      <c r="AE416" s="127">
        <v>254796</v>
      </c>
      <c r="AF416" s="127">
        <v>0</v>
      </c>
      <c r="AG416" s="128">
        <v>0</v>
      </c>
    </row>
    <row r="417">
      <c r="A417" s="13" t="s">
        <v>621</v>
      </c>
    </row>
    <row r="418">
      <c r="A418" s="125" t="s">
        <v>103</v>
      </c>
    </row>
    <row r="419">
      <c r="B419" s="129" t="s">
        <v>104</v>
      </c>
    </row>
    <row r="420">
      <c r="C420" s="13" t="s">
        <v>599</v>
      </c>
      <c r="K420" s="76" t="s">
        <v>600</v>
      </c>
      <c r="M420" s="121">
        <v>3477618</v>
      </c>
      <c r="N420" s="121">
        <v>0</v>
      </c>
      <c r="P420" s="121">
        <v>3477618</v>
      </c>
      <c r="S420" s="121">
        <v>0</v>
      </c>
      <c r="AD420" s="121">
        <v>0</v>
      </c>
      <c r="AE420" s="121">
        <v>3477618</v>
      </c>
      <c r="AF420" s="121">
        <v>0</v>
      </c>
      <c r="AG420" s="122">
        <v>0</v>
      </c>
    </row>
    <row r="421">
      <c r="A421" s="125" t="s">
        <v>622</v>
      </c>
      <c r="M421" s="127">
        <v>3477618</v>
      </c>
      <c r="P421" s="127">
        <v>3477618</v>
      </c>
      <c r="S421" s="127">
        <v>0</v>
      </c>
      <c r="AD421" s="127">
        <v>0</v>
      </c>
      <c r="AE421" s="127">
        <v>3477618</v>
      </c>
      <c r="AF421" s="127">
        <v>0</v>
      </c>
      <c r="AG421" s="128">
        <v>0</v>
      </c>
    </row>
    <row r="422">
      <c r="A422" s="13" t="s">
        <v>383</v>
      </c>
    </row>
    <row r="423">
      <c r="A423" s="125" t="s">
        <v>105</v>
      </c>
    </row>
    <row r="424">
      <c r="B424" s="129" t="s">
        <v>106</v>
      </c>
    </row>
    <row r="425">
      <c r="C425" s="13" t="s">
        <v>599</v>
      </c>
      <c r="K425" s="76" t="s">
        <v>600</v>
      </c>
      <c r="M425" s="121">
        <v>400000</v>
      </c>
      <c r="N425" s="121">
        <v>0</v>
      </c>
      <c r="P425" s="121">
        <v>400000</v>
      </c>
      <c r="S425" s="121">
        <v>0</v>
      </c>
      <c r="AD425" s="121">
        <v>0</v>
      </c>
      <c r="AE425" s="121">
        <v>400000</v>
      </c>
      <c r="AF425" s="121">
        <v>0</v>
      </c>
      <c r="AG425" s="122">
        <v>0</v>
      </c>
    </row>
    <row r="426">
      <c r="A426" s="125" t="s">
        <v>623</v>
      </c>
      <c r="M426" s="127">
        <v>400000</v>
      </c>
      <c r="P426" s="127">
        <v>400000</v>
      </c>
      <c r="S426" s="127">
        <v>0</v>
      </c>
      <c r="AD426" s="127">
        <v>0</v>
      </c>
      <c r="AE426" s="127">
        <v>400000</v>
      </c>
      <c r="AF426" s="127">
        <v>0</v>
      </c>
      <c r="AG426" s="128">
        <v>0</v>
      </c>
    </row>
    <row r="427">
      <c r="A427" s="13" t="s">
        <v>383</v>
      </c>
    </row>
    <row r="428">
      <c r="A428" s="125" t="s">
        <v>97</v>
      </c>
    </row>
    <row r="429">
      <c r="B429" s="129" t="s">
        <v>66</v>
      </c>
    </row>
    <row r="430">
      <c r="C430" s="13" t="s">
        <v>599</v>
      </c>
      <c r="K430" s="76" t="s">
        <v>600</v>
      </c>
      <c r="M430" s="121">
        <v>120120</v>
      </c>
      <c r="N430" s="121">
        <v>0</v>
      </c>
      <c r="P430" s="121">
        <v>120120</v>
      </c>
      <c r="S430" s="121">
        <v>0</v>
      </c>
      <c r="AD430" s="121">
        <v>0</v>
      </c>
      <c r="AE430" s="121">
        <v>120120</v>
      </c>
      <c r="AF430" s="121">
        <v>0</v>
      </c>
      <c r="AG430" s="122">
        <v>0</v>
      </c>
    </row>
    <row r="431">
      <c r="A431" s="125" t="s">
        <v>624</v>
      </c>
      <c r="M431" s="127">
        <v>120120</v>
      </c>
      <c r="P431" s="127">
        <v>120120</v>
      </c>
      <c r="S431" s="127">
        <v>0</v>
      </c>
      <c r="AD431" s="127">
        <v>0</v>
      </c>
      <c r="AE431" s="127">
        <v>120120</v>
      </c>
      <c r="AF431" s="127">
        <v>0</v>
      </c>
      <c r="AG431" s="128">
        <v>0</v>
      </c>
    </row>
    <row r="432">
      <c r="A432" s="13" t="s">
        <v>383</v>
      </c>
    </row>
    <row r="433">
      <c r="A433" s="125" t="s">
        <v>112</v>
      </c>
    </row>
    <row r="434">
      <c r="B434" s="129" t="s">
        <v>66</v>
      </c>
    </row>
    <row r="435">
      <c r="C435" s="13" t="s">
        <v>599</v>
      </c>
      <c r="K435" s="76" t="s">
        <v>600</v>
      </c>
      <c r="M435" s="121">
        <v>137280</v>
      </c>
      <c r="N435" s="121">
        <v>0</v>
      </c>
      <c r="P435" s="121">
        <v>137280</v>
      </c>
      <c r="S435" s="121">
        <v>0</v>
      </c>
      <c r="AD435" s="121">
        <v>0</v>
      </c>
      <c r="AE435" s="121">
        <v>137280</v>
      </c>
      <c r="AF435" s="121">
        <v>0</v>
      </c>
      <c r="AG435" s="122">
        <v>0</v>
      </c>
    </row>
    <row r="436">
      <c r="A436" s="125" t="s">
        <v>625</v>
      </c>
      <c r="M436" s="127">
        <v>137280</v>
      </c>
      <c r="P436" s="127">
        <v>137280</v>
      </c>
      <c r="S436" s="127">
        <v>0</v>
      </c>
      <c r="AD436" s="127">
        <v>0</v>
      </c>
      <c r="AE436" s="127">
        <v>137280</v>
      </c>
      <c r="AF436" s="127">
        <v>0</v>
      </c>
      <c r="AG436" s="128">
        <v>0</v>
      </c>
    </row>
    <row r="437">
      <c r="A437" s="13" t="s">
        <v>383</v>
      </c>
    </row>
    <row r="438">
      <c r="A438" s="125" t="s">
        <v>65</v>
      </c>
    </row>
    <row r="439">
      <c r="B439" s="129" t="s">
        <v>66</v>
      </c>
    </row>
    <row r="440">
      <c r="C440" s="13" t="s">
        <v>401</v>
      </c>
      <c r="K440" s="76" t="s">
        <v>402</v>
      </c>
      <c r="M440" s="121">
        <v>0</v>
      </c>
      <c r="N440" s="121">
        <v>0</v>
      </c>
      <c r="P440" s="121">
        <v>0</v>
      </c>
      <c r="S440" s="121">
        <v>0</v>
      </c>
      <c r="AD440" s="121">
        <v>0</v>
      </c>
      <c r="AE440" s="121">
        <v>0</v>
      </c>
      <c r="AF440" s="121">
        <v>0</v>
      </c>
      <c r="AG440" s="122">
        <v/>
      </c>
    </row>
    <row r="441">
      <c r="C441" s="13" t="s">
        <v>599</v>
      </c>
      <c r="K441" s="76" t="s">
        <v>600</v>
      </c>
      <c r="M441" s="121">
        <v>154440</v>
      </c>
      <c r="N441" s="121">
        <v>0</v>
      </c>
      <c r="P441" s="121">
        <v>154440</v>
      </c>
      <c r="S441" s="121">
        <v>0</v>
      </c>
      <c r="AD441" s="121">
        <v>0</v>
      </c>
      <c r="AE441" s="121">
        <v>154440</v>
      </c>
      <c r="AF441" s="121">
        <v>0</v>
      </c>
      <c r="AG441" s="122">
        <v>0</v>
      </c>
    </row>
    <row r="442">
      <c r="A442" s="125" t="s">
        <v>626</v>
      </c>
      <c r="M442" s="127">
        <v>154440</v>
      </c>
      <c r="P442" s="127">
        <v>154440</v>
      </c>
      <c r="S442" s="127">
        <v>0</v>
      </c>
      <c r="AD442" s="127">
        <v>0</v>
      </c>
      <c r="AE442" s="127">
        <v>154440</v>
      </c>
      <c r="AF442" s="127">
        <v>0</v>
      </c>
      <c r="AG442" s="128">
        <v>0</v>
      </c>
    </row>
    <row r="443">
      <c r="A443" s="13" t="s">
        <v>383</v>
      </c>
    </row>
    <row r="444">
      <c r="A444" s="125" t="s">
        <v>127</v>
      </c>
    </row>
    <row r="445">
      <c r="B445" s="129" t="s">
        <v>128</v>
      </c>
    </row>
    <row r="446">
      <c r="C446" s="13" t="s">
        <v>599</v>
      </c>
      <c r="K446" s="76" t="s">
        <v>600</v>
      </c>
      <c r="M446" s="121">
        <v>24000</v>
      </c>
      <c r="N446" s="121">
        <v>0</v>
      </c>
      <c r="P446" s="121">
        <v>24000</v>
      </c>
      <c r="S446" s="121">
        <v>0</v>
      </c>
      <c r="AD446" s="121">
        <v>0</v>
      </c>
      <c r="AE446" s="121">
        <v>24000</v>
      </c>
      <c r="AF446" s="121">
        <v>0</v>
      </c>
      <c r="AG446" s="122">
        <v>0</v>
      </c>
    </row>
    <row r="447">
      <c r="A447" s="125" t="s">
        <v>627</v>
      </c>
      <c r="M447" s="127">
        <v>24000</v>
      </c>
      <c r="P447" s="127">
        <v>24000</v>
      </c>
      <c r="S447" s="127">
        <v>0</v>
      </c>
      <c r="AD447" s="127">
        <v>0</v>
      </c>
      <c r="AE447" s="127">
        <v>24000</v>
      </c>
      <c r="AF447" s="127">
        <v>0</v>
      </c>
      <c r="AG447" s="128">
        <v>0</v>
      </c>
    </row>
    <row r="448">
      <c r="A448" s="13" t="s">
        <v>349</v>
      </c>
    </row>
    <row r="449">
      <c r="A449" s="125" t="s">
        <v>129</v>
      </c>
    </row>
    <row r="450">
      <c r="B450" s="129" t="s">
        <v>130</v>
      </c>
    </row>
    <row r="451">
      <c r="C451" s="13" t="s">
        <v>599</v>
      </c>
      <c r="K451" s="76" t="s">
        <v>600</v>
      </c>
      <c r="M451" s="121">
        <v>2200000</v>
      </c>
      <c r="N451" s="121">
        <v>0</v>
      </c>
      <c r="P451" s="121">
        <v>2200000</v>
      </c>
      <c r="S451" s="121">
        <v>0</v>
      </c>
      <c r="AD451" s="121">
        <v>0</v>
      </c>
      <c r="AE451" s="121">
        <v>2200000</v>
      </c>
      <c r="AF451" s="121">
        <v>0</v>
      </c>
      <c r="AG451" s="122">
        <v>0</v>
      </c>
    </row>
    <row r="452">
      <c r="A452" s="125" t="s">
        <v>628</v>
      </c>
      <c r="M452" s="127">
        <v>2200000</v>
      </c>
      <c r="P452" s="127">
        <v>2200000</v>
      </c>
      <c r="S452" s="127">
        <v>0</v>
      </c>
      <c r="AD452" s="127">
        <v>0</v>
      </c>
      <c r="AE452" s="127">
        <v>2200000</v>
      </c>
      <c r="AF452" s="127">
        <v>0</v>
      </c>
      <c r="AG452" s="128">
        <v>0</v>
      </c>
    </row>
    <row r="453">
      <c r="A453" s="13" t="s">
        <v>349</v>
      </c>
    </row>
    <row r="454">
      <c r="A454" s="125" t="s">
        <v>125</v>
      </c>
    </row>
    <row r="455">
      <c r="B455" s="129" t="s">
        <v>126</v>
      </c>
    </row>
    <row r="456">
      <c r="C456" s="13" t="s">
        <v>599</v>
      </c>
      <c r="K456" s="76" t="s">
        <v>600</v>
      </c>
      <c r="M456" s="121">
        <v>7500000</v>
      </c>
      <c r="N456" s="121">
        <v>0</v>
      </c>
      <c r="P456" s="121">
        <v>7500000</v>
      </c>
      <c r="S456" s="121">
        <v>0</v>
      </c>
      <c r="AD456" s="121">
        <v>0</v>
      </c>
      <c r="AE456" s="121">
        <v>7500000</v>
      </c>
      <c r="AF456" s="121">
        <v>0</v>
      </c>
      <c r="AG456" s="122">
        <v>0</v>
      </c>
    </row>
    <row r="457">
      <c r="A457" s="125" t="s">
        <v>629</v>
      </c>
      <c r="M457" s="127">
        <v>7500000</v>
      </c>
      <c r="P457" s="127">
        <v>7500000</v>
      </c>
      <c r="S457" s="127">
        <v>0</v>
      </c>
      <c r="AD457" s="127">
        <v>0</v>
      </c>
      <c r="AE457" s="127">
        <v>7500000</v>
      </c>
      <c r="AF457" s="127">
        <v>0</v>
      </c>
      <c r="AG457" s="128">
        <v>0</v>
      </c>
    </row>
    <row r="458">
      <c r="A458" s="13" t="s">
        <v>349</v>
      </c>
    </row>
    <row r="459">
      <c r="A459" s="125" t="s">
        <v>134</v>
      </c>
    </row>
    <row r="460">
      <c r="B460" s="129" t="s">
        <v>135</v>
      </c>
    </row>
    <row r="461">
      <c r="C461" s="13" t="s">
        <v>599</v>
      </c>
      <c r="K461" s="76" t="s">
        <v>600</v>
      </c>
      <c r="M461" s="121">
        <v>65000</v>
      </c>
      <c r="N461" s="121">
        <v>0</v>
      </c>
      <c r="P461" s="121">
        <v>65000</v>
      </c>
      <c r="S461" s="121">
        <v>0</v>
      </c>
      <c r="AD461" s="121">
        <v>0</v>
      </c>
      <c r="AE461" s="121">
        <v>65000</v>
      </c>
      <c r="AF461" s="121">
        <v>0</v>
      </c>
      <c r="AG461" s="122">
        <v>0</v>
      </c>
    </row>
    <row r="462">
      <c r="A462" s="125" t="s">
        <v>630</v>
      </c>
      <c r="M462" s="127">
        <v>65000</v>
      </c>
      <c r="P462" s="127">
        <v>65000</v>
      </c>
      <c r="S462" s="127">
        <v>0</v>
      </c>
      <c r="AD462" s="127">
        <v>0</v>
      </c>
      <c r="AE462" s="127">
        <v>65000</v>
      </c>
      <c r="AF462" s="127">
        <v>0</v>
      </c>
      <c r="AG462" s="128">
        <v>0</v>
      </c>
    </row>
    <row r="463">
      <c r="A463" s="13" t="s">
        <v>349</v>
      </c>
    </row>
    <row r="464">
      <c r="A464" s="125" t="s">
        <v>137</v>
      </c>
    </row>
    <row r="465">
      <c r="B465" s="129" t="s">
        <v>138</v>
      </c>
    </row>
    <row r="466">
      <c r="C466" s="13" t="s">
        <v>599</v>
      </c>
      <c r="K466" s="76" t="s">
        <v>600</v>
      </c>
      <c r="M466" s="121">
        <v>350000</v>
      </c>
      <c r="N466" s="121">
        <v>0</v>
      </c>
      <c r="P466" s="121">
        <v>350000</v>
      </c>
      <c r="S466" s="121">
        <v>0</v>
      </c>
      <c r="AD466" s="121">
        <v>0</v>
      </c>
      <c r="AE466" s="121">
        <v>350000</v>
      </c>
      <c r="AF466" s="121">
        <v>0</v>
      </c>
      <c r="AG466" s="122">
        <v>0</v>
      </c>
    </row>
    <row r="467">
      <c r="A467" s="125" t="s">
        <v>631</v>
      </c>
      <c r="M467" s="127">
        <v>350000</v>
      </c>
      <c r="P467" s="127">
        <v>350000</v>
      </c>
      <c r="S467" s="127">
        <v>0</v>
      </c>
      <c r="AD467" s="127">
        <v>0</v>
      </c>
      <c r="AE467" s="127">
        <v>350000</v>
      </c>
      <c r="AF467" s="127">
        <v>0</v>
      </c>
      <c r="AG467" s="128">
        <v>0</v>
      </c>
    </row>
    <row r="468">
      <c r="A468" s="13" t="s">
        <v>349</v>
      </c>
    </row>
    <row r="469">
      <c r="A469" s="125" t="s">
        <v>140</v>
      </c>
    </row>
    <row r="470">
      <c r="B470" s="129" t="s">
        <v>141</v>
      </c>
    </row>
    <row r="471">
      <c r="C471" s="13" t="s">
        <v>599</v>
      </c>
      <c r="K471" s="76" t="s">
        <v>600</v>
      </c>
      <c r="M471" s="121">
        <v>350000</v>
      </c>
      <c r="N471" s="121">
        <v>0</v>
      </c>
      <c r="P471" s="121">
        <v>350000</v>
      </c>
      <c r="S471" s="121">
        <v>0</v>
      </c>
      <c r="AD471" s="121">
        <v>0</v>
      </c>
      <c r="AE471" s="121">
        <v>350000</v>
      </c>
      <c r="AF471" s="121">
        <v>0</v>
      </c>
      <c r="AG471" s="122">
        <v>0</v>
      </c>
    </row>
    <row r="472">
      <c r="A472" s="125" t="s">
        <v>632</v>
      </c>
      <c r="M472" s="127">
        <v>350000</v>
      </c>
      <c r="P472" s="127">
        <v>350000</v>
      </c>
      <c r="S472" s="127">
        <v>0</v>
      </c>
      <c r="AD472" s="127">
        <v>0</v>
      </c>
      <c r="AE472" s="127">
        <v>350000</v>
      </c>
      <c r="AF472" s="127">
        <v>0</v>
      </c>
      <c r="AG472" s="128">
        <v>0</v>
      </c>
    </row>
    <row r="473">
      <c r="A473" s="13" t="s">
        <v>349</v>
      </c>
    </row>
    <row r="474">
      <c r="A474" s="125" t="s">
        <v>142</v>
      </c>
    </row>
    <row r="475">
      <c r="B475" s="129" t="s">
        <v>143</v>
      </c>
    </row>
    <row r="476">
      <c r="C476" s="13" t="s">
        <v>599</v>
      </c>
      <c r="K476" s="76" t="s">
        <v>600</v>
      </c>
      <c r="M476" s="121">
        <v>370000</v>
      </c>
      <c r="N476" s="121">
        <v>0</v>
      </c>
      <c r="P476" s="121">
        <v>370000</v>
      </c>
      <c r="S476" s="121">
        <v>0</v>
      </c>
      <c r="AD476" s="121">
        <v>0</v>
      </c>
      <c r="AE476" s="121">
        <v>370000</v>
      </c>
      <c r="AF476" s="121">
        <v>0</v>
      </c>
      <c r="AG476" s="122">
        <v>0</v>
      </c>
    </row>
    <row r="477">
      <c r="A477" s="125" t="s">
        <v>633</v>
      </c>
      <c r="M477" s="127">
        <v>370000</v>
      </c>
      <c r="P477" s="127">
        <v>370000</v>
      </c>
      <c r="S477" s="127">
        <v>0</v>
      </c>
      <c r="AD477" s="127">
        <v>0</v>
      </c>
      <c r="AE477" s="127">
        <v>370000</v>
      </c>
      <c r="AF477" s="127">
        <v>0</v>
      </c>
      <c r="AG477" s="128">
        <v>0</v>
      </c>
    </row>
    <row r="478">
      <c r="A478" s="13" t="s">
        <v>349</v>
      </c>
    </row>
    <row r="479">
      <c r="A479" s="125" t="s">
        <v>151</v>
      </c>
    </row>
    <row r="480">
      <c r="B480" s="129" t="s">
        <v>152</v>
      </c>
    </row>
    <row r="481">
      <c r="C481" s="13" t="s">
        <v>599</v>
      </c>
      <c r="K481" s="76" t="s">
        <v>600</v>
      </c>
      <c r="M481" s="121">
        <v>500000</v>
      </c>
      <c r="N481" s="121">
        <v>0</v>
      </c>
      <c r="P481" s="121">
        <v>500000</v>
      </c>
      <c r="S481" s="121">
        <v>0</v>
      </c>
      <c r="AD481" s="121">
        <v>0</v>
      </c>
      <c r="AE481" s="121">
        <v>500000</v>
      </c>
      <c r="AF481" s="121">
        <v>0</v>
      </c>
      <c r="AG481" s="122">
        <v>0</v>
      </c>
    </row>
    <row r="482">
      <c r="A482" s="125" t="s">
        <v>634</v>
      </c>
      <c r="M482" s="127">
        <v>500000</v>
      </c>
      <c r="P482" s="127">
        <v>500000</v>
      </c>
      <c r="S482" s="127">
        <v>0</v>
      </c>
      <c r="AD482" s="127">
        <v>0</v>
      </c>
      <c r="AE482" s="127">
        <v>500000</v>
      </c>
      <c r="AF482" s="127">
        <v>0</v>
      </c>
      <c r="AG482" s="128">
        <v>0</v>
      </c>
    </row>
    <row r="483">
      <c r="A483" s="13" t="s">
        <v>349</v>
      </c>
    </row>
    <row r="484">
      <c r="A484" s="125" t="s">
        <v>153</v>
      </c>
    </row>
    <row r="485">
      <c r="B485" s="129" t="s">
        <v>154</v>
      </c>
    </row>
    <row r="486">
      <c r="C486" s="13" t="s">
        <v>599</v>
      </c>
      <c r="K486" s="76" t="s">
        <v>600</v>
      </c>
      <c r="M486" s="121">
        <v>300000</v>
      </c>
      <c r="N486" s="121">
        <v>0</v>
      </c>
      <c r="P486" s="121">
        <v>300000</v>
      </c>
      <c r="S486" s="121">
        <v>0</v>
      </c>
      <c r="AD486" s="121">
        <v>0</v>
      </c>
      <c r="AE486" s="121">
        <v>300000</v>
      </c>
      <c r="AF486" s="121">
        <v>0</v>
      </c>
      <c r="AG486" s="122">
        <v>0</v>
      </c>
    </row>
    <row r="487">
      <c r="A487" s="125" t="s">
        <v>635</v>
      </c>
      <c r="M487" s="127">
        <v>300000</v>
      </c>
      <c r="P487" s="127">
        <v>300000</v>
      </c>
      <c r="S487" s="127">
        <v>0</v>
      </c>
      <c r="AD487" s="127">
        <v>0</v>
      </c>
      <c r="AE487" s="127">
        <v>300000</v>
      </c>
      <c r="AF487" s="127">
        <v>0</v>
      </c>
      <c r="AG487" s="128">
        <v>0</v>
      </c>
    </row>
    <row r="488">
      <c r="A488" s="13" t="s">
        <v>349</v>
      </c>
    </row>
    <row r="489">
      <c r="A489" s="125" t="s">
        <v>155</v>
      </c>
    </row>
    <row r="490">
      <c r="B490" s="129" t="s">
        <v>156</v>
      </c>
    </row>
    <row r="491">
      <c r="C491" s="13" t="s">
        <v>599</v>
      </c>
      <c r="K491" s="76" t="s">
        <v>600</v>
      </c>
      <c r="M491" s="121">
        <v>6000000</v>
      </c>
      <c r="N491" s="121">
        <v>0</v>
      </c>
      <c r="P491" s="121">
        <v>6000000</v>
      </c>
      <c r="S491" s="121">
        <v>0</v>
      </c>
      <c r="AD491" s="121">
        <v>0</v>
      </c>
      <c r="AE491" s="121">
        <v>6000000</v>
      </c>
      <c r="AF491" s="121">
        <v>0</v>
      </c>
      <c r="AG491" s="122">
        <v>0</v>
      </c>
    </row>
    <row r="492">
      <c r="A492" s="125" t="s">
        <v>636</v>
      </c>
      <c r="M492" s="127">
        <v>6000000</v>
      </c>
      <c r="P492" s="127">
        <v>6000000</v>
      </c>
      <c r="S492" s="127">
        <v>0</v>
      </c>
      <c r="AD492" s="127">
        <v>0</v>
      </c>
      <c r="AE492" s="127">
        <v>6000000</v>
      </c>
      <c r="AF492" s="127">
        <v>0</v>
      </c>
      <c r="AG492" s="128">
        <v>0</v>
      </c>
    </row>
    <row r="493">
      <c r="A493" s="13" t="s">
        <v>349</v>
      </c>
    </row>
    <row r="494">
      <c r="A494" s="125" t="s">
        <v>161</v>
      </c>
    </row>
    <row r="495">
      <c r="B495" s="129" t="s">
        <v>162</v>
      </c>
    </row>
    <row r="496">
      <c r="C496" s="13" t="s">
        <v>599</v>
      </c>
      <c r="K496" s="76" t="s">
        <v>600</v>
      </c>
      <c r="M496" s="121">
        <v>500000</v>
      </c>
      <c r="N496" s="121">
        <v>0</v>
      </c>
      <c r="P496" s="121">
        <v>500000</v>
      </c>
      <c r="S496" s="121">
        <v>0</v>
      </c>
      <c r="AD496" s="121">
        <v>0</v>
      </c>
      <c r="AE496" s="121">
        <v>500000</v>
      </c>
      <c r="AF496" s="121">
        <v>0</v>
      </c>
      <c r="AG496" s="122">
        <v>0</v>
      </c>
    </row>
    <row r="497">
      <c r="A497" s="125" t="s">
        <v>637</v>
      </c>
      <c r="M497" s="127">
        <v>500000</v>
      </c>
      <c r="P497" s="127">
        <v>500000</v>
      </c>
      <c r="S497" s="127">
        <v>0</v>
      </c>
      <c r="AD497" s="127">
        <v>0</v>
      </c>
      <c r="AE497" s="127">
        <v>500000</v>
      </c>
      <c r="AF497" s="127">
        <v>0</v>
      </c>
      <c r="AG497" s="128">
        <v>0</v>
      </c>
    </row>
    <row r="498">
      <c r="A498" s="13" t="s">
        <v>349</v>
      </c>
    </row>
    <row r="499">
      <c r="A499" s="125" t="s">
        <v>63</v>
      </c>
    </row>
    <row r="500">
      <c r="B500" s="129" t="s">
        <v>64</v>
      </c>
    </row>
    <row r="501">
      <c r="C501" s="13" t="s">
        <v>599</v>
      </c>
      <c r="K501" s="76" t="s">
        <v>600</v>
      </c>
      <c r="M501" s="121">
        <v>4177440</v>
      </c>
      <c r="N501" s="121">
        <v>0</v>
      </c>
      <c r="P501" s="121">
        <v>4177440</v>
      </c>
      <c r="S501" s="121">
        <v>0</v>
      </c>
      <c r="AD501" s="121">
        <v>0</v>
      </c>
      <c r="AE501" s="121">
        <v>4177440</v>
      </c>
      <c r="AF501" s="121">
        <v>0</v>
      </c>
      <c r="AG501" s="122">
        <v>0</v>
      </c>
    </row>
    <row r="502">
      <c r="A502" s="125" t="s">
        <v>638</v>
      </c>
      <c r="M502" s="127">
        <v>4177440</v>
      </c>
      <c r="P502" s="127">
        <v>4177440</v>
      </c>
      <c r="S502" s="127">
        <v>0</v>
      </c>
      <c r="AD502" s="127">
        <v>0</v>
      </c>
      <c r="AE502" s="127">
        <v>4177440</v>
      </c>
      <c r="AF502" s="127">
        <v>0</v>
      </c>
      <c r="AG502" s="128">
        <v>0</v>
      </c>
    </row>
    <row r="503">
      <c r="A503" s="13" t="s">
        <v>349</v>
      </c>
    </row>
    <row r="504">
      <c r="A504" s="125" t="s">
        <v>114</v>
      </c>
    </row>
    <row r="505">
      <c r="B505" s="129" t="s">
        <v>115</v>
      </c>
    </row>
    <row r="506">
      <c r="C506" s="13" t="s">
        <v>599</v>
      </c>
      <c r="K506" s="76" t="s">
        <v>600</v>
      </c>
      <c r="M506" s="121">
        <v>1173747.98</v>
      </c>
      <c r="N506" s="121">
        <v>0</v>
      </c>
      <c r="P506" s="121">
        <v>1173747.98</v>
      </c>
      <c r="S506" s="121">
        <v>0</v>
      </c>
      <c r="AD506" s="121">
        <v>0</v>
      </c>
      <c r="AE506" s="121">
        <v>1173747.98</v>
      </c>
      <c r="AF506" s="121">
        <v>0</v>
      </c>
      <c r="AG506" s="122">
        <v>0</v>
      </c>
    </row>
    <row r="507">
      <c r="A507" s="125" t="s">
        <v>639</v>
      </c>
      <c r="M507" s="127">
        <v>1173747.98</v>
      </c>
      <c r="P507" s="127">
        <v>1173747.98</v>
      </c>
      <c r="S507" s="127">
        <v>0</v>
      </c>
      <c r="AD507" s="127">
        <v>0</v>
      </c>
      <c r="AE507" s="127">
        <v>1173747.98</v>
      </c>
      <c r="AF507" s="127">
        <v>0</v>
      </c>
      <c r="AG507" s="128">
        <v>0</v>
      </c>
    </row>
    <row r="508">
      <c r="A508" s="13" t="s">
        <v>349</v>
      </c>
    </row>
    <row r="509">
      <c r="A509" s="125" t="s">
        <v>118</v>
      </c>
    </row>
    <row r="510">
      <c r="B510" s="129" t="s">
        <v>119</v>
      </c>
    </row>
    <row r="511">
      <c r="C511" s="13" t="s">
        <v>599</v>
      </c>
      <c r="K511" s="76" t="s">
        <v>600</v>
      </c>
      <c r="M511" s="121">
        <v>400000</v>
      </c>
      <c r="N511" s="121">
        <v>0</v>
      </c>
      <c r="P511" s="121">
        <v>400000</v>
      </c>
      <c r="S511" s="121">
        <v>0</v>
      </c>
      <c r="AD511" s="121">
        <v>0</v>
      </c>
      <c r="AE511" s="121">
        <v>400000</v>
      </c>
      <c r="AF511" s="121">
        <v>0</v>
      </c>
      <c r="AG511" s="122">
        <v>0</v>
      </c>
    </row>
    <row r="512">
      <c r="A512" s="125" t="s">
        <v>640</v>
      </c>
      <c r="M512" s="127">
        <v>400000</v>
      </c>
      <c r="P512" s="127">
        <v>400000</v>
      </c>
      <c r="S512" s="127">
        <v>0</v>
      </c>
      <c r="AD512" s="127">
        <v>0</v>
      </c>
      <c r="AE512" s="127">
        <v>400000</v>
      </c>
      <c r="AF512" s="127">
        <v>0</v>
      </c>
      <c r="AG512" s="128">
        <v>0</v>
      </c>
    </row>
    <row r="513">
      <c r="A513" s="13" t="s">
        <v>349</v>
      </c>
    </row>
    <row r="514">
      <c r="A514" s="125" t="s">
        <v>120</v>
      </c>
    </row>
    <row r="515">
      <c r="B515" s="129" t="s">
        <v>121</v>
      </c>
    </row>
    <row r="516">
      <c r="C516" s="13" t="s">
        <v>599</v>
      </c>
      <c r="K516" s="76" t="s">
        <v>600</v>
      </c>
      <c r="M516" s="121">
        <v>432000</v>
      </c>
      <c r="N516" s="121">
        <v>0</v>
      </c>
      <c r="P516" s="121">
        <v>432000</v>
      </c>
      <c r="S516" s="121">
        <v>0</v>
      </c>
      <c r="AD516" s="121">
        <v>0</v>
      </c>
      <c r="AE516" s="121">
        <v>432000</v>
      </c>
      <c r="AF516" s="121">
        <v>0</v>
      </c>
      <c r="AG516" s="122">
        <v>0</v>
      </c>
    </row>
    <row r="517">
      <c r="A517" s="125" t="s">
        <v>641</v>
      </c>
      <c r="M517" s="127">
        <v>432000</v>
      </c>
      <c r="P517" s="127">
        <v>432000</v>
      </c>
      <c r="S517" s="127">
        <v>0</v>
      </c>
      <c r="AD517" s="127">
        <v>0</v>
      </c>
      <c r="AE517" s="127">
        <v>432000</v>
      </c>
      <c r="AF517" s="127">
        <v>0</v>
      </c>
      <c r="AG517" s="128">
        <v>0</v>
      </c>
    </row>
    <row r="518">
      <c r="A518" s="13" t="s">
        <v>349</v>
      </c>
    </row>
    <row r="519">
      <c r="A519" s="125" t="s">
        <v>109</v>
      </c>
    </row>
    <row r="520">
      <c r="B520" s="129" t="s">
        <v>110</v>
      </c>
    </row>
    <row r="521">
      <c r="C521" s="13" t="s">
        <v>599</v>
      </c>
      <c r="K521" s="76" t="s">
        <v>600</v>
      </c>
      <c r="M521" s="121">
        <v>1000000</v>
      </c>
      <c r="N521" s="121">
        <v>0</v>
      </c>
      <c r="P521" s="121">
        <v>1000000</v>
      </c>
      <c r="S521" s="121">
        <v>0</v>
      </c>
      <c r="AD521" s="121">
        <v>0</v>
      </c>
      <c r="AE521" s="121">
        <v>1000000</v>
      </c>
      <c r="AF521" s="121">
        <v>0</v>
      </c>
      <c r="AG521" s="122">
        <v>0</v>
      </c>
    </row>
    <row r="522">
      <c r="A522" s="125" t="s">
        <v>642</v>
      </c>
      <c r="M522" s="127">
        <v>1000000</v>
      </c>
      <c r="P522" s="127">
        <v>1000000</v>
      </c>
      <c r="S522" s="127">
        <v>0</v>
      </c>
      <c r="AD522" s="127">
        <v>0</v>
      </c>
      <c r="AE522" s="127">
        <v>1000000</v>
      </c>
      <c r="AF522" s="127">
        <v>0</v>
      </c>
      <c r="AG522" s="128">
        <v>0</v>
      </c>
    </row>
    <row r="523">
      <c r="A523" s="13" t="s">
        <v>349</v>
      </c>
    </row>
    <row r="524">
      <c r="A524" s="125" t="s">
        <v>111</v>
      </c>
    </row>
    <row r="525">
      <c r="B525" s="129" t="s">
        <v>110</v>
      </c>
    </row>
    <row r="526">
      <c r="C526" s="13" t="s">
        <v>599</v>
      </c>
      <c r="K526" s="76" t="s">
        <v>600</v>
      </c>
      <c r="M526" s="121">
        <v>500000</v>
      </c>
      <c r="N526" s="121">
        <v>0</v>
      </c>
      <c r="P526" s="121">
        <v>500000</v>
      </c>
      <c r="S526" s="121">
        <v>0</v>
      </c>
      <c r="AD526" s="121">
        <v>0</v>
      </c>
      <c r="AE526" s="121">
        <v>500000</v>
      </c>
      <c r="AF526" s="121">
        <v>0</v>
      </c>
      <c r="AG526" s="122">
        <v>0</v>
      </c>
    </row>
    <row r="527">
      <c r="A527" s="125" t="s">
        <v>643</v>
      </c>
      <c r="M527" s="127">
        <v>500000</v>
      </c>
      <c r="P527" s="127">
        <v>500000</v>
      </c>
      <c r="S527" s="127">
        <v>0</v>
      </c>
      <c r="AD527" s="127">
        <v>0</v>
      </c>
      <c r="AE527" s="127">
        <v>500000</v>
      </c>
      <c r="AF527" s="127">
        <v>0</v>
      </c>
      <c r="AG527" s="128">
        <v>0</v>
      </c>
    </row>
    <row r="528">
      <c r="A528" s="13" t="s">
        <v>644</v>
      </c>
    </row>
    <row r="529">
      <c r="A529" s="125" t="s">
        <v>116</v>
      </c>
    </row>
    <row r="530">
      <c r="B530" s="129" t="s">
        <v>117</v>
      </c>
    </row>
    <row r="531">
      <c r="C531" s="13" t="s">
        <v>599</v>
      </c>
      <c r="K531" s="76" t="s">
        <v>600</v>
      </c>
      <c r="M531" s="121">
        <v>203220</v>
      </c>
      <c r="N531" s="121">
        <v>0</v>
      </c>
      <c r="P531" s="121">
        <v>203220</v>
      </c>
      <c r="S531" s="121">
        <v>0</v>
      </c>
      <c r="AD531" s="121">
        <v>0</v>
      </c>
      <c r="AE531" s="121">
        <v>203220</v>
      </c>
      <c r="AF531" s="121">
        <v>0</v>
      </c>
      <c r="AG531" s="122">
        <v>0</v>
      </c>
    </row>
    <row r="532">
      <c r="A532" s="125" t="s">
        <v>645</v>
      </c>
      <c r="M532" s="127">
        <v>203220</v>
      </c>
      <c r="P532" s="127">
        <v>203220</v>
      </c>
      <c r="S532" s="127">
        <v>0</v>
      </c>
      <c r="AD532" s="127">
        <v>0</v>
      </c>
      <c r="AE532" s="127">
        <v>203220</v>
      </c>
      <c r="AF532" s="127">
        <v>0</v>
      </c>
      <c r="AG532" s="128">
        <v>0</v>
      </c>
    </row>
    <row r="533">
      <c r="A533" s="13" t="s">
        <v>646</v>
      </c>
    </row>
    <row r="534">
      <c r="A534" s="125" t="s">
        <v>147</v>
      </c>
    </row>
    <row r="535">
      <c r="B535" s="129" t="s">
        <v>148</v>
      </c>
    </row>
    <row r="536">
      <c r="C536" s="13" t="s">
        <v>599</v>
      </c>
      <c r="K536" s="76" t="s">
        <v>600</v>
      </c>
      <c r="M536" s="121">
        <v>7500000</v>
      </c>
      <c r="N536" s="121">
        <v>0</v>
      </c>
      <c r="P536" s="121">
        <v>7500000</v>
      </c>
      <c r="S536" s="121">
        <v>0</v>
      </c>
      <c r="AD536" s="121">
        <v>0</v>
      </c>
      <c r="AE536" s="121">
        <v>7500000</v>
      </c>
      <c r="AF536" s="121">
        <v>0</v>
      </c>
      <c r="AG536" s="122">
        <v>0</v>
      </c>
    </row>
    <row r="537">
      <c r="A537" s="125" t="s">
        <v>647</v>
      </c>
      <c r="M537" s="127">
        <v>7500000</v>
      </c>
      <c r="P537" s="127">
        <v>7500000</v>
      </c>
      <c r="S537" s="127">
        <v>0</v>
      </c>
      <c r="AD537" s="127">
        <v>0</v>
      </c>
      <c r="AE537" s="127">
        <v>7500000</v>
      </c>
      <c r="AF537" s="127">
        <v>0</v>
      </c>
      <c r="AG537" s="128">
        <v>0</v>
      </c>
    </row>
    <row r="538">
      <c r="A538" s="13" t="s">
        <v>648</v>
      </c>
    </row>
    <row r="539">
      <c r="A539" s="125" t="s">
        <v>157</v>
      </c>
    </row>
    <row r="540">
      <c r="B540" s="129" t="s">
        <v>158</v>
      </c>
    </row>
    <row r="541">
      <c r="C541" s="13" t="s">
        <v>599</v>
      </c>
      <c r="K541" s="76" t="s">
        <v>600</v>
      </c>
      <c r="M541" s="121">
        <v>5000000</v>
      </c>
      <c r="N541" s="121">
        <v>0</v>
      </c>
      <c r="P541" s="121">
        <v>5000000</v>
      </c>
      <c r="S541" s="121">
        <v>0</v>
      </c>
      <c r="AD541" s="121">
        <v>0</v>
      </c>
      <c r="AE541" s="121">
        <v>5000000</v>
      </c>
      <c r="AF541" s="121">
        <v>0</v>
      </c>
      <c r="AG541" s="122">
        <v>0</v>
      </c>
    </row>
    <row r="542">
      <c r="A542" s="125" t="s">
        <v>649</v>
      </c>
      <c r="M542" s="127">
        <v>5000000</v>
      </c>
      <c r="P542" s="127">
        <v>5000000</v>
      </c>
      <c r="S542" s="127">
        <v>0</v>
      </c>
      <c r="AD542" s="127">
        <v>0</v>
      </c>
      <c r="AE542" s="127">
        <v>5000000</v>
      </c>
      <c r="AF542" s="127">
        <v>0</v>
      </c>
      <c r="AG542" s="128">
        <v>0</v>
      </c>
    </row>
    <row r="543">
      <c r="A543" s="13" t="s">
        <v>573</v>
      </c>
    </row>
    <row r="544">
      <c r="A544" s="125" t="s">
        <v>149</v>
      </c>
    </row>
    <row r="545">
      <c r="B545" s="129" t="s">
        <v>150</v>
      </c>
    </row>
    <row r="546">
      <c r="C546" s="13" t="s">
        <v>599</v>
      </c>
      <c r="K546" s="76" t="s">
        <v>600</v>
      </c>
      <c r="M546" s="121">
        <v>1000000</v>
      </c>
      <c r="N546" s="121">
        <v>0</v>
      </c>
      <c r="P546" s="121">
        <v>1000000</v>
      </c>
      <c r="S546" s="121">
        <v>0</v>
      </c>
      <c r="AD546" s="121">
        <v>0</v>
      </c>
      <c r="AE546" s="121">
        <v>1000000</v>
      </c>
      <c r="AF546" s="121">
        <v>0</v>
      </c>
      <c r="AG546" s="122">
        <v>0</v>
      </c>
    </row>
    <row r="547">
      <c r="A547" s="125" t="s">
        <v>650</v>
      </c>
      <c r="M547" s="127">
        <v>1000000</v>
      </c>
      <c r="P547" s="127">
        <v>1000000</v>
      </c>
      <c r="S547" s="127">
        <v>0</v>
      </c>
      <c r="AD547" s="127">
        <v>0</v>
      </c>
      <c r="AE547" s="127">
        <v>1000000</v>
      </c>
      <c r="AF547" s="127">
        <v>0</v>
      </c>
      <c r="AG547" s="128">
        <v>0</v>
      </c>
    </row>
    <row r="548">
      <c r="A548" s="13" t="s">
        <v>651</v>
      </c>
    </row>
    <row r="549">
      <c r="A549" s="125" t="s">
        <v>91</v>
      </c>
    </row>
    <row r="550">
      <c r="B550" s="129" t="s">
        <v>92</v>
      </c>
    </row>
    <row r="551">
      <c r="C551" s="13" t="s">
        <v>599</v>
      </c>
      <c r="K551" s="76" t="s">
        <v>600</v>
      </c>
      <c r="M551" s="121">
        <v>9632690</v>
      </c>
      <c r="N551" s="121">
        <v>0</v>
      </c>
      <c r="P551" s="121">
        <v>9632690</v>
      </c>
      <c r="S551" s="121">
        <v>0</v>
      </c>
      <c r="AD551" s="121">
        <v>0</v>
      </c>
      <c r="AE551" s="121">
        <v>9632690</v>
      </c>
      <c r="AF551" s="121">
        <v>0</v>
      </c>
      <c r="AG551" s="122">
        <v>0</v>
      </c>
    </row>
    <row r="552">
      <c r="A552" s="125" t="s">
        <v>652</v>
      </c>
      <c r="M552" s="127">
        <v>9632690</v>
      </c>
      <c r="P552" s="127">
        <v>9632690</v>
      </c>
      <c r="S552" s="127">
        <v>0</v>
      </c>
      <c r="AD552" s="127">
        <v>0</v>
      </c>
      <c r="AE552" s="127">
        <v>9632690</v>
      </c>
      <c r="AF552" s="127">
        <v>0</v>
      </c>
      <c r="AG552" s="128">
        <v>0</v>
      </c>
    </row>
    <row r="553">
      <c r="A553" s="13" t="s">
        <v>653</v>
      </c>
    </row>
    <row r="554">
      <c r="A554" s="125" t="s">
        <v>93</v>
      </c>
    </row>
    <row r="555">
      <c r="B555" s="129" t="s">
        <v>94</v>
      </c>
    </row>
    <row r="556">
      <c r="C556" s="13" t="s">
        <v>599</v>
      </c>
      <c r="K556" s="76" t="s">
        <v>600</v>
      </c>
      <c r="M556" s="121">
        <v>500000</v>
      </c>
      <c r="N556" s="121">
        <v>0</v>
      </c>
      <c r="P556" s="121">
        <v>500000</v>
      </c>
      <c r="S556" s="121">
        <v>0</v>
      </c>
      <c r="AD556" s="121">
        <v>0</v>
      </c>
      <c r="AE556" s="121">
        <v>500000</v>
      </c>
      <c r="AF556" s="121">
        <v>0</v>
      </c>
      <c r="AG556" s="122">
        <v>0</v>
      </c>
    </row>
    <row r="557">
      <c r="A557" s="125" t="s">
        <v>654</v>
      </c>
      <c r="M557" s="127">
        <v>500000</v>
      </c>
      <c r="P557" s="127">
        <v>500000</v>
      </c>
      <c r="S557" s="127">
        <v>0</v>
      </c>
      <c r="AD557" s="127">
        <v>0</v>
      </c>
      <c r="AE557" s="127">
        <v>500000</v>
      </c>
      <c r="AF557" s="127">
        <v>0</v>
      </c>
      <c r="AG557" s="128">
        <v>0</v>
      </c>
    </row>
    <row r="558">
      <c r="A558" s="13" t="s">
        <v>655</v>
      </c>
    </row>
    <row r="559">
      <c r="A559" s="125" t="s">
        <v>80</v>
      </c>
    </row>
    <row r="560">
      <c r="B560" s="129" t="s">
        <v>81</v>
      </c>
    </row>
    <row r="561">
      <c r="C561" s="13" t="s">
        <v>599</v>
      </c>
      <c r="K561" s="76" t="s">
        <v>600</v>
      </c>
      <c r="M561" s="121">
        <v>8350000</v>
      </c>
      <c r="N561" s="121">
        <v>0</v>
      </c>
      <c r="P561" s="121">
        <v>8350000</v>
      </c>
      <c r="S561" s="121">
        <v>0</v>
      </c>
      <c r="AD561" s="121">
        <v>0</v>
      </c>
      <c r="AE561" s="121">
        <v>8350000</v>
      </c>
      <c r="AF561" s="121">
        <v>0</v>
      </c>
      <c r="AG561" s="122">
        <v>0</v>
      </c>
    </row>
    <row r="562">
      <c r="A562" s="125" t="s">
        <v>613</v>
      </c>
      <c r="M562" s="127">
        <v>8350000</v>
      </c>
      <c r="P562" s="127">
        <v>8350000</v>
      </c>
      <c r="S562" s="127">
        <v>0</v>
      </c>
      <c r="AD562" s="127">
        <v>0</v>
      </c>
      <c r="AE562" s="127">
        <v>8350000</v>
      </c>
      <c r="AF562" s="127">
        <v>0</v>
      </c>
      <c r="AG562" s="128">
        <v>0</v>
      </c>
    </row>
    <row r="563">
      <c r="A563" s="13" t="s">
        <v>655</v>
      </c>
    </row>
    <row r="564">
      <c r="A564" s="125" t="s">
        <v>73</v>
      </c>
    </row>
    <row r="565">
      <c r="B565" s="129" t="s">
        <v>74</v>
      </c>
    </row>
    <row r="566">
      <c r="C566" s="13" t="s">
        <v>599</v>
      </c>
      <c r="K566" s="76" t="s">
        <v>600</v>
      </c>
      <c r="M566" s="121">
        <v>5000000</v>
      </c>
      <c r="N566" s="121">
        <v>0</v>
      </c>
      <c r="P566" s="121">
        <v>5000000</v>
      </c>
      <c r="S566" s="121">
        <v>0</v>
      </c>
      <c r="AD566" s="121">
        <v>0</v>
      </c>
      <c r="AE566" s="121">
        <v>5000000</v>
      </c>
      <c r="AF566" s="121">
        <v>0</v>
      </c>
      <c r="AG566" s="122">
        <v>0</v>
      </c>
    </row>
    <row r="567">
      <c r="A567" s="125" t="s">
        <v>656</v>
      </c>
      <c r="M567" s="127">
        <v>5000000</v>
      </c>
      <c r="P567" s="127">
        <v>5000000</v>
      </c>
      <c r="S567" s="127">
        <v>0</v>
      </c>
      <c r="AD567" s="127">
        <v>0</v>
      </c>
      <c r="AE567" s="127">
        <v>5000000</v>
      </c>
      <c r="AF567" s="127">
        <v>0</v>
      </c>
      <c r="AG567" s="128">
        <v>0</v>
      </c>
    </row>
    <row r="568">
      <c r="A568" s="13" t="s">
        <v>655</v>
      </c>
    </row>
    <row r="569">
      <c r="A569" s="125" t="s">
        <v>113</v>
      </c>
    </row>
    <row r="570">
      <c r="B570" s="129" t="s">
        <v>81</v>
      </c>
    </row>
    <row r="571">
      <c r="C571" s="13" t="s">
        <v>599</v>
      </c>
      <c r="K571" s="76" t="s">
        <v>600</v>
      </c>
      <c r="M571" s="121">
        <v>550000</v>
      </c>
      <c r="N571" s="121">
        <v>0</v>
      </c>
      <c r="P571" s="121">
        <v>550000</v>
      </c>
      <c r="S571" s="121">
        <v>0</v>
      </c>
      <c r="AD571" s="121">
        <v>0</v>
      </c>
      <c r="AE571" s="121">
        <v>550000</v>
      </c>
      <c r="AF571" s="121">
        <v>0</v>
      </c>
      <c r="AG571" s="122">
        <v>0</v>
      </c>
    </row>
    <row r="572">
      <c r="A572" s="125" t="s">
        <v>657</v>
      </c>
      <c r="M572" s="127">
        <v>550000</v>
      </c>
      <c r="P572" s="127">
        <v>550000</v>
      </c>
      <c r="S572" s="127">
        <v>0</v>
      </c>
      <c r="AD572" s="127">
        <v>0</v>
      </c>
      <c r="AE572" s="127">
        <v>550000</v>
      </c>
      <c r="AF572" s="127">
        <v>0</v>
      </c>
      <c r="AG572" s="128">
        <v>0</v>
      </c>
    </row>
    <row r="573">
      <c r="A573" s="13" t="s">
        <v>655</v>
      </c>
    </row>
    <row r="574">
      <c r="A574" s="125" t="s">
        <v>122</v>
      </c>
    </row>
    <row r="575">
      <c r="B575" s="129" t="s">
        <v>81</v>
      </c>
    </row>
    <row r="576">
      <c r="C576" s="13" t="s">
        <v>599</v>
      </c>
      <c r="K576" s="76" t="s">
        <v>600</v>
      </c>
      <c r="M576" s="121">
        <v>1800000</v>
      </c>
      <c r="N576" s="121">
        <v>0</v>
      </c>
      <c r="P576" s="121">
        <v>1800000</v>
      </c>
      <c r="S576" s="121">
        <v>0</v>
      </c>
      <c r="AD576" s="121">
        <v>0</v>
      </c>
      <c r="AE576" s="121">
        <v>1800000</v>
      </c>
      <c r="AF576" s="121">
        <v>0</v>
      </c>
      <c r="AG576" s="122">
        <v>0</v>
      </c>
    </row>
    <row r="577">
      <c r="A577" s="125" t="s">
        <v>658</v>
      </c>
      <c r="M577" s="127">
        <v>1800000</v>
      </c>
      <c r="P577" s="127">
        <v>1800000</v>
      </c>
      <c r="S577" s="127">
        <v>0</v>
      </c>
      <c r="AD577" s="127">
        <v>0</v>
      </c>
      <c r="AE577" s="127">
        <v>1800000</v>
      </c>
      <c r="AF577" s="127">
        <v>0</v>
      </c>
      <c r="AG577" s="128">
        <v>0</v>
      </c>
    </row>
    <row r="578">
      <c r="A578" s="13" t="s">
        <v>655</v>
      </c>
    </row>
    <row r="579">
      <c r="A579" s="125" t="s">
        <v>123</v>
      </c>
    </row>
    <row r="580">
      <c r="B580" s="129" t="s">
        <v>124</v>
      </c>
    </row>
    <row r="581">
      <c r="C581" s="13" t="s">
        <v>599</v>
      </c>
      <c r="K581" s="76" t="s">
        <v>600</v>
      </c>
      <c r="M581" s="121">
        <v>5000000</v>
      </c>
      <c r="N581" s="121">
        <v>0</v>
      </c>
      <c r="P581" s="121">
        <v>5000000</v>
      </c>
      <c r="S581" s="121">
        <v>0</v>
      </c>
      <c r="AD581" s="121">
        <v>0</v>
      </c>
      <c r="AE581" s="121">
        <v>5000000</v>
      </c>
      <c r="AF581" s="121">
        <v>0</v>
      </c>
      <c r="AG581" s="122">
        <v>0</v>
      </c>
    </row>
    <row r="582">
      <c r="A582" s="125" t="s">
        <v>659</v>
      </c>
      <c r="M582" s="127">
        <v>5000000</v>
      </c>
      <c r="P582" s="127">
        <v>5000000</v>
      </c>
      <c r="S582" s="127">
        <v>0</v>
      </c>
      <c r="AD582" s="127">
        <v>0</v>
      </c>
      <c r="AE582" s="127">
        <v>5000000</v>
      </c>
      <c r="AF582" s="127">
        <v>0</v>
      </c>
      <c r="AG582" s="128">
        <v>0</v>
      </c>
    </row>
    <row r="583">
      <c r="A583" s="13" t="s">
        <v>655</v>
      </c>
    </row>
    <row r="584">
      <c r="A584" s="125" t="s">
        <v>100</v>
      </c>
    </row>
    <row r="585">
      <c r="B585" s="129" t="s">
        <v>81</v>
      </c>
    </row>
    <row r="586">
      <c r="C586" s="13" t="s">
        <v>599</v>
      </c>
      <c r="K586" s="76" t="s">
        <v>600</v>
      </c>
      <c r="M586" s="121">
        <v>2000000</v>
      </c>
      <c r="N586" s="121">
        <v>0</v>
      </c>
      <c r="P586" s="121">
        <v>2000000</v>
      </c>
      <c r="S586" s="121">
        <v>0</v>
      </c>
      <c r="AD586" s="121">
        <v>0</v>
      </c>
      <c r="AE586" s="121">
        <v>2000000</v>
      </c>
      <c r="AF586" s="121">
        <v>0</v>
      </c>
      <c r="AG586" s="122">
        <v>0</v>
      </c>
    </row>
    <row r="587">
      <c r="A587" s="125" t="s">
        <v>660</v>
      </c>
      <c r="M587" s="127">
        <v>2000000</v>
      </c>
      <c r="P587" s="127">
        <v>2000000</v>
      </c>
      <c r="S587" s="127">
        <v>0</v>
      </c>
      <c r="AD587" s="127">
        <v>0</v>
      </c>
      <c r="AE587" s="127">
        <v>2000000</v>
      </c>
      <c r="AF587" s="127">
        <v>0</v>
      </c>
      <c r="AG587" s="128">
        <v>0</v>
      </c>
    </row>
    <row r="588">
      <c r="A588" s="13" t="s">
        <v>655</v>
      </c>
    </row>
    <row r="589">
      <c r="A589" s="125" t="s">
        <v>163</v>
      </c>
    </row>
    <row r="590">
      <c r="B590" s="129" t="s">
        <v>164</v>
      </c>
    </row>
    <row r="591">
      <c r="C591" s="13" t="s">
        <v>599</v>
      </c>
      <c r="K591" s="76" t="s">
        <v>600</v>
      </c>
      <c r="M591" s="121">
        <v>1000000</v>
      </c>
      <c r="N591" s="121">
        <v>0</v>
      </c>
      <c r="P591" s="121">
        <v>1000000</v>
      </c>
      <c r="S591" s="121">
        <v>0</v>
      </c>
      <c r="AD591" s="121">
        <v>0</v>
      </c>
      <c r="AE591" s="121">
        <v>1000000</v>
      </c>
      <c r="AF591" s="121">
        <v>0</v>
      </c>
      <c r="AG591" s="122">
        <v>0</v>
      </c>
    </row>
    <row r="592">
      <c r="A592" s="125" t="s">
        <v>661</v>
      </c>
      <c r="M592" s="127">
        <v>1000000</v>
      </c>
      <c r="P592" s="127">
        <v>1000000</v>
      </c>
      <c r="S592" s="127">
        <v>0</v>
      </c>
      <c r="AD592" s="127">
        <v>0</v>
      </c>
      <c r="AE592" s="127">
        <v>1000000</v>
      </c>
      <c r="AF592" s="127">
        <v>0</v>
      </c>
      <c r="AG592" s="128">
        <v>0</v>
      </c>
    </row>
    <row r="593">
      <c r="A593" s="13" t="s">
        <v>655</v>
      </c>
    </row>
    <row r="594">
      <c r="A594" s="125" t="s">
        <v>146</v>
      </c>
    </row>
    <row r="595">
      <c r="B595" s="129" t="s">
        <v>81</v>
      </c>
    </row>
    <row r="596">
      <c r="C596" s="13" t="s">
        <v>599</v>
      </c>
      <c r="K596" s="76" t="s">
        <v>600</v>
      </c>
      <c r="M596" s="121">
        <v>150000</v>
      </c>
      <c r="N596" s="121">
        <v>0</v>
      </c>
      <c r="P596" s="121">
        <v>150000</v>
      </c>
      <c r="S596" s="121">
        <v>0</v>
      </c>
      <c r="AD596" s="121">
        <v>0</v>
      </c>
      <c r="AE596" s="121">
        <v>150000</v>
      </c>
      <c r="AF596" s="121">
        <v>0</v>
      </c>
      <c r="AG596" s="122">
        <v>0</v>
      </c>
    </row>
    <row r="597">
      <c r="A597" s="125" t="s">
        <v>662</v>
      </c>
      <c r="M597" s="127">
        <v>150000</v>
      </c>
      <c r="P597" s="127">
        <v>150000</v>
      </c>
      <c r="S597" s="127">
        <v>0</v>
      </c>
      <c r="AD597" s="127">
        <v>0</v>
      </c>
      <c r="AE597" s="127">
        <v>150000</v>
      </c>
      <c r="AF597" s="127">
        <v>0</v>
      </c>
      <c r="AG597" s="128">
        <v>0</v>
      </c>
    </row>
    <row r="598">
      <c r="A598" s="13" t="s">
        <v>655</v>
      </c>
    </row>
    <row r="599">
      <c r="A599" s="125" t="s">
        <v>139</v>
      </c>
    </row>
    <row r="600">
      <c r="B600" s="129" t="s">
        <v>81</v>
      </c>
    </row>
    <row r="601">
      <c r="C601" s="13" t="s">
        <v>599</v>
      </c>
      <c r="K601" s="76" t="s">
        <v>600</v>
      </c>
      <c r="M601" s="121">
        <v>1000000</v>
      </c>
      <c r="N601" s="121">
        <v>0</v>
      </c>
      <c r="P601" s="121">
        <v>1000000</v>
      </c>
      <c r="S601" s="121">
        <v>0</v>
      </c>
      <c r="AD601" s="121">
        <v>0</v>
      </c>
      <c r="AE601" s="121">
        <v>1000000</v>
      </c>
      <c r="AF601" s="121">
        <v>0</v>
      </c>
      <c r="AG601" s="122">
        <v>0</v>
      </c>
    </row>
    <row r="602">
      <c r="A602" s="125" t="s">
        <v>663</v>
      </c>
      <c r="M602" s="127">
        <v>1000000</v>
      </c>
      <c r="P602" s="127">
        <v>1000000</v>
      </c>
      <c r="S602" s="127">
        <v>0</v>
      </c>
      <c r="AD602" s="127">
        <v>0</v>
      </c>
      <c r="AE602" s="127">
        <v>1000000</v>
      </c>
      <c r="AF602" s="127">
        <v>0</v>
      </c>
      <c r="AG602" s="128">
        <v>0</v>
      </c>
    </row>
    <row r="603">
      <c r="A603" s="13" t="s">
        <v>655</v>
      </c>
    </row>
    <row r="604">
      <c r="A604" s="125" t="s">
        <v>136</v>
      </c>
    </row>
    <row r="605">
      <c r="B605" s="129" t="s">
        <v>81</v>
      </c>
    </row>
    <row r="606">
      <c r="C606" s="13" t="s">
        <v>599</v>
      </c>
      <c r="K606" s="76" t="s">
        <v>600</v>
      </c>
      <c r="M606" s="121">
        <v>491400</v>
      </c>
      <c r="N606" s="121">
        <v>0</v>
      </c>
      <c r="P606" s="121">
        <v>491400</v>
      </c>
      <c r="S606" s="121">
        <v>0</v>
      </c>
      <c r="AD606" s="121">
        <v>0</v>
      </c>
      <c r="AE606" s="121">
        <v>491400</v>
      </c>
      <c r="AF606" s="121">
        <v>0</v>
      </c>
      <c r="AG606" s="122">
        <v>0</v>
      </c>
    </row>
    <row r="607">
      <c r="A607" s="125" t="s">
        <v>664</v>
      </c>
      <c r="M607" s="127">
        <v>491400</v>
      </c>
      <c r="P607" s="127">
        <v>491400</v>
      </c>
      <c r="S607" s="127">
        <v>0</v>
      </c>
      <c r="AD607" s="127">
        <v>0</v>
      </c>
      <c r="AE607" s="127">
        <v>491400</v>
      </c>
      <c r="AF607" s="127">
        <v>0</v>
      </c>
      <c r="AG607" s="128">
        <v>0</v>
      </c>
    </row>
    <row r="608">
      <c r="A608" s="13" t="s">
        <v>655</v>
      </c>
    </row>
    <row r="609">
      <c r="A609" s="125" t="s">
        <v>131</v>
      </c>
    </row>
    <row r="610">
      <c r="B610" s="129" t="s">
        <v>81</v>
      </c>
    </row>
    <row r="611">
      <c r="C611" s="13" t="s">
        <v>599</v>
      </c>
      <c r="K611" s="76" t="s">
        <v>600</v>
      </c>
      <c r="M611" s="121">
        <v>10000000</v>
      </c>
      <c r="N611" s="121">
        <v>0</v>
      </c>
      <c r="P611" s="121">
        <v>10000000</v>
      </c>
      <c r="S611" s="121">
        <v>0</v>
      </c>
      <c r="AD611" s="121">
        <v>0</v>
      </c>
      <c r="AE611" s="121">
        <v>10000000</v>
      </c>
      <c r="AF611" s="121">
        <v>0</v>
      </c>
      <c r="AG611" s="122">
        <v>0</v>
      </c>
    </row>
    <row r="612">
      <c r="A612" s="125" t="s">
        <v>665</v>
      </c>
      <c r="M612" s="127">
        <v>10000000</v>
      </c>
      <c r="P612" s="127">
        <v>10000000</v>
      </c>
      <c r="S612" s="127">
        <v>0</v>
      </c>
      <c r="AD612" s="127">
        <v>0</v>
      </c>
      <c r="AE612" s="127">
        <v>10000000</v>
      </c>
      <c r="AF612" s="127">
        <v>0</v>
      </c>
      <c r="AG612" s="128">
        <v>0</v>
      </c>
    </row>
    <row r="614">
      <c r="B614" s="125" t="s">
        <v>381</v>
      </c>
      <c r="M614" s="127" t="s">
        <v>666</v>
      </c>
      <c r="P614" s="127" t="s">
        <v>666</v>
      </c>
      <c r="S614" s="127" t="s">
        <v>285</v>
      </c>
      <c r="AD614" s="127" t="s">
        <v>667</v>
      </c>
      <c r="AE614" s="127" t="s">
        <v>668</v>
      </c>
      <c r="AF614" s="127" t="s">
        <v>669</v>
      </c>
      <c r="AG614" s="128">
        <v>0.28847271251979206</v>
      </c>
    </row>
    <row r="615">
      <c r="B615" s="125" t="s">
        <v>394</v>
      </c>
      <c r="M615" s="127" t="s">
        <v>670</v>
      </c>
      <c r="P615" s="127" t="s">
        <v>670</v>
      </c>
      <c r="S615" s="127" t="s">
        <v>285</v>
      </c>
      <c r="AD615" s="127" t="s">
        <v>285</v>
      </c>
      <c r="AE615" s="127" t="s">
        <v>670</v>
      </c>
      <c r="AF615" s="127" t="s">
        <v>285</v>
      </c>
      <c r="AG615" s="128">
        <v>0</v>
      </c>
    </row>
    <row r="616">
      <c r="B616" s="125" t="s">
        <v>596</v>
      </c>
      <c r="M616" s="127" t="s">
        <v>671</v>
      </c>
      <c r="P616" s="127" t="s">
        <v>671</v>
      </c>
      <c r="S616" s="127" t="s">
        <v>285</v>
      </c>
      <c r="AD616" s="127" t="s">
        <v>672</v>
      </c>
      <c r="AE616" s="127" t="s">
        <v>673</v>
      </c>
      <c r="AF616" s="127" t="s">
        <v>674</v>
      </c>
      <c r="AG616" s="128">
        <v>1.705045827369225E-05</v>
      </c>
    </row>
    <row r="617">
      <c r="B617" s="125" t="s">
        <v>675</v>
      </c>
      <c r="M617" s="127" t="s">
        <v>676</v>
      </c>
      <c r="P617" s="127" t="s">
        <v>676</v>
      </c>
      <c r="S617" s="127" t="s">
        <v>285</v>
      </c>
      <c r="AD617" s="127" t="s">
        <v>285</v>
      </c>
      <c r="AE617" s="127" t="s">
        <v>676</v>
      </c>
      <c r="AF617" s="127" t="s">
        <v>285</v>
      </c>
      <c r="AG617" s="127" t="s">
        <v>285</v>
      </c>
    </row>
    <row r="618">
      <c r="B618" s="125" t="s">
        <v>677</v>
      </c>
      <c r="M618" s="127" t="s">
        <v>678</v>
      </c>
      <c r="P618" s="127" t="s">
        <v>678</v>
      </c>
      <c r="S618" s="127" t="s">
        <v>285</v>
      </c>
      <c r="AD618" s="127" t="s">
        <v>285</v>
      </c>
      <c r="AE618" s="127" t="s">
        <v>678</v>
      </c>
      <c r="AF618" s="127" t="s">
        <v>285</v>
      </c>
      <c r="AG618" s="127" t="s">
        <v>285</v>
      </c>
    </row>
    <row r="619">
      <c r="B619" s="125" t="s">
        <v>679</v>
      </c>
      <c r="M619" s="127" t="s">
        <v>680</v>
      </c>
      <c r="P619" s="127" t="s">
        <v>680</v>
      </c>
      <c r="S619" s="127" t="s">
        <v>285</v>
      </c>
      <c r="AD619" s="127" t="s">
        <v>285</v>
      </c>
      <c r="AE619" s="127" t="s">
        <v>680</v>
      </c>
      <c r="AF619" s="127" t="s">
        <v>285</v>
      </c>
      <c r="AG619" s="127" t="s">
        <v>285</v>
      </c>
    </row>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37:L37"/>
    <mergeCell ref="A41:L41"/>
    <mergeCell ref="A45:L45"/>
    <mergeCell ref="A49:L49"/>
    <mergeCell ref="A53:L53"/>
    <mergeCell ref="A57:L57"/>
    <mergeCell ref="A61:L61"/>
    <mergeCell ref="A65:L65"/>
    <mergeCell ref="A69:L69"/>
    <mergeCell ref="A73:L73"/>
    <mergeCell ref="A90:L90"/>
    <mergeCell ref="A94:L94"/>
    <mergeCell ref="A98:L98"/>
    <mergeCell ref="A102:L102"/>
    <mergeCell ref="A120:L120"/>
    <mergeCell ref="A125:L125"/>
    <mergeCell ref="A148:L148"/>
    <mergeCell ref="A208:L208"/>
    <mergeCell ref="A212:L212"/>
    <mergeCell ref="A216:L216"/>
    <mergeCell ref="A220:L220"/>
    <mergeCell ref="A224:L224"/>
    <mergeCell ref="A228:L228"/>
    <mergeCell ref="A278:L278"/>
    <mergeCell ref="A285:L285"/>
    <mergeCell ref="A289:L289"/>
    <mergeCell ref="A319:L319"/>
  </mergeCells>
  <pageMargins left="0.15748031496062992" right="0" top="0.15748031496062992" bottom="0.39370078740157483" header="0.31496062992125984" footer="0.15748031496062992"/>
  <pageSetup paperSize="9" scale="61" orientation="landscape"/>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U99"/>
  <sheetViews>
    <sheetView tabSelected="1" workbookViewId="0">
      <selection activeCell="B4" sqref="B4"/>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6.25">
      <c r="A5" s="89" t="s">
        <v>9</v>
      </c>
      <c r="B5" s="89" t="s">
        <v>10</v>
      </c>
      <c r="C5" s="90" t="s">
        <v>11</v>
      </c>
      <c r="D5" s="90" t="s">
        <v>12</v>
      </c>
      <c r="E5" s="90" t="s">
        <v>13</v>
      </c>
      <c r="F5" s="92" t="s">
        <v>14</v>
      </c>
      <c r="G5" s="90" t="s">
        <v>15</v>
      </c>
      <c r="H5" s="90" t="s">
        <v>16</v>
      </c>
      <c r="I5" s="90" t="s">
        <v>17</v>
      </c>
      <c r="J5" s="90" t="s">
        <v>18</v>
      </c>
      <c r="K5" s="90" t="s">
        <v>19</v>
      </c>
      <c r="L5" s="90" t="s">
        <v>20</v>
      </c>
      <c r="M5" s="90" t="s">
        <v>21</v>
      </c>
      <c r="N5" s="90" t="s">
        <v>22</v>
      </c>
      <c r="O5" s="90" t="s">
        <v>23</v>
      </c>
      <c r="P5" s="90" t="s">
        <v>24</v>
      </c>
      <c r="Q5" s="90" t="s">
        <v>25</v>
      </c>
      <c r="R5" s="90" t="s">
        <v>26</v>
      </c>
      <c r="S5" s="92" t="s">
        <v>27</v>
      </c>
      <c r="T5" s="92" t="s">
        <v>28</v>
      </c>
      <c r="U5" s="90" t="s">
        <v>29</v>
      </c>
    </row>
    <row r="6">
      <c r="A6" s="131" t="s">
        <v>30</v>
      </c>
    </row>
    <row r="7">
      <c r="B7" s="130" t="s">
        <v>31</v>
      </c>
      <c r="C7" s="132">
        <v>83660000</v>
      </c>
    </row>
    <row r="8">
      <c r="B8" s="130" t="s">
        <v>32</v>
      </c>
      <c r="C8" s="132">
        <v>10607000</v>
      </c>
    </row>
    <row r="9">
      <c r="B9" s="130" t="s">
        <v>33</v>
      </c>
      <c r="C9" s="132">
        <v>30824000</v>
      </c>
    </row>
    <row r="10">
      <c r="B10" s="130" t="s">
        <v>34</v>
      </c>
      <c r="C10" s="132">
        <v>57090</v>
      </c>
    </row>
    <row r="11">
      <c r="B11" s="130" t="s">
        <v>34</v>
      </c>
      <c r="C11" s="132">
        <v>140135</v>
      </c>
    </row>
    <row r="12">
      <c r="B12" s="130" t="s">
        <v>34</v>
      </c>
      <c r="C12" s="132">
        <v>1427580</v>
      </c>
    </row>
    <row r="13">
      <c r="B13" s="130" t="s">
        <v>35</v>
      </c>
      <c r="C13" s="132">
        <v>150133</v>
      </c>
    </row>
    <row r="14">
      <c r="B14" s="130" t="s">
        <v>35</v>
      </c>
      <c r="C14" s="132">
        <v>50690</v>
      </c>
    </row>
    <row r="15">
      <c r="B15" s="130" t="s">
        <v>35</v>
      </c>
      <c r="C15" s="132">
        <v>651686</v>
      </c>
    </row>
    <row r="16">
      <c r="B16" s="130" t="s">
        <v>36</v>
      </c>
      <c r="C16" s="132">
        <v>37118</v>
      </c>
    </row>
    <row r="17">
      <c r="B17" s="130" t="s">
        <v>37</v>
      </c>
      <c r="C17" s="132">
        <v>223687</v>
      </c>
    </row>
    <row r="18">
      <c r="B18" s="130" t="s">
        <v>38</v>
      </c>
      <c r="C18" s="132">
        <v>635628</v>
      </c>
    </row>
    <row r="19">
      <c r="B19" s="130" t="s">
        <v>38</v>
      </c>
      <c r="C19" s="132">
        <v>502875</v>
      </c>
    </row>
    <row r="20">
      <c r="B20" s="130" t="s">
        <v>39</v>
      </c>
      <c r="C20" s="132">
        <v>5940000</v>
      </c>
    </row>
    <row r="21">
      <c r="B21" s="130" t="s">
        <v>40</v>
      </c>
      <c r="C21" s="132">
        <v>992000</v>
      </c>
    </row>
    <row r="22">
      <c r="B22" s="130" t="s">
        <v>41</v>
      </c>
      <c r="C22" s="132">
        <v>2935000</v>
      </c>
    </row>
    <row r="23">
      <c r="A23" s="131" t="s">
        <v>42</v>
      </c>
    </row>
    <row r="24">
      <c r="A24" s="131" t="s">
        <v>43</v>
      </c>
      <c r="B24" s="130" t="s">
        <v>44</v>
      </c>
      <c r="C24" s="132">
        <v>16957356.66</v>
      </c>
    </row>
    <row r="25">
      <c r="A25" s="131" t="s">
        <v>45</v>
      </c>
    </row>
    <row r="26">
      <c r="B26" s="130" t="s">
        <v>45</v>
      </c>
      <c r="C26" s="132">
        <v>1331465000</v>
      </c>
    </row>
    <row r="27">
      <c r="A27" s="131" t="s">
        <v>46</v>
      </c>
    </row>
    <row r="28">
      <c r="A28" s="131" t="s">
        <v>47</v>
      </c>
      <c r="B28" s="130" t="s">
        <v>48</v>
      </c>
      <c r="C28" s="132">
        <v>2000000</v>
      </c>
    </row>
    <row r="29">
      <c r="A29" s="131" t="s">
        <v>49</v>
      </c>
      <c r="B29" s="130" t="s">
        <v>50</v>
      </c>
      <c r="C29" s="132">
        <v>19740000</v>
      </c>
    </row>
    <row r="30">
      <c r="A30" s="131" t="s">
        <v>51</v>
      </c>
    </row>
    <row r="31">
      <c r="B31" s="130" t="s">
        <v>52</v>
      </c>
      <c r="C31" s="132">
        <v>16487000</v>
      </c>
    </row>
    <row r="32">
      <c r="B32" s="130" t="s">
        <v>53</v>
      </c>
      <c r="C32" s="132">
        <v>5990000</v>
      </c>
    </row>
    <row r="33">
      <c r="B33" s="130" t="s">
        <v>54</v>
      </c>
      <c r="C33" s="132">
        <v>340658000</v>
      </c>
    </row>
    <row r="34">
      <c r="B34" s="130" t="s">
        <v>55</v>
      </c>
      <c r="C34" s="132">
        <v>1361000</v>
      </c>
    </row>
    <row r="35">
      <c r="B35" s="130" t="s">
        <v>56</v>
      </c>
      <c r="C35" s="132">
        <v>18100000</v>
      </c>
    </row>
    <row r="36">
      <c r="B36" s="130" t="s">
        <v>57</v>
      </c>
      <c r="C36" s="132">
        <v>4756000</v>
      </c>
    </row>
    <row r="37">
      <c r="B37" s="130" t="s">
        <v>58</v>
      </c>
      <c r="C37" s="132">
        <v>769184000</v>
      </c>
    </row>
    <row r="38">
      <c r="B38" s="130" t="s">
        <v>59</v>
      </c>
      <c r="C38" s="132">
        <v>7627000</v>
      </c>
    </row>
    <row r="39">
      <c r="B39" s="130" t="s">
        <v>60</v>
      </c>
      <c r="C39" s="132">
        <v>1199000</v>
      </c>
    </row>
    <row r="40">
      <c r="B40" s="130" t="s">
        <v>61</v>
      </c>
      <c r="C40" s="132">
        <v>7627000</v>
      </c>
    </row>
    <row r="41">
      <c r="A41" s="131" t="s">
        <v>62</v>
      </c>
    </row>
    <row r="42">
      <c r="A42" s="131" t="s">
        <v>63</v>
      </c>
      <c r="B42" s="130" t="s">
        <v>64</v>
      </c>
      <c r="C42" s="132">
        <v>4177440</v>
      </c>
    </row>
    <row r="43">
      <c r="A43" s="131" t="s">
        <v>65</v>
      </c>
      <c r="B43" s="130" t="s">
        <v>66</v>
      </c>
      <c r="C43" s="132">
        <v>154440</v>
      </c>
    </row>
    <row r="44">
      <c r="A44" s="131" t="s">
        <v>67</v>
      </c>
      <c r="B44" s="130" t="s">
        <v>68</v>
      </c>
      <c r="C44" s="132">
        <v>1307792</v>
      </c>
    </row>
    <row r="45">
      <c r="A45" s="131" t="s">
        <v>69</v>
      </c>
      <c r="B45" s="130" t="s">
        <v>70</v>
      </c>
      <c r="C45" s="132">
        <v>1452888</v>
      </c>
    </row>
    <row r="46">
      <c r="A46" s="131" t="s">
        <v>71</v>
      </c>
      <c r="B46" s="130" t="s">
        <v>72</v>
      </c>
      <c r="C46" s="132">
        <v>11435400</v>
      </c>
    </row>
    <row r="47">
      <c r="A47" s="131" t="s">
        <v>73</v>
      </c>
      <c r="B47" s="130" t="s">
        <v>74</v>
      </c>
      <c r="C47" s="132">
        <v>5000000</v>
      </c>
    </row>
    <row r="48">
      <c r="A48" s="131" t="s">
        <v>75</v>
      </c>
      <c r="B48" s="130" t="s">
        <v>76</v>
      </c>
      <c r="C48" s="132">
        <v>380850</v>
      </c>
    </row>
    <row r="49">
      <c r="A49" s="131" t="s">
        <v>75</v>
      </c>
      <c r="B49" s="130" t="s">
        <v>77</v>
      </c>
      <c r="C49" s="132">
        <v>870300</v>
      </c>
    </row>
    <row r="50">
      <c r="A50" s="131" t="s">
        <v>78</v>
      </c>
      <c r="B50" s="130" t="s">
        <v>79</v>
      </c>
      <c r="C50" s="132">
        <v>300000</v>
      </c>
    </row>
    <row r="51">
      <c r="A51" s="131" t="s">
        <v>80</v>
      </c>
      <c r="B51" s="130" t="s">
        <v>81</v>
      </c>
      <c r="C51" s="132">
        <v>8350000</v>
      </c>
    </row>
    <row r="52">
      <c r="A52" s="131" t="s">
        <v>80</v>
      </c>
      <c r="B52" s="130" t="s">
        <v>81</v>
      </c>
      <c r="C52" s="132">
        <v>7020000</v>
      </c>
    </row>
    <row r="53">
      <c r="A53" s="131" t="s">
        <v>82</v>
      </c>
      <c r="B53" s="130" t="s">
        <v>83</v>
      </c>
      <c r="C53" s="132">
        <v>547287</v>
      </c>
    </row>
    <row r="54">
      <c r="A54" s="131" t="s">
        <v>84</v>
      </c>
      <c r="B54" s="130" t="s">
        <v>85</v>
      </c>
      <c r="C54" s="132">
        <v>480000</v>
      </c>
    </row>
    <row r="55">
      <c r="A55" s="131" t="s">
        <v>84</v>
      </c>
      <c r="B55" s="130" t="s">
        <v>86</v>
      </c>
      <c r="C55" s="132">
        <v>751364</v>
      </c>
    </row>
    <row r="56">
      <c r="A56" s="131" t="s">
        <v>87</v>
      </c>
      <c r="B56" s="130" t="s">
        <v>88</v>
      </c>
      <c r="C56" s="132">
        <v>550000</v>
      </c>
    </row>
    <row r="57">
      <c r="A57" s="131" t="s">
        <v>89</v>
      </c>
      <c r="B57" s="130" t="s">
        <v>90</v>
      </c>
      <c r="C57" s="132">
        <v>254796</v>
      </c>
    </row>
    <row r="58">
      <c r="A58" s="131" t="s">
        <v>91</v>
      </c>
      <c r="B58" s="130" t="s">
        <v>92</v>
      </c>
      <c r="C58" s="132">
        <v>9632690</v>
      </c>
    </row>
    <row r="59">
      <c r="A59" s="131" t="s">
        <v>93</v>
      </c>
      <c r="B59" s="130" t="s">
        <v>94</v>
      </c>
      <c r="C59" s="132">
        <v>500000</v>
      </c>
    </row>
    <row r="60">
      <c r="A60" s="131" t="s">
        <v>95</v>
      </c>
      <c r="B60" s="130" t="s">
        <v>96</v>
      </c>
      <c r="C60" s="132">
        <v>864000</v>
      </c>
    </row>
    <row r="61">
      <c r="A61" s="131" t="s">
        <v>97</v>
      </c>
      <c r="B61" s="130" t="s">
        <v>66</v>
      </c>
      <c r="C61" s="132">
        <v>120120</v>
      </c>
    </row>
    <row r="62">
      <c r="A62" s="131" t="s">
        <v>98</v>
      </c>
      <c r="B62" s="130" t="s">
        <v>99</v>
      </c>
      <c r="C62" s="132">
        <v>400000</v>
      </c>
    </row>
    <row r="63">
      <c r="A63" s="131" t="s">
        <v>100</v>
      </c>
      <c r="B63" s="130" t="s">
        <v>81</v>
      </c>
      <c r="C63" s="132">
        <v>2000000</v>
      </c>
    </row>
    <row r="64">
      <c r="A64" s="131" t="s">
        <v>101</v>
      </c>
      <c r="B64" s="130" t="s">
        <v>102</v>
      </c>
      <c r="C64" s="132">
        <v>400000</v>
      </c>
    </row>
    <row r="65">
      <c r="A65" s="131" t="s">
        <v>103</v>
      </c>
      <c r="B65" s="130" t="s">
        <v>104</v>
      </c>
      <c r="C65" s="132">
        <v>3477618</v>
      </c>
    </row>
    <row r="66">
      <c r="A66" s="131" t="s">
        <v>105</v>
      </c>
      <c r="B66" s="130" t="s">
        <v>106</v>
      </c>
      <c r="C66" s="132">
        <v>400000</v>
      </c>
    </row>
    <row r="67">
      <c r="A67" s="131" t="s">
        <v>107</v>
      </c>
      <c r="B67" s="130" t="s">
        <v>108</v>
      </c>
      <c r="C67" s="132">
        <v>330000</v>
      </c>
    </row>
    <row r="68">
      <c r="A68" s="131" t="s">
        <v>109</v>
      </c>
      <c r="B68" s="130" t="s">
        <v>110</v>
      </c>
      <c r="C68" s="132">
        <v>1000000</v>
      </c>
    </row>
    <row r="69">
      <c r="A69" s="131" t="s">
        <v>111</v>
      </c>
      <c r="B69" s="130" t="s">
        <v>110</v>
      </c>
      <c r="C69" s="132">
        <v>500000</v>
      </c>
    </row>
    <row r="70">
      <c r="A70" s="131" t="s">
        <v>112</v>
      </c>
      <c r="B70" s="130" t="s">
        <v>66</v>
      </c>
      <c r="C70" s="132">
        <v>137280</v>
      </c>
    </row>
    <row r="71">
      <c r="A71" s="131" t="s">
        <v>113</v>
      </c>
      <c r="B71" s="130" t="s">
        <v>81</v>
      </c>
      <c r="C71" s="132">
        <v>550000</v>
      </c>
    </row>
    <row r="72">
      <c r="A72" s="131" t="s">
        <v>114</v>
      </c>
      <c r="B72" s="130" t="s">
        <v>115</v>
      </c>
      <c r="C72" s="132">
        <v>1173747.98</v>
      </c>
    </row>
    <row r="73">
      <c r="A73" s="131" t="s">
        <v>116</v>
      </c>
      <c r="B73" s="130" t="s">
        <v>117</v>
      </c>
      <c r="C73" s="132">
        <v>203220</v>
      </c>
    </row>
    <row r="74">
      <c r="A74" s="131" t="s">
        <v>118</v>
      </c>
      <c r="B74" s="130" t="s">
        <v>119</v>
      </c>
      <c r="C74" s="132">
        <v>400000</v>
      </c>
    </row>
    <row r="75">
      <c r="A75" s="131" t="s">
        <v>120</v>
      </c>
      <c r="B75" s="130" t="s">
        <v>121</v>
      </c>
      <c r="C75" s="132">
        <v>432000</v>
      </c>
    </row>
    <row r="76">
      <c r="A76" s="131" t="s">
        <v>122</v>
      </c>
      <c r="B76" s="130" t="s">
        <v>81</v>
      </c>
      <c r="C76" s="132">
        <v>1800000</v>
      </c>
    </row>
    <row r="77">
      <c r="A77" s="131" t="s">
        <v>123</v>
      </c>
      <c r="B77" s="130" t="s">
        <v>124</v>
      </c>
      <c r="C77" s="132">
        <v>5000000</v>
      </c>
    </row>
    <row r="78">
      <c r="A78" s="131" t="s">
        <v>125</v>
      </c>
      <c r="B78" s="130" t="s">
        <v>126</v>
      </c>
      <c r="C78" s="132">
        <v>7500000</v>
      </c>
    </row>
    <row r="79">
      <c r="A79" s="131" t="s">
        <v>127</v>
      </c>
      <c r="B79" s="130" t="s">
        <v>128</v>
      </c>
      <c r="C79" s="132">
        <v>24000</v>
      </c>
    </row>
    <row r="80">
      <c r="A80" s="131" t="s">
        <v>129</v>
      </c>
      <c r="B80" s="130" t="s">
        <v>130</v>
      </c>
      <c r="C80" s="132">
        <v>2200000</v>
      </c>
    </row>
    <row r="81">
      <c r="A81" s="131" t="s">
        <v>131</v>
      </c>
      <c r="B81" s="130" t="s">
        <v>81</v>
      </c>
      <c r="C81" s="132">
        <v>10000000</v>
      </c>
    </row>
    <row r="82">
      <c r="A82" s="131" t="s">
        <v>132</v>
      </c>
      <c r="B82" s="130" t="s">
        <v>133</v>
      </c>
      <c r="C82" s="132">
        <v>1080000</v>
      </c>
    </row>
    <row r="83">
      <c r="A83" s="131" t="s">
        <v>134</v>
      </c>
      <c r="B83" s="130" t="s">
        <v>135</v>
      </c>
      <c r="C83" s="132">
        <v>65000</v>
      </c>
    </row>
    <row r="84">
      <c r="A84" s="131" t="s">
        <v>136</v>
      </c>
      <c r="B84" s="130" t="s">
        <v>81</v>
      </c>
      <c r="C84" s="132">
        <v>491400</v>
      </c>
    </row>
    <row r="85">
      <c r="A85" s="131" t="s">
        <v>137</v>
      </c>
      <c r="B85" s="130" t="s">
        <v>138</v>
      </c>
      <c r="C85" s="132">
        <v>350000</v>
      </c>
    </row>
    <row r="86">
      <c r="A86" s="131" t="s">
        <v>139</v>
      </c>
      <c r="B86" s="130" t="s">
        <v>81</v>
      </c>
      <c r="C86" s="132">
        <v>1000000</v>
      </c>
    </row>
    <row r="87">
      <c r="A87" s="131" t="s">
        <v>140</v>
      </c>
      <c r="B87" s="130" t="s">
        <v>141</v>
      </c>
      <c r="C87" s="132">
        <v>350000</v>
      </c>
    </row>
    <row r="88">
      <c r="A88" s="131" t="s">
        <v>142</v>
      </c>
      <c r="B88" s="130" t="s">
        <v>143</v>
      </c>
      <c r="C88" s="132">
        <v>370000</v>
      </c>
    </row>
    <row r="89">
      <c r="A89" s="131" t="s">
        <v>144</v>
      </c>
      <c r="B89" s="130" t="s">
        <v>145</v>
      </c>
      <c r="C89" s="132">
        <v>400000</v>
      </c>
    </row>
    <row r="90">
      <c r="A90" s="131" t="s">
        <v>146</v>
      </c>
      <c r="B90" s="130" t="s">
        <v>81</v>
      </c>
      <c r="C90" s="132">
        <v>150000</v>
      </c>
    </row>
    <row r="91">
      <c r="A91" s="131" t="s">
        <v>147</v>
      </c>
      <c r="B91" s="130" t="s">
        <v>148</v>
      </c>
      <c r="C91" s="132">
        <v>7500000</v>
      </c>
    </row>
    <row r="92">
      <c r="A92" s="131" t="s">
        <v>149</v>
      </c>
      <c r="B92" s="130" t="s">
        <v>150</v>
      </c>
      <c r="C92" s="132">
        <v>1000000</v>
      </c>
    </row>
    <row r="93">
      <c r="A93" s="131" t="s">
        <v>151</v>
      </c>
      <c r="B93" s="130" t="s">
        <v>152</v>
      </c>
      <c r="C93" s="132">
        <v>500000</v>
      </c>
    </row>
    <row r="94">
      <c r="A94" s="131" t="s">
        <v>153</v>
      </c>
      <c r="B94" s="130" t="s">
        <v>154</v>
      </c>
      <c r="C94" s="132">
        <v>300000</v>
      </c>
    </row>
    <row r="95">
      <c r="A95" s="131" t="s">
        <v>155</v>
      </c>
      <c r="B95" s="130" t="s">
        <v>156</v>
      </c>
      <c r="C95" s="132">
        <v>6000000</v>
      </c>
    </row>
    <row r="96">
      <c r="A96" s="131" t="s">
        <v>157</v>
      </c>
      <c r="B96" s="130" t="s">
        <v>158</v>
      </c>
      <c r="C96" s="132">
        <v>5000000</v>
      </c>
    </row>
    <row r="97">
      <c r="A97" s="131" t="s">
        <v>159</v>
      </c>
      <c r="B97" s="130" t="s">
        <v>160</v>
      </c>
      <c r="C97" s="132">
        <v>3958000</v>
      </c>
    </row>
    <row r="98">
      <c r="A98" s="131" t="s">
        <v>161</v>
      </c>
      <c r="B98" s="130" t="s">
        <v>162</v>
      </c>
      <c r="C98" s="132">
        <v>500000</v>
      </c>
    </row>
    <row r="99">
      <c r="A99" s="131" t="s">
        <v>163</v>
      </c>
      <c r="B99" s="130" t="s">
        <v>164</v>
      </c>
      <c r="C99" s="132">
        <v>1000000</v>
      </c>
    </row>
  </sheetData>
  <conditionalFormatting sqref="A1:A3">
    <cfRule type="duplicateValues" dxfId="0" priority="4"/>
  </conditionalFormatting>
  <conditionalFormatting sqref="A5">
    <cfRule type="duplicateValues" dxfId="0" priority="26"/>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98"/>
    <col min="4" max="4" hidden="1" width="16.140625" customWidth="1" style="98"/>
    <col min="5" max="5" width="60.7109375" customWidth="1" style="96"/>
    <col min="6" max="6" bestFit="1" width="16.85546875" customWidth="1" style="100"/>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94" customFormat="1">
      <c r="A1" s="93" t="s">
        <v>165</v>
      </c>
      <c r="B1" s="93" t="s">
        <v>166</v>
      </c>
      <c r="C1" s="97"/>
      <c r="D1" s="97"/>
      <c r="E1" s="95"/>
      <c r="F1" s="90" t="s">
        <v>11</v>
      </c>
      <c r="G1" s="90" t="s">
        <v>12</v>
      </c>
      <c r="H1" s="90" t="s">
        <v>13</v>
      </c>
      <c r="I1" s="92" t="s">
        <v>14</v>
      </c>
      <c r="J1" s="90" t="s">
        <v>15</v>
      </c>
      <c r="K1" s="90" t="s">
        <v>16</v>
      </c>
      <c r="L1" s="90" t="s">
        <v>17</v>
      </c>
      <c r="M1" s="90" t="s">
        <v>18</v>
      </c>
      <c r="N1" s="90" t="s">
        <v>19</v>
      </c>
      <c r="O1" s="90" t="s">
        <v>20</v>
      </c>
      <c r="P1" s="90" t="s">
        <v>21</v>
      </c>
      <c r="Q1" s="90" t="s">
        <v>22</v>
      </c>
      <c r="R1" s="90" t="s">
        <v>23</v>
      </c>
      <c r="S1" s="90" t="s">
        <v>24</v>
      </c>
      <c r="T1" s="90" t="s">
        <v>25</v>
      </c>
      <c r="U1" s="90" t="s">
        <v>26</v>
      </c>
      <c r="V1" s="92" t="s">
        <v>27</v>
      </c>
      <c r="W1" s="92" t="s">
        <v>28</v>
      </c>
      <c r="X1" s="90" t="s">
        <v>29</v>
      </c>
      <c r="Y1" s="101"/>
      <c r="Z1" s="101"/>
      <c r="AA1" s="101"/>
      <c r="AB1" s="101"/>
      <c r="AC1" s="101"/>
      <c r="AD1" s="101"/>
      <c r="AE1" s="101"/>
      <c r="AF1" s="101"/>
      <c r="AG1" s="101"/>
      <c r="AH1" s="101"/>
      <c r="AI1" s="101"/>
      <c r="AJ1" s="101"/>
    </row>
    <row r="3" ht="15" customHeight="1">
      <c r="D3" s="98">
        <v>100000100001000</v>
      </c>
      <c r="E3" s="99" t="s">
        <v>167</v>
      </c>
    </row>
    <row r="4" ht="15" customHeight="1">
      <c r="A4" s="0" t="s">
        <v>168</v>
      </c>
      <c r="B4" s="0" t="s">
        <v>169</v>
      </c>
      <c r="C4" s="99" t="s">
        <v>167</v>
      </c>
      <c r="D4" s="99"/>
      <c r="E4" s="91" t="s">
        <v>170</v>
      </c>
      <c r="F4" s="100" t="e">
        <f>VLOOKUP($E4,Sheet2!#REF!,3,FALSE)</f>
        <v>#REF!</v>
      </c>
      <c r="G4" s="100" t="e">
        <f>VLOOKUP($E4,Sheet2!#REF!,4,FALSE)</f>
        <v>#REF!</v>
      </c>
      <c r="H4" s="100" t="e">
        <f>VLOOKUP($E4,Sheet2!#REF!,5,FALSE)</f>
        <v>#REF!</v>
      </c>
      <c r="I4" s="100" t="e">
        <f>VLOOKUP($E4,Sheet2!#REF!,6,FALSE)</f>
        <v>#REF!</v>
      </c>
      <c r="J4" s="100" t="e">
        <f>VLOOKUP($E4,Sheet2!#REF!,7,FALSE)</f>
        <v>#REF!</v>
      </c>
      <c r="K4" s="100" t="e">
        <f>VLOOKUP($E4,Sheet2!#REF!,8,FALSE)</f>
        <v>#REF!</v>
      </c>
      <c r="L4" s="100" t="e">
        <f>VLOOKUP($E4,Sheet2!#REF!,9,FALSE)</f>
        <v>#REF!</v>
      </c>
      <c r="M4" s="100" t="e">
        <f>VLOOKUP($E4,Sheet2!#REF!,10,FALSE)</f>
        <v>#REF!</v>
      </c>
      <c r="N4" s="100" t="e">
        <f>VLOOKUP($E4,Sheet2!#REF!,11,FALSE)</f>
        <v>#REF!</v>
      </c>
      <c r="O4" s="100" t="e">
        <f>VLOOKUP($E4,Sheet2!#REF!,12,FALSE)</f>
        <v>#REF!</v>
      </c>
      <c r="P4" s="100" t="e">
        <f>VLOOKUP($E4,Sheet2!#REF!,13,FALSE)</f>
        <v>#REF!</v>
      </c>
      <c r="Q4" s="100" t="e">
        <f>VLOOKUP($E4,Sheet2!#REF!,14,FALSE)</f>
        <v>#REF!</v>
      </c>
      <c r="R4" s="100" t="e">
        <f>VLOOKUP($E4,Sheet2!#REF!,15,FALSE)</f>
        <v>#REF!</v>
      </c>
      <c r="S4" s="100" t="e">
        <f>VLOOKUP($E4,Sheet2!#REF!,16,FALSE)</f>
        <v>#REF!</v>
      </c>
      <c r="T4" s="100" t="e">
        <f>VLOOKUP($E4,Sheet2!#REF!,17,FALSE)</f>
        <v>#REF!</v>
      </c>
      <c r="U4" s="100" t="e">
        <f>VLOOKUP($E4,Sheet2!#REF!,18,FALSE)</f>
        <v>#REF!</v>
      </c>
      <c r="V4" s="100" t="e">
        <f>VLOOKUP($E4,Sheet2!#REF!,19,FALSE)</f>
        <v>#REF!</v>
      </c>
      <c r="W4" s="100" t="e">
        <f>VLOOKUP($E4,Sheet2!#REF!,20,FALSE)</f>
        <v>#REF!</v>
      </c>
      <c r="X4" s="100" t="e">
        <f>VLOOKUP($E4,Sheet2!#REF!,21,FALSE)</f>
        <v>#REF!</v>
      </c>
      <c r="Y4" s="100" t="e">
        <f>+W4+X4-I4</f>
        <v>#REF!</v>
      </c>
      <c r="Z4" s="100"/>
      <c r="AA4" s="100"/>
      <c r="AB4" s="100"/>
      <c r="AC4" s="100"/>
      <c r="AD4" s="100"/>
      <c r="AE4" s="100"/>
      <c r="AF4" s="100"/>
      <c r="AG4" s="100"/>
      <c r="AH4" s="100"/>
      <c r="AI4" s="100"/>
      <c r="AJ4" s="100"/>
      <c r="AK4" s="100"/>
    </row>
    <row r="5" ht="15" customHeight="1">
      <c r="D5" s="98">
        <v>100000100002000</v>
      </c>
      <c r="E5" s="99" t="s">
        <v>171</v>
      </c>
      <c r="G5" s="100"/>
      <c r="H5" s="100"/>
      <c r="I5" s="100"/>
      <c r="J5" s="100"/>
      <c r="K5" s="100"/>
      <c r="L5" s="100"/>
      <c r="M5" s="100"/>
      <c r="N5" s="100"/>
      <c r="O5" s="100"/>
      <c r="P5" s="100"/>
      <c r="Q5" s="100"/>
      <c r="R5" s="100"/>
      <c r="S5" s="100"/>
      <c r="T5" s="100"/>
      <c r="U5" s="100"/>
      <c r="V5" s="100"/>
      <c r="W5" s="100"/>
      <c r="X5" s="100"/>
      <c r="Y5" s="100">
        <f ref="Y5:Y9" t="shared" si="0">+W5+X5-I5</f>
        <v>0</v>
      </c>
      <c r="Z5" s="100"/>
      <c r="AA5" s="100"/>
      <c r="AB5" s="100"/>
      <c r="AC5" s="100"/>
      <c r="AD5" s="100"/>
      <c r="AE5" s="100"/>
      <c r="AF5" s="100"/>
      <c r="AG5" s="100"/>
      <c r="AH5" s="100"/>
      <c r="AI5" s="100"/>
      <c r="AJ5" s="100"/>
      <c r="AK5" s="100"/>
    </row>
    <row r="6" ht="15" customHeight="1">
      <c r="D6" s="98">
        <v>200000000001000</v>
      </c>
      <c r="E6" s="99" t="s">
        <v>172</v>
      </c>
      <c r="G6" s="100"/>
      <c r="H6" s="100"/>
      <c r="I6" s="100"/>
      <c r="J6" s="100"/>
      <c r="K6" s="100"/>
      <c r="L6" s="100"/>
      <c r="M6" s="100"/>
      <c r="N6" s="100"/>
      <c r="O6" s="100"/>
      <c r="P6" s="100"/>
      <c r="Q6" s="100"/>
      <c r="R6" s="100"/>
      <c r="S6" s="100"/>
      <c r="T6" s="100"/>
      <c r="U6" s="100"/>
      <c r="V6" s="100"/>
      <c r="W6" s="100"/>
      <c r="X6" s="100"/>
      <c r="Y6" s="100">
        <f t="shared" si="0"/>
        <v>0</v>
      </c>
      <c r="Z6" s="100"/>
      <c r="AA6" s="100"/>
      <c r="AB6" s="100"/>
      <c r="AC6" s="100"/>
      <c r="AD6" s="100"/>
      <c r="AE6" s="100"/>
      <c r="AF6" s="100"/>
      <c r="AG6" s="100"/>
      <c r="AH6" s="100"/>
      <c r="AI6" s="100"/>
      <c r="AJ6" s="100"/>
      <c r="AK6" s="100"/>
    </row>
    <row r="7" ht="15" customHeight="1">
      <c r="A7" s="0" t="s">
        <v>173</v>
      </c>
      <c r="B7" s="0" t="s">
        <v>169</v>
      </c>
      <c r="C7" s="99" t="s">
        <v>172</v>
      </c>
      <c r="D7" s="99"/>
      <c r="E7" s="96" t="s">
        <v>174</v>
      </c>
      <c r="F7" s="100" t="e">
        <f>VLOOKUP($E7,Sheet2!#REF!,3,FALSE)</f>
        <v>#REF!</v>
      </c>
      <c r="G7" s="100" t="e">
        <f>VLOOKUP($E7,Sheet2!#REF!,4,FALSE)</f>
        <v>#REF!</v>
      </c>
      <c r="H7" s="100" t="e">
        <f>VLOOKUP($E7,Sheet2!#REF!,5,FALSE)</f>
        <v>#REF!</v>
      </c>
      <c r="I7" s="100" t="e">
        <f>VLOOKUP($E7,Sheet2!#REF!,6,FALSE)</f>
        <v>#REF!</v>
      </c>
      <c r="J7" s="100" t="e">
        <f>VLOOKUP($E7,Sheet2!#REF!,7,FALSE)</f>
        <v>#REF!</v>
      </c>
      <c r="K7" s="100" t="e">
        <f>VLOOKUP($E7,Sheet2!#REF!,8,FALSE)</f>
        <v>#REF!</v>
      </c>
      <c r="L7" s="100" t="e">
        <f>VLOOKUP($E7,Sheet2!#REF!,9,FALSE)</f>
        <v>#REF!</v>
      </c>
      <c r="M7" s="100" t="e">
        <f>VLOOKUP($E7,Sheet2!#REF!,10,FALSE)</f>
        <v>#REF!</v>
      </c>
      <c r="N7" s="100" t="e">
        <f>VLOOKUP($E7,Sheet2!#REF!,11,FALSE)</f>
        <v>#REF!</v>
      </c>
      <c r="O7" s="100" t="e">
        <f>VLOOKUP($E7,Sheet2!#REF!,12,FALSE)</f>
        <v>#REF!</v>
      </c>
      <c r="P7" s="100" t="e">
        <f>VLOOKUP($E7,Sheet2!#REF!,13,FALSE)</f>
        <v>#REF!</v>
      </c>
      <c r="Q7" s="100" t="e">
        <f>VLOOKUP($E7,Sheet2!#REF!,14,FALSE)</f>
        <v>#REF!</v>
      </c>
      <c r="R7" s="100" t="e">
        <f>VLOOKUP($E7,Sheet2!#REF!,15,FALSE)</f>
        <v>#REF!</v>
      </c>
      <c r="S7" s="100" t="e">
        <f>VLOOKUP($E7,Sheet2!#REF!,16,FALSE)</f>
        <v>#REF!</v>
      </c>
      <c r="T7" s="100" t="e">
        <f>VLOOKUP($E7,Sheet2!#REF!,17,FALSE)</f>
        <v>#REF!</v>
      </c>
      <c r="U7" s="100" t="e">
        <f>VLOOKUP($E7,Sheet2!#REF!,18,FALSE)</f>
        <v>#REF!</v>
      </c>
      <c r="V7" s="100" t="e">
        <f>VLOOKUP($E7,Sheet2!#REF!,19,FALSE)</f>
        <v>#REF!</v>
      </c>
      <c r="W7" s="100" t="e">
        <f>VLOOKUP($E7,Sheet2!#REF!,20,FALSE)</f>
        <v>#REF!</v>
      </c>
      <c r="X7" s="100" t="e">
        <f>VLOOKUP($E7,Sheet2!#REF!,21,FALSE)</f>
        <v>#REF!</v>
      </c>
      <c r="Y7" s="100" t="e">
        <f t="shared" si="0"/>
        <v>#REF!</v>
      </c>
      <c r="Z7" s="100"/>
      <c r="AA7" s="100"/>
      <c r="AB7" s="100"/>
      <c r="AC7" s="100"/>
      <c r="AD7" s="100"/>
      <c r="AE7" s="100"/>
      <c r="AF7" s="100"/>
      <c r="AG7" s="100"/>
      <c r="AH7" s="100"/>
      <c r="AI7" s="100"/>
      <c r="AJ7" s="100"/>
      <c r="AK7" s="100"/>
    </row>
    <row r="8" ht="15" customHeight="1">
      <c r="A8" s="0" t="s">
        <v>173</v>
      </c>
      <c r="B8" s="0" t="s">
        <v>169</v>
      </c>
      <c r="C8" s="99" t="s">
        <v>172</v>
      </c>
      <c r="D8" s="99"/>
      <c r="E8" s="96" t="s">
        <v>175</v>
      </c>
      <c r="F8" s="100" t="e">
        <f>VLOOKUP($E8,Sheet2!#REF!,3,FALSE)</f>
        <v>#REF!</v>
      </c>
      <c r="G8" s="100" t="e">
        <f>VLOOKUP($E8,Sheet2!#REF!,4,FALSE)</f>
        <v>#REF!</v>
      </c>
      <c r="H8" s="100" t="e">
        <f>VLOOKUP($E8,Sheet2!#REF!,5,FALSE)</f>
        <v>#REF!</v>
      </c>
      <c r="I8" s="100" t="e">
        <f>VLOOKUP($E8,Sheet2!#REF!,6,FALSE)</f>
        <v>#REF!</v>
      </c>
      <c r="J8" s="100" t="e">
        <f>VLOOKUP($E8,Sheet2!#REF!,7,FALSE)</f>
        <v>#REF!</v>
      </c>
      <c r="K8" s="100" t="e">
        <f>VLOOKUP($E8,Sheet2!#REF!,8,FALSE)</f>
        <v>#REF!</v>
      </c>
      <c r="L8" s="100" t="e">
        <f>VLOOKUP($E8,Sheet2!#REF!,9,FALSE)</f>
        <v>#REF!</v>
      </c>
      <c r="M8" s="100" t="e">
        <f>VLOOKUP($E8,Sheet2!#REF!,10,FALSE)</f>
        <v>#REF!</v>
      </c>
      <c r="N8" s="100" t="e">
        <f>VLOOKUP($E8,Sheet2!#REF!,11,FALSE)</f>
        <v>#REF!</v>
      </c>
      <c r="O8" s="100" t="e">
        <f>VLOOKUP($E8,Sheet2!#REF!,12,FALSE)</f>
        <v>#REF!</v>
      </c>
      <c r="P8" s="100" t="e">
        <f>VLOOKUP($E8,Sheet2!#REF!,13,FALSE)</f>
        <v>#REF!</v>
      </c>
      <c r="Q8" s="100" t="e">
        <f>VLOOKUP($E8,Sheet2!#REF!,14,FALSE)</f>
        <v>#REF!</v>
      </c>
      <c r="R8" s="100" t="e">
        <f>VLOOKUP($E8,Sheet2!#REF!,15,FALSE)</f>
        <v>#REF!</v>
      </c>
      <c r="S8" s="100" t="e">
        <f>VLOOKUP($E8,Sheet2!#REF!,16,FALSE)</f>
        <v>#REF!</v>
      </c>
      <c r="T8" s="100" t="e">
        <f>VLOOKUP($E8,Sheet2!#REF!,17,FALSE)</f>
        <v>#REF!</v>
      </c>
      <c r="U8" s="100" t="e">
        <f>VLOOKUP($E8,Sheet2!#REF!,18,FALSE)</f>
        <v>#REF!</v>
      </c>
      <c r="V8" s="100" t="e">
        <f>VLOOKUP($E8,Sheet2!#REF!,19,FALSE)</f>
        <v>#REF!</v>
      </c>
      <c r="W8" s="100" t="e">
        <f>VLOOKUP($E8,Sheet2!#REF!,20,FALSE)</f>
        <v>#REF!</v>
      </c>
      <c r="X8" s="100" t="e">
        <f>VLOOKUP($E8,Sheet2!#REF!,21,FALSE)</f>
        <v>#REF!</v>
      </c>
      <c r="Y8" s="100" t="e">
        <f t="shared" si="0"/>
        <v>#REF!</v>
      </c>
      <c r="Z8" s="100"/>
      <c r="AA8" s="100"/>
      <c r="AB8" s="100"/>
      <c r="AC8" s="100"/>
      <c r="AD8" s="100"/>
      <c r="AE8" s="100"/>
      <c r="AF8" s="100"/>
      <c r="AG8" s="100"/>
      <c r="AH8" s="100"/>
      <c r="AI8" s="100"/>
      <c r="AJ8" s="100"/>
      <c r="AK8" s="100"/>
    </row>
    <row r="9" ht="15" customHeight="1">
      <c r="D9" s="98">
        <v>200000100002000</v>
      </c>
      <c r="E9" s="99" t="s">
        <v>176</v>
      </c>
      <c r="G9" s="100"/>
      <c r="H9" s="100"/>
      <c r="I9" s="100"/>
      <c r="J9" s="100"/>
      <c r="K9" s="100"/>
      <c r="L9" s="100"/>
      <c r="M9" s="100"/>
      <c r="N9" s="100"/>
      <c r="O9" s="100"/>
      <c r="P9" s="100"/>
      <c r="Q9" s="100"/>
      <c r="R9" s="100"/>
      <c r="S9" s="100"/>
      <c r="T9" s="100"/>
      <c r="U9" s="100"/>
      <c r="V9" s="100"/>
      <c r="W9" s="100"/>
      <c r="X9" s="100"/>
      <c r="Y9" s="100">
        <f t="shared" si="0"/>
        <v>0</v>
      </c>
      <c r="Z9" s="100"/>
      <c r="AA9" s="100"/>
      <c r="AB9" s="100"/>
      <c r="AC9" s="100"/>
      <c r="AD9" s="100"/>
      <c r="AE9" s="100"/>
      <c r="AF9" s="100"/>
      <c r="AG9" s="100"/>
      <c r="AH9" s="100"/>
      <c r="AI9" s="100"/>
      <c r="AJ9" s="100"/>
      <c r="AK9" s="100"/>
    </row>
    <row r="10" ht="15" customHeight="1">
      <c r="A10" s="0" t="s">
        <v>168</v>
      </c>
      <c r="B10" s="0" t="s">
        <v>177</v>
      </c>
      <c r="C10" s="99" t="s">
        <v>176</v>
      </c>
      <c r="D10" s="99"/>
      <c r="E10" s="96" t="s">
        <v>178</v>
      </c>
      <c r="F10" s="100" t="e">
        <f>VLOOKUP($E10,Sheet2!#REF!,3,FALSE)</f>
        <v>#REF!</v>
      </c>
      <c r="G10" s="100" t="e">
        <f>VLOOKUP($E10,Sheet2!#REF!,4,FALSE)</f>
        <v>#REF!</v>
      </c>
      <c r="H10" s="100" t="e">
        <f>VLOOKUP($E10,Sheet2!#REF!,5,FALSE)</f>
        <v>#REF!</v>
      </c>
      <c r="I10" s="100" t="e">
        <f>VLOOKUP($E10,Sheet2!#REF!,6,FALSE)</f>
        <v>#REF!</v>
      </c>
      <c r="J10" s="100" t="e">
        <f>VLOOKUP($E10,Sheet2!#REF!,7,FALSE)</f>
        <v>#REF!</v>
      </c>
      <c r="K10" s="100" t="e">
        <f>VLOOKUP($E10,Sheet2!#REF!,8,FALSE)</f>
        <v>#REF!</v>
      </c>
      <c r="L10" s="100" t="e">
        <f>VLOOKUP($E10,Sheet2!#REF!,9,FALSE)</f>
        <v>#REF!</v>
      </c>
      <c r="M10" s="100" t="e">
        <f>VLOOKUP($E10,Sheet2!#REF!,10,FALSE)</f>
        <v>#REF!</v>
      </c>
      <c r="N10" s="100" t="e">
        <f>VLOOKUP($E10,Sheet2!#REF!,11,FALSE)</f>
        <v>#REF!</v>
      </c>
      <c r="O10" s="100" t="e">
        <f>VLOOKUP($E10,Sheet2!#REF!,12,FALSE)</f>
        <v>#REF!</v>
      </c>
      <c r="P10" s="100" t="e">
        <f>VLOOKUP($E10,Sheet2!#REF!,13,FALSE)</f>
        <v>#REF!</v>
      </c>
      <c r="Q10" s="100" t="e">
        <f>VLOOKUP($E10,Sheet2!#REF!,14,FALSE)</f>
        <v>#REF!</v>
      </c>
      <c r="R10" s="100" t="e">
        <f>VLOOKUP($E10,Sheet2!#REF!,15,FALSE)</f>
        <v>#REF!</v>
      </c>
      <c r="S10" s="100" t="e">
        <f>VLOOKUP($E10,Sheet2!#REF!,16,FALSE)</f>
        <v>#REF!</v>
      </c>
      <c r="T10" s="100" t="e">
        <f>VLOOKUP($E10,Sheet2!#REF!,17,FALSE)</f>
        <v>#REF!</v>
      </c>
      <c r="U10" s="100" t="e">
        <f>VLOOKUP($E10,Sheet2!#REF!,18,FALSE)</f>
        <v>#REF!</v>
      </c>
      <c r="V10" s="100" t="e">
        <f>VLOOKUP($E10,Sheet2!#REF!,19,FALSE)</f>
        <v>#REF!</v>
      </c>
      <c r="W10" s="100" t="e">
        <f>VLOOKUP($E10,Sheet2!#REF!,20,FALSE)</f>
        <v>#REF!</v>
      </c>
      <c r="X10" s="100" t="e">
        <f>VLOOKUP($E10,Sheet2!#REF!,21,FALSE)</f>
        <v>#REF!</v>
      </c>
      <c r="Y10" s="100"/>
      <c r="Z10" s="100"/>
      <c r="AA10" s="100"/>
      <c r="AB10" s="100"/>
      <c r="AC10" s="100"/>
      <c r="AD10" s="100"/>
      <c r="AE10" s="100"/>
      <c r="AF10" s="100"/>
      <c r="AG10" s="100"/>
      <c r="AH10" s="100"/>
      <c r="AI10" s="100"/>
      <c r="AJ10" s="100"/>
      <c r="AK10" s="100"/>
    </row>
    <row r="11" ht="15" customHeight="1">
      <c r="A11" s="0" t="s">
        <v>173</v>
      </c>
      <c r="B11" s="0" t="s">
        <v>177</v>
      </c>
      <c r="C11" s="99" t="s">
        <v>176</v>
      </c>
      <c r="D11" s="99"/>
      <c r="E11" s="96" t="s">
        <v>179</v>
      </c>
      <c r="F11" s="100" t="e">
        <f>VLOOKUP($E11,Sheet2!#REF!,3,FALSE)</f>
        <v>#REF!</v>
      </c>
      <c r="G11" s="100" t="e">
        <f>VLOOKUP($E11,Sheet2!#REF!,4,FALSE)</f>
        <v>#REF!</v>
      </c>
      <c r="H11" s="100" t="e">
        <f>VLOOKUP($E11,Sheet2!#REF!,5,FALSE)</f>
        <v>#REF!</v>
      </c>
      <c r="I11" s="100" t="e">
        <f>VLOOKUP($E11,Sheet2!#REF!,6,FALSE)</f>
        <v>#REF!</v>
      </c>
      <c r="J11" s="100" t="e">
        <f>VLOOKUP($E11,Sheet2!#REF!,7,FALSE)</f>
        <v>#REF!</v>
      </c>
      <c r="K11" s="100" t="e">
        <f>VLOOKUP($E11,Sheet2!#REF!,8,FALSE)</f>
        <v>#REF!</v>
      </c>
      <c r="L11" s="100" t="e">
        <f>VLOOKUP($E11,Sheet2!#REF!,9,FALSE)</f>
        <v>#REF!</v>
      </c>
      <c r="M11" s="100" t="e">
        <f>VLOOKUP($E11,Sheet2!#REF!,10,FALSE)</f>
        <v>#REF!</v>
      </c>
      <c r="N11" s="100" t="e">
        <f>VLOOKUP($E11,Sheet2!#REF!,11,FALSE)</f>
        <v>#REF!</v>
      </c>
      <c r="O11" s="100" t="e">
        <f>VLOOKUP($E11,Sheet2!#REF!,12,FALSE)</f>
        <v>#REF!</v>
      </c>
      <c r="P11" s="100" t="e">
        <f>VLOOKUP($E11,Sheet2!#REF!,13,FALSE)</f>
        <v>#REF!</v>
      </c>
      <c r="Q11" s="100" t="e">
        <f>VLOOKUP($E11,Sheet2!#REF!,14,FALSE)</f>
        <v>#REF!</v>
      </c>
      <c r="R11" s="100" t="e">
        <f>VLOOKUP($E11,Sheet2!#REF!,15,FALSE)</f>
        <v>#REF!</v>
      </c>
      <c r="S11" s="100" t="e">
        <f>VLOOKUP($E11,Sheet2!#REF!,16,FALSE)</f>
        <v>#REF!</v>
      </c>
      <c r="T11" s="100" t="e">
        <f>VLOOKUP($E11,Sheet2!#REF!,17,FALSE)</f>
        <v>#REF!</v>
      </c>
      <c r="U11" s="100" t="e">
        <f>VLOOKUP($E11,Sheet2!#REF!,18,FALSE)</f>
        <v>#REF!</v>
      </c>
      <c r="V11" s="100" t="e">
        <f>VLOOKUP($E11,Sheet2!#REF!,19,FALSE)</f>
        <v>#REF!</v>
      </c>
      <c r="W11" s="100" t="e">
        <f>VLOOKUP($E11,Sheet2!#REF!,20,FALSE)</f>
        <v>#REF!</v>
      </c>
      <c r="X11" s="100" t="e">
        <f>VLOOKUP($E11,Sheet2!#REF!,21,FALSE)</f>
        <v>#REF!</v>
      </c>
      <c r="Y11" s="100"/>
      <c r="Z11" s="100"/>
      <c r="AA11" s="100"/>
      <c r="AB11" s="100"/>
      <c r="AC11" s="100"/>
      <c r="AD11" s="100"/>
      <c r="AE11" s="100"/>
      <c r="AF11" s="100"/>
      <c r="AG11" s="100"/>
      <c r="AH11" s="100"/>
      <c r="AI11" s="100"/>
      <c r="AJ11" s="100"/>
      <c r="AK11" s="100"/>
    </row>
    <row r="12" ht="15" customHeight="1">
      <c r="D12" s="98">
        <v>310100100001000</v>
      </c>
      <c r="E12" s="99" t="s">
        <v>180</v>
      </c>
      <c r="G12" s="100"/>
      <c r="H12" s="100"/>
      <c r="I12" s="100"/>
      <c r="J12" s="100"/>
      <c r="K12" s="100"/>
      <c r="L12" s="100"/>
      <c r="M12" s="100"/>
      <c r="N12" s="100"/>
      <c r="O12" s="100"/>
      <c r="P12" s="100"/>
      <c r="Q12" s="100"/>
      <c r="R12" s="100"/>
      <c r="S12" s="100"/>
      <c r="T12" s="100"/>
      <c r="U12" s="100"/>
      <c r="V12" s="100"/>
      <c r="W12" s="100"/>
      <c r="X12" s="100"/>
      <c r="Y12" s="100">
        <f ref="Y12:Y14" t="shared" si="1">+W12+X12-I12</f>
        <v>0</v>
      </c>
      <c r="Z12" s="100"/>
      <c r="AA12" s="100"/>
      <c r="AB12" s="100"/>
      <c r="AC12" s="100"/>
      <c r="AD12" s="100"/>
      <c r="AE12" s="100"/>
      <c r="AF12" s="100"/>
      <c r="AG12" s="100"/>
      <c r="AH12" s="100"/>
      <c r="AI12" s="100"/>
      <c r="AJ12" s="100"/>
      <c r="AK12" s="100"/>
    </row>
    <row r="13" ht="15" customHeight="1">
      <c r="D13" s="98">
        <v>310100100002000</v>
      </c>
      <c r="E13" s="99" t="s">
        <v>181</v>
      </c>
      <c r="G13" s="100"/>
      <c r="H13" s="100"/>
      <c r="I13" s="100"/>
      <c r="J13" s="100"/>
      <c r="K13" s="100"/>
      <c r="L13" s="100"/>
      <c r="M13" s="100"/>
      <c r="N13" s="100"/>
      <c r="O13" s="100"/>
      <c r="P13" s="100"/>
      <c r="Q13" s="100"/>
      <c r="R13" s="100"/>
      <c r="S13" s="100"/>
      <c r="T13" s="100"/>
      <c r="U13" s="100"/>
      <c r="V13" s="100"/>
      <c r="W13" s="100"/>
      <c r="X13" s="100"/>
      <c r="Y13" s="100">
        <f t="shared" si="1"/>
        <v>0</v>
      </c>
      <c r="Z13" s="100"/>
      <c r="AA13" s="100"/>
      <c r="AB13" s="100"/>
      <c r="AC13" s="100"/>
      <c r="AD13" s="100"/>
      <c r="AE13" s="100"/>
      <c r="AF13" s="100"/>
      <c r="AG13" s="100"/>
      <c r="AH13" s="100"/>
      <c r="AI13" s="100"/>
      <c r="AJ13" s="100"/>
      <c r="AK13" s="100"/>
    </row>
    <row r="14" ht="15" customHeight="1">
      <c r="D14" s="98">
        <v>310100100003000</v>
      </c>
      <c r="E14" s="99" t="s">
        <v>182</v>
      </c>
      <c r="G14" s="100"/>
      <c r="H14" s="100"/>
      <c r="I14" s="100"/>
      <c r="J14" s="100"/>
      <c r="K14" s="100"/>
      <c r="L14" s="100"/>
      <c r="M14" s="100"/>
      <c r="N14" s="100"/>
      <c r="O14" s="100"/>
      <c r="P14" s="100"/>
      <c r="Q14" s="100"/>
      <c r="R14" s="100"/>
      <c r="S14" s="100"/>
      <c r="T14" s="100"/>
      <c r="U14" s="100"/>
      <c r="V14" s="100"/>
      <c r="W14" s="100"/>
      <c r="X14" s="100"/>
      <c r="Y14" s="100">
        <f t="shared" si="1"/>
        <v>0</v>
      </c>
      <c r="Z14" s="100"/>
      <c r="AA14" s="100"/>
      <c r="AB14" s="100"/>
      <c r="AC14" s="100"/>
      <c r="AD14" s="100"/>
      <c r="AE14" s="100"/>
      <c r="AF14" s="100"/>
      <c r="AG14" s="100"/>
      <c r="AH14" s="100"/>
      <c r="AI14" s="100"/>
      <c r="AJ14" s="100"/>
      <c r="AK14" s="100"/>
    </row>
    <row r="15" ht="15" customHeight="1">
      <c r="A15" s="0" t="s">
        <v>173</v>
      </c>
      <c r="B15" s="0" t="s">
        <v>177</v>
      </c>
      <c r="C15" s="99" t="s">
        <v>182</v>
      </c>
      <c r="D15" s="99"/>
      <c r="E15" s="96" t="s">
        <v>183</v>
      </c>
      <c r="F15" s="100" t="e">
        <f>VLOOKUP($E15,Sheet2!#REF!,3,FALSE)</f>
        <v>#REF!</v>
      </c>
      <c r="G15" s="100" t="e">
        <f>VLOOKUP($E15,Sheet2!#REF!,4,FALSE)</f>
        <v>#REF!</v>
      </c>
      <c r="H15" s="100" t="e">
        <f>VLOOKUP($E15,Sheet2!#REF!,5,FALSE)</f>
        <v>#REF!</v>
      </c>
      <c r="I15" s="100" t="e">
        <f>VLOOKUP($E15,Sheet2!#REF!,6,FALSE)</f>
        <v>#REF!</v>
      </c>
      <c r="J15" s="100" t="e">
        <f>VLOOKUP($E15,Sheet2!#REF!,7,FALSE)</f>
        <v>#REF!</v>
      </c>
      <c r="K15" s="100" t="e">
        <f>VLOOKUP($E15,Sheet2!#REF!,8,FALSE)</f>
        <v>#REF!</v>
      </c>
      <c r="L15" s="100" t="e">
        <f>VLOOKUP($E15,Sheet2!#REF!,9,FALSE)</f>
        <v>#REF!</v>
      </c>
      <c r="M15" s="100" t="e">
        <f>VLOOKUP($E15,Sheet2!#REF!,10,FALSE)</f>
        <v>#REF!</v>
      </c>
      <c r="N15" s="100" t="e">
        <f>VLOOKUP($E15,Sheet2!#REF!,11,FALSE)</f>
        <v>#REF!</v>
      </c>
      <c r="O15" s="100" t="e">
        <f>VLOOKUP($E15,Sheet2!#REF!,12,FALSE)</f>
        <v>#REF!</v>
      </c>
      <c r="P15" s="100" t="e">
        <f>VLOOKUP($E15,Sheet2!#REF!,13,FALSE)</f>
        <v>#REF!</v>
      </c>
      <c r="Q15" s="100" t="e">
        <f>VLOOKUP($E15,Sheet2!#REF!,14,FALSE)</f>
        <v>#REF!</v>
      </c>
      <c r="R15" s="100" t="e">
        <f>VLOOKUP($E15,Sheet2!#REF!,15,FALSE)</f>
        <v>#REF!</v>
      </c>
      <c r="S15" s="100" t="e">
        <f>VLOOKUP($E15,Sheet2!#REF!,16,FALSE)</f>
        <v>#REF!</v>
      </c>
      <c r="T15" s="100" t="e">
        <f>VLOOKUP($E15,Sheet2!#REF!,17,FALSE)</f>
        <v>#REF!</v>
      </c>
      <c r="U15" s="100" t="e">
        <f>VLOOKUP($E15,Sheet2!#REF!,18,FALSE)</f>
        <v>#REF!</v>
      </c>
      <c r="V15" s="100" t="e">
        <f>VLOOKUP($E15,Sheet2!#REF!,19,FALSE)</f>
        <v>#REF!</v>
      </c>
      <c r="W15" s="100" t="e">
        <f>VLOOKUP($E15,Sheet2!#REF!,20,FALSE)</f>
        <v>#REF!</v>
      </c>
      <c r="X15" s="100" t="e">
        <f>VLOOKUP($E15,Sheet2!#REF!,21,FALSE)</f>
        <v>#REF!</v>
      </c>
      <c r="Y15" s="100"/>
      <c r="Z15" s="100"/>
      <c r="AA15" s="100"/>
      <c r="AB15" s="100"/>
      <c r="AC15" s="100"/>
      <c r="AD15" s="100"/>
      <c r="AE15" s="100"/>
      <c r="AF15" s="100"/>
      <c r="AG15" s="100"/>
      <c r="AH15" s="100"/>
      <c r="AI15" s="100"/>
      <c r="AJ15" s="100"/>
      <c r="AK15" s="100"/>
    </row>
    <row r="16" ht="15" customHeight="1">
      <c r="D16" s="98">
        <v>310201100001000</v>
      </c>
      <c r="E16" s="99" t="s">
        <v>184</v>
      </c>
      <c r="G16" s="100"/>
      <c r="H16" s="100"/>
      <c r="I16" s="100"/>
      <c r="J16" s="100"/>
      <c r="K16" s="100"/>
      <c r="L16" s="100"/>
      <c r="M16" s="100"/>
      <c r="N16" s="100"/>
      <c r="O16" s="100"/>
      <c r="P16" s="100"/>
      <c r="Q16" s="100"/>
      <c r="R16" s="100"/>
      <c r="S16" s="100"/>
      <c r="T16" s="100"/>
      <c r="U16" s="100"/>
      <c r="V16" s="100"/>
      <c r="W16" s="100"/>
      <c r="X16" s="100"/>
      <c r="Y16" s="100">
        <f ref="Y16:Y22" t="shared" si="2">+W16+X16-I16</f>
        <v>0</v>
      </c>
      <c r="Z16" s="100"/>
      <c r="AA16" s="100"/>
      <c r="AB16" s="100"/>
      <c r="AC16" s="100"/>
      <c r="AD16" s="100"/>
      <c r="AE16" s="100"/>
      <c r="AF16" s="100"/>
      <c r="AG16" s="100"/>
      <c r="AH16" s="100"/>
      <c r="AI16" s="100"/>
      <c r="AJ16" s="100"/>
      <c r="AK16" s="100"/>
    </row>
    <row r="17" ht="15" customHeight="1">
      <c r="A17" s="0" t="s">
        <v>173</v>
      </c>
      <c r="B17" s="0" t="s">
        <v>169</v>
      </c>
      <c r="C17" s="99" t="s">
        <v>184</v>
      </c>
      <c r="D17" s="99"/>
      <c r="E17" s="96" t="s">
        <v>185</v>
      </c>
      <c r="F17" s="100" t="e">
        <f>VLOOKUP($E17,Sheet2!#REF!,3,FALSE)</f>
        <v>#REF!</v>
      </c>
      <c r="G17" s="100" t="e">
        <f>VLOOKUP($E17,Sheet2!#REF!,4,FALSE)</f>
        <v>#REF!</v>
      </c>
      <c r="H17" s="100" t="e">
        <f>VLOOKUP($E17,Sheet2!#REF!,5,FALSE)</f>
        <v>#REF!</v>
      </c>
      <c r="I17" s="100" t="e">
        <f>VLOOKUP($E17,Sheet2!#REF!,6,FALSE)</f>
        <v>#REF!</v>
      </c>
      <c r="J17" s="100" t="e">
        <f>VLOOKUP($E17,Sheet2!#REF!,7,FALSE)</f>
        <v>#REF!</v>
      </c>
      <c r="K17" s="100" t="e">
        <f>VLOOKUP($E17,Sheet2!#REF!,8,FALSE)</f>
        <v>#REF!</v>
      </c>
      <c r="L17" s="100" t="e">
        <f>VLOOKUP($E17,Sheet2!#REF!,9,FALSE)</f>
        <v>#REF!</v>
      </c>
      <c r="M17" s="100" t="e">
        <f>VLOOKUP($E17,Sheet2!#REF!,10,FALSE)</f>
        <v>#REF!</v>
      </c>
      <c r="N17" s="100" t="e">
        <f>VLOOKUP($E17,Sheet2!#REF!,11,FALSE)</f>
        <v>#REF!</v>
      </c>
      <c r="O17" s="100" t="e">
        <f>VLOOKUP($E17,Sheet2!#REF!,12,FALSE)</f>
        <v>#REF!</v>
      </c>
      <c r="P17" s="100" t="e">
        <f>VLOOKUP($E17,Sheet2!#REF!,13,FALSE)</f>
        <v>#REF!</v>
      </c>
      <c r="Q17" s="100" t="e">
        <f>VLOOKUP($E17,Sheet2!#REF!,14,FALSE)</f>
        <v>#REF!</v>
      </c>
      <c r="R17" s="100" t="e">
        <f>VLOOKUP($E17,Sheet2!#REF!,15,FALSE)</f>
        <v>#REF!</v>
      </c>
      <c r="S17" s="100" t="e">
        <f>VLOOKUP($E17,Sheet2!#REF!,16,FALSE)</f>
        <v>#REF!</v>
      </c>
      <c r="T17" s="100" t="e">
        <f>VLOOKUP($E17,Sheet2!#REF!,17,FALSE)</f>
        <v>#REF!</v>
      </c>
      <c r="U17" s="100" t="e">
        <f>VLOOKUP($E17,Sheet2!#REF!,18,FALSE)</f>
        <v>#REF!</v>
      </c>
      <c r="V17" s="100" t="e">
        <f>VLOOKUP($E17,Sheet2!#REF!,19,FALSE)</f>
        <v>#REF!</v>
      </c>
      <c r="W17" s="100" t="e">
        <f>VLOOKUP($E17,Sheet2!#REF!,20,FALSE)</f>
        <v>#REF!</v>
      </c>
      <c r="X17" s="100" t="e">
        <f>VLOOKUP($E17,Sheet2!#REF!,21,FALSE)</f>
        <v>#REF!</v>
      </c>
      <c r="Y17" s="100" t="e">
        <f t="shared" si="2"/>
        <v>#REF!</v>
      </c>
      <c r="Z17" s="100"/>
      <c r="AA17" s="100"/>
      <c r="AB17" s="100"/>
      <c r="AC17" s="100"/>
      <c r="AD17" s="100"/>
      <c r="AE17" s="100"/>
      <c r="AF17" s="100"/>
      <c r="AG17" s="100"/>
      <c r="AH17" s="100"/>
      <c r="AI17" s="100"/>
      <c r="AJ17" s="100"/>
      <c r="AK17" s="100"/>
    </row>
    <row r="18" ht="15" customHeight="1">
      <c r="A18" s="0" t="s">
        <v>173</v>
      </c>
      <c r="B18" s="0" t="s">
        <v>169</v>
      </c>
      <c r="C18" s="99" t="s">
        <v>184</v>
      </c>
      <c r="D18" s="99"/>
      <c r="E18" s="96" t="s">
        <v>186</v>
      </c>
      <c r="F18" s="100" t="e">
        <f>VLOOKUP($E18,Sheet2!#REF!,3,FALSE)</f>
        <v>#REF!</v>
      </c>
      <c r="G18" s="100" t="e">
        <f>VLOOKUP($E18,Sheet2!#REF!,4,FALSE)</f>
        <v>#REF!</v>
      </c>
      <c r="H18" s="100" t="e">
        <f>VLOOKUP($E18,Sheet2!#REF!,5,FALSE)</f>
        <v>#REF!</v>
      </c>
      <c r="I18" s="100" t="e">
        <f>VLOOKUP($E18,Sheet2!#REF!,6,FALSE)</f>
        <v>#REF!</v>
      </c>
      <c r="J18" s="100" t="e">
        <f>VLOOKUP($E18,Sheet2!#REF!,7,FALSE)</f>
        <v>#REF!</v>
      </c>
      <c r="K18" s="100" t="e">
        <f>VLOOKUP($E18,Sheet2!#REF!,8,FALSE)</f>
        <v>#REF!</v>
      </c>
      <c r="L18" s="100" t="e">
        <f>VLOOKUP($E18,Sheet2!#REF!,9,FALSE)</f>
        <v>#REF!</v>
      </c>
      <c r="M18" s="100" t="e">
        <f>VLOOKUP($E18,Sheet2!#REF!,10,FALSE)</f>
        <v>#REF!</v>
      </c>
      <c r="N18" s="100" t="e">
        <f>VLOOKUP($E18,Sheet2!#REF!,11,FALSE)</f>
        <v>#REF!</v>
      </c>
      <c r="O18" s="100" t="e">
        <f>VLOOKUP($E18,Sheet2!#REF!,12,FALSE)</f>
        <v>#REF!</v>
      </c>
      <c r="P18" s="100" t="e">
        <f>VLOOKUP($E18,Sheet2!#REF!,13,FALSE)</f>
        <v>#REF!</v>
      </c>
      <c r="Q18" s="100" t="e">
        <f>VLOOKUP($E18,Sheet2!#REF!,14,FALSE)</f>
        <v>#REF!</v>
      </c>
      <c r="R18" s="100" t="e">
        <f>VLOOKUP($E18,Sheet2!#REF!,15,FALSE)</f>
        <v>#REF!</v>
      </c>
      <c r="S18" s="100" t="e">
        <f>VLOOKUP($E18,Sheet2!#REF!,16,FALSE)</f>
        <v>#REF!</v>
      </c>
      <c r="T18" s="100" t="e">
        <f>VLOOKUP($E18,Sheet2!#REF!,17,FALSE)</f>
        <v>#REF!</v>
      </c>
      <c r="U18" s="100" t="e">
        <f>VLOOKUP($E18,Sheet2!#REF!,18,FALSE)</f>
        <v>#REF!</v>
      </c>
      <c r="V18" s="100" t="e">
        <f>VLOOKUP($E18,Sheet2!#REF!,19,FALSE)</f>
        <v>#REF!</v>
      </c>
      <c r="W18" s="100" t="e">
        <f>VLOOKUP($E18,Sheet2!#REF!,20,FALSE)</f>
        <v>#REF!</v>
      </c>
      <c r="X18" s="100" t="e">
        <f>VLOOKUP($E18,Sheet2!#REF!,21,FALSE)</f>
        <v>#REF!</v>
      </c>
      <c r="Y18" s="100" t="e">
        <f t="shared" si="2"/>
        <v>#REF!</v>
      </c>
      <c r="Z18" s="100"/>
      <c r="AA18" s="100"/>
      <c r="AB18" s="100"/>
      <c r="AC18" s="100"/>
      <c r="AD18" s="100"/>
      <c r="AE18" s="100"/>
      <c r="AF18" s="100"/>
      <c r="AG18" s="100"/>
      <c r="AH18" s="100"/>
      <c r="AI18" s="100"/>
      <c r="AJ18" s="100"/>
      <c r="AK18" s="100"/>
    </row>
    <row r="19" ht="15" customHeight="1">
      <c r="A19" s="0" t="s">
        <v>173</v>
      </c>
      <c r="B19" s="0" t="s">
        <v>169</v>
      </c>
      <c r="C19" s="99" t="s">
        <v>184</v>
      </c>
      <c r="D19" s="99"/>
      <c r="E19" s="96" t="s">
        <v>187</v>
      </c>
      <c r="F19" s="100" t="e">
        <f>VLOOKUP($E19,Sheet2!#REF!,3,FALSE)</f>
        <v>#REF!</v>
      </c>
      <c r="G19" s="100" t="e">
        <f>VLOOKUP($E19,Sheet2!#REF!,4,FALSE)</f>
        <v>#REF!</v>
      </c>
      <c r="H19" s="100" t="e">
        <f>VLOOKUP($E19,Sheet2!#REF!,5,FALSE)</f>
        <v>#REF!</v>
      </c>
      <c r="I19" s="100" t="e">
        <f>VLOOKUP($E19,Sheet2!#REF!,6,FALSE)</f>
        <v>#REF!</v>
      </c>
      <c r="J19" s="100" t="e">
        <f>VLOOKUP($E19,Sheet2!#REF!,7,FALSE)</f>
        <v>#REF!</v>
      </c>
      <c r="K19" s="100" t="e">
        <f>VLOOKUP($E19,Sheet2!#REF!,8,FALSE)</f>
        <v>#REF!</v>
      </c>
      <c r="L19" s="100" t="e">
        <f>VLOOKUP($E19,Sheet2!#REF!,9,FALSE)</f>
        <v>#REF!</v>
      </c>
      <c r="M19" s="100" t="e">
        <f>VLOOKUP($E19,Sheet2!#REF!,10,FALSE)</f>
        <v>#REF!</v>
      </c>
      <c r="N19" s="100" t="e">
        <f>VLOOKUP($E19,Sheet2!#REF!,11,FALSE)</f>
        <v>#REF!</v>
      </c>
      <c r="O19" s="100" t="e">
        <f>VLOOKUP($E19,Sheet2!#REF!,12,FALSE)</f>
        <v>#REF!</v>
      </c>
      <c r="P19" s="100" t="e">
        <f>VLOOKUP($E19,Sheet2!#REF!,13,FALSE)</f>
        <v>#REF!</v>
      </c>
      <c r="Q19" s="100" t="e">
        <f>VLOOKUP($E19,Sheet2!#REF!,14,FALSE)</f>
        <v>#REF!</v>
      </c>
      <c r="R19" s="100" t="e">
        <f>VLOOKUP($E19,Sheet2!#REF!,15,FALSE)</f>
        <v>#REF!</v>
      </c>
      <c r="S19" s="100" t="e">
        <f>VLOOKUP($E19,Sheet2!#REF!,16,FALSE)</f>
        <v>#REF!</v>
      </c>
      <c r="T19" s="100" t="e">
        <f>VLOOKUP($E19,Sheet2!#REF!,17,FALSE)</f>
        <v>#REF!</v>
      </c>
      <c r="U19" s="100" t="e">
        <f>VLOOKUP($E19,Sheet2!#REF!,18,FALSE)</f>
        <v>#REF!</v>
      </c>
      <c r="V19" s="100" t="e">
        <f>VLOOKUP($E19,Sheet2!#REF!,19,FALSE)</f>
        <v>#REF!</v>
      </c>
      <c r="W19" s="100" t="e">
        <f>VLOOKUP($E19,Sheet2!#REF!,20,FALSE)</f>
        <v>#REF!</v>
      </c>
      <c r="X19" s="100" t="e">
        <f>VLOOKUP($E19,Sheet2!#REF!,21,FALSE)</f>
        <v>#REF!</v>
      </c>
      <c r="Y19" s="100" t="e">
        <f t="shared" si="2"/>
        <v>#REF!</v>
      </c>
      <c r="Z19" s="100"/>
      <c r="AA19" s="100"/>
      <c r="AB19" s="100"/>
      <c r="AC19" s="100"/>
      <c r="AD19" s="100"/>
      <c r="AE19" s="100"/>
      <c r="AF19" s="100"/>
      <c r="AG19" s="100"/>
      <c r="AH19" s="100"/>
      <c r="AI19" s="100"/>
      <c r="AJ19" s="100"/>
      <c r="AK19" s="100"/>
    </row>
    <row r="20" ht="15" customHeight="1">
      <c r="A20" s="0" t="s">
        <v>173</v>
      </c>
      <c r="B20" s="0" t="s">
        <v>169</v>
      </c>
      <c r="C20" s="99" t="s">
        <v>184</v>
      </c>
      <c r="D20" s="99"/>
      <c r="E20" s="96" t="s">
        <v>188</v>
      </c>
      <c r="F20" s="100" t="e">
        <f>VLOOKUP($E20,Sheet2!#REF!,3,FALSE)</f>
        <v>#REF!</v>
      </c>
      <c r="G20" s="100" t="e">
        <f>VLOOKUP($E20,Sheet2!#REF!,4,FALSE)</f>
        <v>#REF!</v>
      </c>
      <c r="H20" s="100" t="e">
        <f>VLOOKUP($E20,Sheet2!#REF!,5,FALSE)</f>
        <v>#REF!</v>
      </c>
      <c r="I20" s="100" t="e">
        <f>VLOOKUP($E20,Sheet2!#REF!,6,FALSE)</f>
        <v>#REF!</v>
      </c>
      <c r="J20" s="100" t="e">
        <f>VLOOKUP($E20,Sheet2!#REF!,7,FALSE)</f>
        <v>#REF!</v>
      </c>
      <c r="K20" s="100" t="e">
        <f>VLOOKUP($E20,Sheet2!#REF!,8,FALSE)</f>
        <v>#REF!</v>
      </c>
      <c r="L20" s="100" t="e">
        <f>VLOOKUP($E20,Sheet2!#REF!,9,FALSE)</f>
        <v>#REF!</v>
      </c>
      <c r="M20" s="100" t="e">
        <f>VLOOKUP($E20,Sheet2!#REF!,10,FALSE)</f>
        <v>#REF!</v>
      </c>
      <c r="N20" s="100" t="e">
        <f>VLOOKUP($E20,Sheet2!#REF!,11,FALSE)</f>
        <v>#REF!</v>
      </c>
      <c r="O20" s="100" t="e">
        <f>VLOOKUP($E20,Sheet2!#REF!,12,FALSE)</f>
        <v>#REF!</v>
      </c>
      <c r="P20" s="100" t="e">
        <f>VLOOKUP($E20,Sheet2!#REF!,13,FALSE)</f>
        <v>#REF!</v>
      </c>
      <c r="Q20" s="100" t="e">
        <f>VLOOKUP($E20,Sheet2!#REF!,14,FALSE)</f>
        <v>#REF!</v>
      </c>
      <c r="R20" s="100" t="e">
        <f>VLOOKUP($E20,Sheet2!#REF!,15,FALSE)</f>
        <v>#REF!</v>
      </c>
      <c r="S20" s="100" t="e">
        <f>VLOOKUP($E20,Sheet2!#REF!,16,FALSE)</f>
        <v>#REF!</v>
      </c>
      <c r="T20" s="100" t="e">
        <f>VLOOKUP($E20,Sheet2!#REF!,17,FALSE)</f>
        <v>#REF!</v>
      </c>
      <c r="U20" s="100" t="e">
        <f>VLOOKUP($E20,Sheet2!#REF!,18,FALSE)</f>
        <v>#REF!</v>
      </c>
      <c r="V20" s="100" t="e">
        <f>VLOOKUP($E20,Sheet2!#REF!,19,FALSE)</f>
        <v>#REF!</v>
      </c>
      <c r="W20" s="100" t="e">
        <f>VLOOKUP($E20,Sheet2!#REF!,20,FALSE)</f>
        <v>#REF!</v>
      </c>
      <c r="X20" s="100" t="e">
        <f>VLOOKUP($E20,Sheet2!#REF!,21,FALSE)</f>
        <v>#REF!</v>
      </c>
      <c r="Y20" s="100" t="e">
        <f t="shared" si="2"/>
        <v>#REF!</v>
      </c>
      <c r="Z20" s="100"/>
      <c r="AA20" s="100"/>
      <c r="AB20" s="100"/>
      <c r="AC20" s="100"/>
      <c r="AD20" s="100"/>
      <c r="AE20" s="100"/>
      <c r="AF20" s="100"/>
      <c r="AG20" s="100"/>
      <c r="AH20" s="100"/>
      <c r="AI20" s="100"/>
      <c r="AJ20" s="100"/>
      <c r="AK20" s="100"/>
    </row>
    <row r="21" ht="15" customHeight="1">
      <c r="A21" s="0" t="s">
        <v>173</v>
      </c>
      <c r="B21" s="0" t="s">
        <v>169</v>
      </c>
      <c r="C21" s="99" t="s">
        <v>184</v>
      </c>
      <c r="D21" s="99"/>
      <c r="E21" s="96" t="s">
        <v>189</v>
      </c>
      <c r="F21" s="100" t="e">
        <f>VLOOKUP($E21,Sheet2!#REF!,3,FALSE)</f>
        <v>#REF!</v>
      </c>
      <c r="G21" s="100" t="e">
        <f>VLOOKUP($E21,Sheet2!#REF!,4,FALSE)</f>
        <v>#REF!</v>
      </c>
      <c r="H21" s="100" t="e">
        <f>VLOOKUP($E21,Sheet2!#REF!,5,FALSE)</f>
        <v>#REF!</v>
      </c>
      <c r="I21" s="100" t="e">
        <f>VLOOKUP($E21,Sheet2!#REF!,6,FALSE)</f>
        <v>#REF!</v>
      </c>
      <c r="J21" s="100" t="e">
        <f>VLOOKUP($E21,Sheet2!#REF!,7,FALSE)</f>
        <v>#REF!</v>
      </c>
      <c r="K21" s="100" t="e">
        <f>VLOOKUP($E21,Sheet2!#REF!,8,FALSE)</f>
        <v>#REF!</v>
      </c>
      <c r="L21" s="100" t="e">
        <f>VLOOKUP($E21,Sheet2!#REF!,9,FALSE)</f>
        <v>#REF!</v>
      </c>
      <c r="M21" s="100" t="e">
        <f>VLOOKUP($E21,Sheet2!#REF!,10,FALSE)</f>
        <v>#REF!</v>
      </c>
      <c r="N21" s="100" t="e">
        <f>VLOOKUP($E21,Sheet2!#REF!,11,FALSE)</f>
        <v>#REF!</v>
      </c>
      <c r="O21" s="100" t="e">
        <f>VLOOKUP($E21,Sheet2!#REF!,12,FALSE)</f>
        <v>#REF!</v>
      </c>
      <c r="P21" s="100" t="e">
        <f>VLOOKUP($E21,Sheet2!#REF!,13,FALSE)</f>
        <v>#REF!</v>
      </c>
      <c r="Q21" s="100" t="e">
        <f>VLOOKUP($E21,Sheet2!#REF!,14,FALSE)</f>
        <v>#REF!</v>
      </c>
      <c r="R21" s="100" t="e">
        <f>VLOOKUP($E21,Sheet2!#REF!,15,FALSE)</f>
        <v>#REF!</v>
      </c>
      <c r="S21" s="100" t="e">
        <f>VLOOKUP($E21,Sheet2!#REF!,16,FALSE)</f>
        <v>#REF!</v>
      </c>
      <c r="T21" s="100" t="e">
        <f>VLOOKUP($E21,Sheet2!#REF!,17,FALSE)</f>
        <v>#REF!</v>
      </c>
      <c r="U21" s="100" t="e">
        <f>VLOOKUP($E21,Sheet2!#REF!,18,FALSE)</f>
        <v>#REF!</v>
      </c>
      <c r="V21" s="100" t="e">
        <f>VLOOKUP($E21,Sheet2!#REF!,19,FALSE)</f>
        <v>#REF!</v>
      </c>
      <c r="W21" s="100" t="e">
        <f>VLOOKUP($E21,Sheet2!#REF!,20,FALSE)</f>
        <v>#REF!</v>
      </c>
      <c r="X21" s="100" t="e">
        <f>VLOOKUP($E21,Sheet2!#REF!,21,FALSE)</f>
        <v>#REF!</v>
      </c>
      <c r="Y21" s="100" t="e">
        <f t="shared" si="2"/>
        <v>#REF!</v>
      </c>
      <c r="Z21" s="100"/>
      <c r="AA21" s="100"/>
      <c r="AB21" s="100"/>
      <c r="AC21" s="100"/>
      <c r="AD21" s="100"/>
      <c r="AE21" s="100"/>
      <c r="AF21" s="100"/>
      <c r="AG21" s="100"/>
      <c r="AH21" s="100"/>
      <c r="AI21" s="100"/>
      <c r="AJ21" s="100"/>
      <c r="AK21" s="100"/>
    </row>
    <row r="22" ht="15" customHeight="1">
      <c r="D22" s="98">
        <v>310201100002000</v>
      </c>
      <c r="E22" s="99" t="s">
        <v>190</v>
      </c>
      <c r="G22" s="100"/>
      <c r="H22" s="100"/>
      <c r="I22" s="100"/>
      <c r="J22" s="100"/>
      <c r="K22" s="100"/>
      <c r="L22" s="100"/>
      <c r="M22" s="100"/>
      <c r="N22" s="100"/>
      <c r="O22" s="100"/>
      <c r="P22" s="100"/>
      <c r="Q22" s="100"/>
      <c r="R22" s="100"/>
      <c r="S22" s="100"/>
      <c r="T22" s="100"/>
      <c r="U22" s="100"/>
      <c r="V22" s="100"/>
      <c r="W22" s="100"/>
      <c r="X22" s="100"/>
      <c r="Y22" s="100">
        <f t="shared" si="2"/>
        <v>0</v>
      </c>
      <c r="Z22" s="100"/>
      <c r="AA22" s="100"/>
      <c r="AB22" s="100"/>
      <c r="AC22" s="100"/>
      <c r="AD22" s="100"/>
      <c r="AE22" s="100"/>
      <c r="AF22" s="100"/>
      <c r="AG22" s="100"/>
      <c r="AH22" s="100"/>
      <c r="AI22" s="100"/>
      <c r="AJ22" s="100"/>
      <c r="AK22" s="100"/>
    </row>
    <row r="23" ht="15" customHeight="1">
      <c r="A23" s="0" t="s">
        <v>173</v>
      </c>
      <c r="B23" s="0" t="s">
        <v>177</v>
      </c>
      <c r="C23" s="99" t="s">
        <v>190</v>
      </c>
      <c r="D23" s="99"/>
      <c r="E23" s="96" t="s">
        <v>191</v>
      </c>
      <c r="F23" s="100" t="e">
        <f>VLOOKUP($E23,Sheet2!#REF!,3,FALSE)</f>
        <v>#REF!</v>
      </c>
      <c r="G23" s="100" t="e">
        <f>VLOOKUP($E23,Sheet2!#REF!,4,FALSE)</f>
        <v>#REF!</v>
      </c>
      <c r="H23" s="100" t="e">
        <f>VLOOKUP($E23,Sheet2!#REF!,5,FALSE)</f>
        <v>#REF!</v>
      </c>
      <c r="I23" s="100" t="e">
        <f>VLOOKUP($E23,Sheet2!#REF!,6,FALSE)</f>
        <v>#REF!</v>
      </c>
      <c r="J23" s="100" t="e">
        <f>VLOOKUP($E23,Sheet2!#REF!,7,FALSE)</f>
        <v>#REF!</v>
      </c>
      <c r="K23" s="100" t="e">
        <f>VLOOKUP($E23,Sheet2!#REF!,8,FALSE)</f>
        <v>#REF!</v>
      </c>
      <c r="L23" s="100" t="e">
        <f>VLOOKUP($E23,Sheet2!#REF!,9,FALSE)</f>
        <v>#REF!</v>
      </c>
      <c r="M23" s="100" t="e">
        <f>VLOOKUP($E23,Sheet2!#REF!,10,FALSE)</f>
        <v>#REF!</v>
      </c>
      <c r="N23" s="100" t="e">
        <f>VLOOKUP($E23,Sheet2!#REF!,11,FALSE)</f>
        <v>#REF!</v>
      </c>
      <c r="O23" s="100" t="e">
        <f>VLOOKUP($E23,Sheet2!#REF!,12,FALSE)</f>
        <v>#REF!</v>
      </c>
      <c r="P23" s="100" t="e">
        <f>VLOOKUP($E23,Sheet2!#REF!,13,FALSE)</f>
        <v>#REF!</v>
      </c>
      <c r="Q23" s="100" t="e">
        <f>VLOOKUP($E23,Sheet2!#REF!,14,FALSE)</f>
        <v>#REF!</v>
      </c>
      <c r="R23" s="100" t="e">
        <f>VLOOKUP($E23,Sheet2!#REF!,15,FALSE)</f>
        <v>#REF!</v>
      </c>
      <c r="S23" s="100" t="e">
        <f>VLOOKUP($E23,Sheet2!#REF!,16,FALSE)</f>
        <v>#REF!</v>
      </c>
      <c r="T23" s="100" t="e">
        <f>VLOOKUP($E23,Sheet2!#REF!,17,FALSE)</f>
        <v>#REF!</v>
      </c>
      <c r="U23" s="100" t="e">
        <f>VLOOKUP($E23,Sheet2!#REF!,18,FALSE)</f>
        <v>#REF!</v>
      </c>
      <c r="V23" s="100" t="e">
        <f>VLOOKUP($E23,Sheet2!#REF!,19,FALSE)</f>
        <v>#REF!</v>
      </c>
      <c r="W23" s="100" t="e">
        <f>VLOOKUP($E23,Sheet2!#REF!,20,FALSE)</f>
        <v>#REF!</v>
      </c>
      <c r="X23" s="100" t="e">
        <f>VLOOKUP($E23,Sheet2!#REF!,21,FALSE)</f>
        <v>#REF!</v>
      </c>
      <c r="Y23" s="100"/>
      <c r="Z23" s="100"/>
      <c r="AA23" s="100"/>
      <c r="AB23" s="100"/>
      <c r="AC23" s="100"/>
      <c r="AD23" s="100"/>
      <c r="AE23" s="100"/>
      <c r="AF23" s="100"/>
      <c r="AG23" s="100"/>
      <c r="AH23" s="100"/>
      <c r="AI23" s="100"/>
      <c r="AJ23" s="100"/>
      <c r="AK23" s="100"/>
    </row>
    <row r="24" ht="15" customHeight="1">
      <c r="A24" s="0" t="s">
        <v>173</v>
      </c>
      <c r="B24" s="0" t="s">
        <v>177</v>
      </c>
      <c r="C24" s="99" t="s">
        <v>190</v>
      </c>
      <c r="D24" s="99"/>
      <c r="E24" s="96" t="s">
        <v>192</v>
      </c>
      <c r="F24" s="100" t="e">
        <f>VLOOKUP($E24,Sheet2!#REF!,3,FALSE)</f>
        <v>#REF!</v>
      </c>
      <c r="G24" s="100" t="e">
        <f>VLOOKUP($E24,Sheet2!#REF!,4,FALSE)</f>
        <v>#REF!</v>
      </c>
      <c r="H24" s="100" t="e">
        <f>VLOOKUP($E24,Sheet2!#REF!,5,FALSE)</f>
        <v>#REF!</v>
      </c>
      <c r="I24" s="100" t="e">
        <f>VLOOKUP($E24,Sheet2!#REF!,6,FALSE)</f>
        <v>#REF!</v>
      </c>
      <c r="J24" s="100" t="e">
        <f>VLOOKUP($E24,Sheet2!#REF!,7,FALSE)</f>
        <v>#REF!</v>
      </c>
      <c r="K24" s="100" t="e">
        <f>VLOOKUP($E24,Sheet2!#REF!,8,FALSE)</f>
        <v>#REF!</v>
      </c>
      <c r="L24" s="100" t="e">
        <f>VLOOKUP($E24,Sheet2!#REF!,9,FALSE)</f>
        <v>#REF!</v>
      </c>
      <c r="M24" s="100" t="e">
        <f>VLOOKUP($E24,Sheet2!#REF!,10,FALSE)</f>
        <v>#REF!</v>
      </c>
      <c r="N24" s="100" t="e">
        <f>VLOOKUP($E24,Sheet2!#REF!,11,FALSE)</f>
        <v>#REF!</v>
      </c>
      <c r="O24" s="100" t="e">
        <f>VLOOKUP($E24,Sheet2!#REF!,12,FALSE)</f>
        <v>#REF!</v>
      </c>
      <c r="P24" s="100" t="e">
        <f>VLOOKUP($E24,Sheet2!#REF!,13,FALSE)</f>
        <v>#REF!</v>
      </c>
      <c r="Q24" s="100" t="e">
        <f>VLOOKUP($E24,Sheet2!#REF!,14,FALSE)</f>
        <v>#REF!</v>
      </c>
      <c r="R24" s="100" t="e">
        <f>VLOOKUP($E24,Sheet2!#REF!,15,FALSE)</f>
        <v>#REF!</v>
      </c>
      <c r="S24" s="100" t="e">
        <f>VLOOKUP($E24,Sheet2!#REF!,16,FALSE)</f>
        <v>#REF!</v>
      </c>
      <c r="T24" s="100" t="e">
        <f>VLOOKUP($E24,Sheet2!#REF!,17,FALSE)</f>
        <v>#REF!</v>
      </c>
      <c r="U24" s="100" t="e">
        <f>VLOOKUP($E24,Sheet2!#REF!,18,FALSE)</f>
        <v>#REF!</v>
      </c>
      <c r="V24" s="100" t="e">
        <f>VLOOKUP($E24,Sheet2!#REF!,19,FALSE)</f>
        <v>#REF!</v>
      </c>
      <c r="W24" s="100" t="e">
        <f>VLOOKUP($E24,Sheet2!#REF!,20,FALSE)</f>
        <v>#REF!</v>
      </c>
      <c r="X24" s="100" t="e">
        <f>VLOOKUP($E24,Sheet2!#REF!,21,FALSE)</f>
        <v>#REF!</v>
      </c>
      <c r="Y24" s="100"/>
      <c r="Z24" s="100"/>
      <c r="AA24" s="100"/>
      <c r="AB24" s="100"/>
      <c r="AC24" s="100"/>
      <c r="AD24" s="100"/>
      <c r="AE24" s="100"/>
      <c r="AF24" s="100"/>
      <c r="AG24" s="100"/>
      <c r="AH24" s="100"/>
      <c r="AI24" s="100"/>
      <c r="AJ24" s="100"/>
      <c r="AK24" s="100"/>
    </row>
    <row r="25" ht="15" customHeight="1">
      <c r="A25" s="0" t="s">
        <v>173</v>
      </c>
      <c r="B25" s="0" t="s">
        <v>177</v>
      </c>
      <c r="C25" s="99" t="s">
        <v>190</v>
      </c>
      <c r="D25" s="99"/>
      <c r="E25" s="96" t="s">
        <v>193</v>
      </c>
      <c r="F25" s="100" t="e">
        <f>VLOOKUP($E25,Sheet2!#REF!,3,FALSE)</f>
        <v>#REF!</v>
      </c>
      <c r="G25" s="100" t="e">
        <f>VLOOKUP($E25,Sheet2!#REF!,4,FALSE)</f>
        <v>#REF!</v>
      </c>
      <c r="H25" s="100" t="e">
        <f>VLOOKUP($E25,Sheet2!#REF!,5,FALSE)</f>
        <v>#REF!</v>
      </c>
      <c r="I25" s="100" t="e">
        <f>VLOOKUP($E25,Sheet2!#REF!,6,FALSE)</f>
        <v>#REF!</v>
      </c>
      <c r="J25" s="100" t="e">
        <f>VLOOKUP($E25,Sheet2!#REF!,7,FALSE)</f>
        <v>#REF!</v>
      </c>
      <c r="K25" s="100" t="e">
        <f>VLOOKUP($E25,Sheet2!#REF!,8,FALSE)</f>
        <v>#REF!</v>
      </c>
      <c r="L25" s="100" t="e">
        <f>VLOOKUP($E25,Sheet2!#REF!,9,FALSE)</f>
        <v>#REF!</v>
      </c>
      <c r="M25" s="100" t="e">
        <f>VLOOKUP($E25,Sheet2!#REF!,10,FALSE)</f>
        <v>#REF!</v>
      </c>
      <c r="N25" s="100" t="e">
        <f>VLOOKUP($E25,Sheet2!#REF!,11,FALSE)</f>
        <v>#REF!</v>
      </c>
      <c r="O25" s="100" t="e">
        <f>VLOOKUP($E25,Sheet2!#REF!,12,FALSE)</f>
        <v>#REF!</v>
      </c>
      <c r="P25" s="100" t="e">
        <f>VLOOKUP($E25,Sheet2!#REF!,13,FALSE)</f>
        <v>#REF!</v>
      </c>
      <c r="Q25" s="100" t="e">
        <f>VLOOKUP($E25,Sheet2!#REF!,14,FALSE)</f>
        <v>#REF!</v>
      </c>
      <c r="R25" s="100" t="e">
        <f>VLOOKUP($E25,Sheet2!#REF!,15,FALSE)</f>
        <v>#REF!</v>
      </c>
      <c r="S25" s="100" t="e">
        <f>VLOOKUP($E25,Sheet2!#REF!,16,FALSE)</f>
        <v>#REF!</v>
      </c>
      <c r="T25" s="100" t="e">
        <f>VLOOKUP($E25,Sheet2!#REF!,17,FALSE)</f>
        <v>#REF!</v>
      </c>
      <c r="U25" s="100" t="e">
        <f>VLOOKUP($E25,Sheet2!#REF!,18,FALSE)</f>
        <v>#REF!</v>
      </c>
      <c r="V25" s="100" t="e">
        <f>VLOOKUP($E25,Sheet2!#REF!,19,FALSE)</f>
        <v>#REF!</v>
      </c>
      <c r="W25" s="100" t="e">
        <f>VLOOKUP($E25,Sheet2!#REF!,20,FALSE)</f>
        <v>#REF!</v>
      </c>
      <c r="X25" s="100" t="e">
        <f>VLOOKUP($E25,Sheet2!#REF!,21,FALSE)</f>
        <v>#REF!</v>
      </c>
      <c r="Y25" s="100"/>
      <c r="Z25" s="100"/>
      <c r="AA25" s="100"/>
      <c r="AB25" s="100"/>
      <c r="AC25" s="100"/>
      <c r="AD25" s="100"/>
      <c r="AE25" s="100"/>
      <c r="AF25" s="100"/>
      <c r="AG25" s="100"/>
      <c r="AH25" s="100"/>
      <c r="AI25" s="100"/>
      <c r="AJ25" s="100"/>
      <c r="AK25" s="100"/>
    </row>
    <row r="26" ht="15" customHeight="1">
      <c r="D26" s="98">
        <v>310201100003000</v>
      </c>
      <c r="E26" s="99" t="s">
        <v>194</v>
      </c>
      <c r="G26" s="100"/>
      <c r="H26" s="100"/>
      <c r="I26" s="100"/>
      <c r="J26" s="100"/>
      <c r="K26" s="100"/>
      <c r="L26" s="100"/>
      <c r="M26" s="100"/>
      <c r="N26" s="100"/>
      <c r="O26" s="100"/>
      <c r="P26" s="100"/>
      <c r="Q26" s="100"/>
      <c r="R26" s="100"/>
      <c r="S26" s="100"/>
      <c r="T26" s="100"/>
      <c r="U26" s="100"/>
      <c r="V26" s="100"/>
      <c r="W26" s="100"/>
      <c r="X26" s="100"/>
      <c r="Y26" s="100">
        <f>+W26+X26-I26</f>
        <v>0</v>
      </c>
      <c r="Z26" s="100"/>
      <c r="AA26" s="100"/>
      <c r="AB26" s="100"/>
      <c r="AC26" s="100"/>
      <c r="AD26" s="100"/>
      <c r="AE26" s="100"/>
      <c r="AF26" s="100"/>
      <c r="AG26" s="100"/>
      <c r="AH26" s="100"/>
      <c r="AI26" s="100"/>
      <c r="AJ26" s="100"/>
      <c r="AK26" s="100"/>
    </row>
    <row r="27" ht="15" customHeight="1">
      <c r="A27" s="0" t="s">
        <v>173</v>
      </c>
      <c r="B27" s="0" t="s">
        <v>177</v>
      </c>
      <c r="C27" s="99" t="s">
        <v>194</v>
      </c>
      <c r="D27" s="99"/>
      <c r="E27" s="96" t="s">
        <v>195</v>
      </c>
      <c r="F27" s="100" t="e">
        <f>VLOOKUP($E27,Sheet2!#REF!,3,FALSE)</f>
        <v>#REF!</v>
      </c>
      <c r="G27" s="100" t="e">
        <f>VLOOKUP($E27,Sheet2!#REF!,4,FALSE)</f>
        <v>#REF!</v>
      </c>
      <c r="H27" s="100" t="e">
        <f>VLOOKUP($E27,Sheet2!#REF!,5,FALSE)</f>
        <v>#REF!</v>
      </c>
      <c r="I27" s="100" t="e">
        <f>VLOOKUP($E27,Sheet2!#REF!,6,FALSE)</f>
        <v>#REF!</v>
      </c>
      <c r="J27" s="100" t="e">
        <f>VLOOKUP($E27,Sheet2!#REF!,7,FALSE)</f>
        <v>#REF!</v>
      </c>
      <c r="K27" s="100" t="e">
        <f>VLOOKUP($E27,Sheet2!#REF!,8,FALSE)</f>
        <v>#REF!</v>
      </c>
      <c r="L27" s="100" t="e">
        <f>VLOOKUP($E27,Sheet2!#REF!,9,FALSE)</f>
        <v>#REF!</v>
      </c>
      <c r="M27" s="100" t="e">
        <f>VLOOKUP($E27,Sheet2!#REF!,10,FALSE)</f>
        <v>#REF!</v>
      </c>
      <c r="N27" s="100" t="e">
        <f>VLOOKUP($E27,Sheet2!#REF!,11,FALSE)</f>
        <v>#REF!</v>
      </c>
      <c r="O27" s="100" t="e">
        <f>VLOOKUP($E27,Sheet2!#REF!,12,FALSE)</f>
        <v>#REF!</v>
      </c>
      <c r="P27" s="100" t="e">
        <f>VLOOKUP($E27,Sheet2!#REF!,13,FALSE)</f>
        <v>#REF!</v>
      </c>
      <c r="Q27" s="100" t="e">
        <f>VLOOKUP($E27,Sheet2!#REF!,14,FALSE)</f>
        <v>#REF!</v>
      </c>
      <c r="R27" s="100" t="e">
        <f>VLOOKUP($E27,Sheet2!#REF!,15,FALSE)</f>
        <v>#REF!</v>
      </c>
      <c r="S27" s="100" t="e">
        <f>VLOOKUP($E27,Sheet2!#REF!,16,FALSE)</f>
        <v>#REF!</v>
      </c>
      <c r="T27" s="100" t="e">
        <f>VLOOKUP($E27,Sheet2!#REF!,17,FALSE)</f>
        <v>#REF!</v>
      </c>
      <c r="U27" s="100" t="e">
        <f>VLOOKUP($E27,Sheet2!#REF!,18,FALSE)</f>
        <v>#REF!</v>
      </c>
      <c r="V27" s="100" t="e">
        <f>VLOOKUP($E27,Sheet2!#REF!,19,FALSE)</f>
        <v>#REF!</v>
      </c>
      <c r="W27" s="100" t="e">
        <f>VLOOKUP($E27,Sheet2!#REF!,20,FALSE)</f>
        <v>#REF!</v>
      </c>
      <c r="X27" s="100" t="e">
        <f>VLOOKUP($E27,Sheet2!#REF!,21,FALSE)</f>
        <v>#REF!</v>
      </c>
      <c r="Y27" s="100"/>
      <c r="Z27" s="100"/>
      <c r="AA27" s="100"/>
      <c r="AB27" s="100"/>
      <c r="AC27" s="100"/>
      <c r="AD27" s="100"/>
      <c r="AE27" s="100"/>
      <c r="AF27" s="100"/>
      <c r="AG27" s="100"/>
      <c r="AH27" s="100"/>
      <c r="AI27" s="100"/>
      <c r="AJ27" s="100"/>
      <c r="AK27" s="100"/>
    </row>
    <row r="28">
      <c r="A28" s="0" t="s">
        <v>173</v>
      </c>
      <c r="B28" s="0" t="s">
        <v>169</v>
      </c>
      <c r="C28" s="99" t="s">
        <v>194</v>
      </c>
      <c r="D28" s="99"/>
      <c r="E28" s="96" t="s">
        <v>196</v>
      </c>
      <c r="F28" s="100" t="e">
        <f>VLOOKUP($E28,Sheet2!#REF!,3,FALSE)</f>
        <v>#REF!</v>
      </c>
      <c r="G28" s="100" t="e">
        <f>VLOOKUP($E28,Sheet2!#REF!,4,FALSE)</f>
        <v>#REF!</v>
      </c>
      <c r="H28" s="100" t="e">
        <f>VLOOKUP($E28,Sheet2!#REF!,5,FALSE)</f>
        <v>#REF!</v>
      </c>
      <c r="I28" s="100" t="e">
        <f>VLOOKUP($E28,Sheet2!#REF!,6,FALSE)</f>
        <v>#REF!</v>
      </c>
      <c r="J28" s="100" t="e">
        <f>VLOOKUP($E28,Sheet2!#REF!,7,FALSE)</f>
        <v>#REF!</v>
      </c>
      <c r="K28" s="100" t="e">
        <f>VLOOKUP($E28,Sheet2!#REF!,8,FALSE)</f>
        <v>#REF!</v>
      </c>
      <c r="L28" s="100" t="e">
        <f>VLOOKUP($E28,Sheet2!#REF!,9,FALSE)</f>
        <v>#REF!</v>
      </c>
      <c r="M28" s="100" t="e">
        <f>VLOOKUP($E28,Sheet2!#REF!,10,FALSE)</f>
        <v>#REF!</v>
      </c>
      <c r="N28" s="100" t="e">
        <f>VLOOKUP($E28,Sheet2!#REF!,11,FALSE)</f>
        <v>#REF!</v>
      </c>
      <c r="O28" s="100" t="e">
        <f>VLOOKUP($E28,Sheet2!#REF!,12,FALSE)</f>
        <v>#REF!</v>
      </c>
      <c r="P28" s="100" t="e">
        <f>VLOOKUP($E28,Sheet2!#REF!,13,FALSE)</f>
        <v>#REF!</v>
      </c>
      <c r="Q28" s="100" t="e">
        <f>VLOOKUP($E28,Sheet2!#REF!,14,FALSE)</f>
        <v>#REF!</v>
      </c>
      <c r="R28" s="100" t="e">
        <f>VLOOKUP($E28,Sheet2!#REF!,15,FALSE)</f>
        <v>#REF!</v>
      </c>
      <c r="S28" s="100" t="e">
        <f>VLOOKUP($E28,Sheet2!#REF!,16,FALSE)</f>
        <v>#REF!</v>
      </c>
      <c r="T28" s="100" t="e">
        <f>VLOOKUP($E28,Sheet2!#REF!,17,FALSE)</f>
        <v>#REF!</v>
      </c>
      <c r="U28" s="100" t="e">
        <f>VLOOKUP($E28,Sheet2!#REF!,18,FALSE)</f>
        <v>#REF!</v>
      </c>
      <c r="V28" s="100" t="e">
        <f>VLOOKUP($E28,Sheet2!#REF!,19,FALSE)</f>
        <v>#REF!</v>
      </c>
      <c r="W28" s="100" t="e">
        <f>VLOOKUP($E28,Sheet2!#REF!,20,FALSE)</f>
        <v>#REF!</v>
      </c>
      <c r="X28" s="100" t="e">
        <f>VLOOKUP($E28,Sheet2!#REF!,21,FALSE)</f>
        <v>#REF!</v>
      </c>
      <c r="Y28" s="100" t="e">
        <f ref="Y28:Y34" t="shared" si="3">+W28+X28-I28</f>
        <v>#REF!</v>
      </c>
      <c r="Z28" s="100"/>
      <c r="AA28" s="100"/>
      <c r="AB28" s="100"/>
      <c r="AC28" s="100"/>
      <c r="AD28" s="100"/>
      <c r="AE28" s="100"/>
      <c r="AF28" s="100"/>
      <c r="AG28" s="100"/>
      <c r="AH28" s="100"/>
      <c r="AI28" s="100"/>
      <c r="AJ28" s="100"/>
      <c r="AK28" s="100"/>
    </row>
    <row r="29">
      <c r="A29" s="0" t="s">
        <v>173</v>
      </c>
      <c r="B29" s="0" t="s">
        <v>169</v>
      </c>
      <c r="C29" s="99" t="s">
        <v>194</v>
      </c>
      <c r="D29" s="99"/>
      <c r="E29" s="96" t="s">
        <v>197</v>
      </c>
      <c r="F29" s="100" t="e">
        <f>VLOOKUP($E29,Sheet2!#REF!,3,FALSE)</f>
        <v>#REF!</v>
      </c>
      <c r="G29" s="100" t="e">
        <f>VLOOKUP($E29,Sheet2!#REF!,4,FALSE)</f>
        <v>#REF!</v>
      </c>
      <c r="H29" s="100" t="e">
        <f>VLOOKUP($E29,Sheet2!#REF!,5,FALSE)</f>
        <v>#REF!</v>
      </c>
      <c r="I29" s="100" t="e">
        <f>VLOOKUP($E29,Sheet2!#REF!,6,FALSE)</f>
        <v>#REF!</v>
      </c>
      <c r="J29" s="100" t="e">
        <f>VLOOKUP($E29,Sheet2!#REF!,7,FALSE)</f>
        <v>#REF!</v>
      </c>
      <c r="K29" s="100" t="e">
        <f>VLOOKUP($E29,Sheet2!#REF!,8,FALSE)</f>
        <v>#REF!</v>
      </c>
      <c r="L29" s="100" t="e">
        <f>VLOOKUP($E29,Sheet2!#REF!,9,FALSE)</f>
        <v>#REF!</v>
      </c>
      <c r="M29" s="100" t="e">
        <f>VLOOKUP($E29,Sheet2!#REF!,10,FALSE)</f>
        <v>#REF!</v>
      </c>
      <c r="N29" s="100" t="e">
        <f>VLOOKUP($E29,Sheet2!#REF!,11,FALSE)</f>
        <v>#REF!</v>
      </c>
      <c r="O29" s="100" t="e">
        <f>VLOOKUP($E29,Sheet2!#REF!,12,FALSE)</f>
        <v>#REF!</v>
      </c>
      <c r="P29" s="100" t="e">
        <f>VLOOKUP($E29,Sheet2!#REF!,13,FALSE)</f>
        <v>#REF!</v>
      </c>
      <c r="Q29" s="100" t="e">
        <f>VLOOKUP($E29,Sheet2!#REF!,14,FALSE)</f>
        <v>#REF!</v>
      </c>
      <c r="R29" s="100" t="e">
        <f>VLOOKUP($E29,Sheet2!#REF!,15,FALSE)</f>
        <v>#REF!</v>
      </c>
      <c r="S29" s="100" t="e">
        <f>VLOOKUP($E29,Sheet2!#REF!,16,FALSE)</f>
        <v>#REF!</v>
      </c>
      <c r="T29" s="100" t="e">
        <f>VLOOKUP($E29,Sheet2!#REF!,17,FALSE)</f>
        <v>#REF!</v>
      </c>
      <c r="U29" s="100" t="e">
        <f>VLOOKUP($E29,Sheet2!#REF!,18,FALSE)</f>
        <v>#REF!</v>
      </c>
      <c r="V29" s="100" t="e">
        <f>VLOOKUP($E29,Sheet2!#REF!,19,FALSE)</f>
        <v>#REF!</v>
      </c>
      <c r="W29" s="100" t="e">
        <f>VLOOKUP($E29,Sheet2!#REF!,20,FALSE)</f>
        <v>#REF!</v>
      </c>
      <c r="X29" s="100" t="e">
        <f>VLOOKUP($E29,Sheet2!#REF!,21,FALSE)</f>
        <v>#REF!</v>
      </c>
      <c r="Y29" s="100" t="e">
        <f t="shared" si="3"/>
        <v>#REF!</v>
      </c>
      <c r="Z29" s="100"/>
      <c r="AA29" s="100"/>
      <c r="AB29" s="100"/>
      <c r="AC29" s="100"/>
      <c r="AD29" s="100"/>
      <c r="AE29" s="100"/>
      <c r="AF29" s="100"/>
      <c r="AG29" s="100"/>
      <c r="AH29" s="100"/>
      <c r="AI29" s="100"/>
      <c r="AJ29" s="100"/>
      <c r="AK29" s="100"/>
    </row>
    <row r="30">
      <c r="A30" s="0" t="s">
        <v>173</v>
      </c>
      <c r="B30" s="0" t="s">
        <v>169</v>
      </c>
      <c r="C30" s="99" t="s">
        <v>194</v>
      </c>
      <c r="D30" s="99"/>
      <c r="E30" s="96" t="s">
        <v>198</v>
      </c>
      <c r="F30" s="100" t="e">
        <f>VLOOKUP($E30,Sheet2!#REF!,3,FALSE)</f>
        <v>#REF!</v>
      </c>
      <c r="G30" s="100" t="e">
        <f>VLOOKUP($E30,Sheet2!#REF!,4,FALSE)</f>
        <v>#REF!</v>
      </c>
      <c r="H30" s="100" t="e">
        <f>VLOOKUP($E30,Sheet2!#REF!,5,FALSE)</f>
        <v>#REF!</v>
      </c>
      <c r="I30" s="100" t="e">
        <f>VLOOKUP($E30,Sheet2!#REF!,6,FALSE)</f>
        <v>#REF!</v>
      </c>
      <c r="J30" s="100" t="e">
        <f>VLOOKUP($E30,Sheet2!#REF!,7,FALSE)</f>
        <v>#REF!</v>
      </c>
      <c r="K30" s="100" t="e">
        <f>VLOOKUP($E30,Sheet2!#REF!,8,FALSE)</f>
        <v>#REF!</v>
      </c>
      <c r="L30" s="100" t="e">
        <f>VLOOKUP($E30,Sheet2!#REF!,9,FALSE)</f>
        <v>#REF!</v>
      </c>
      <c r="M30" s="100" t="e">
        <f>VLOOKUP($E30,Sheet2!#REF!,10,FALSE)</f>
        <v>#REF!</v>
      </c>
      <c r="N30" s="100" t="e">
        <f>VLOOKUP($E30,Sheet2!#REF!,11,FALSE)</f>
        <v>#REF!</v>
      </c>
      <c r="O30" s="100" t="e">
        <f>VLOOKUP($E30,Sheet2!#REF!,12,FALSE)</f>
        <v>#REF!</v>
      </c>
      <c r="P30" s="100" t="e">
        <f>VLOOKUP($E30,Sheet2!#REF!,13,FALSE)</f>
        <v>#REF!</v>
      </c>
      <c r="Q30" s="100" t="e">
        <f>VLOOKUP($E30,Sheet2!#REF!,14,FALSE)</f>
        <v>#REF!</v>
      </c>
      <c r="R30" s="100" t="e">
        <f>VLOOKUP($E30,Sheet2!#REF!,15,FALSE)</f>
        <v>#REF!</v>
      </c>
      <c r="S30" s="100" t="e">
        <f>VLOOKUP($E30,Sheet2!#REF!,16,FALSE)</f>
        <v>#REF!</v>
      </c>
      <c r="T30" s="100" t="e">
        <f>VLOOKUP($E30,Sheet2!#REF!,17,FALSE)</f>
        <v>#REF!</v>
      </c>
      <c r="U30" s="100" t="e">
        <f>VLOOKUP($E30,Sheet2!#REF!,18,FALSE)</f>
        <v>#REF!</v>
      </c>
      <c r="V30" s="100" t="e">
        <f>VLOOKUP($E30,Sheet2!#REF!,19,FALSE)</f>
        <v>#REF!</v>
      </c>
      <c r="W30" s="100" t="e">
        <f>VLOOKUP($E30,Sheet2!#REF!,20,FALSE)</f>
        <v>#REF!</v>
      </c>
      <c r="X30" s="100" t="e">
        <f>VLOOKUP($E30,Sheet2!#REF!,21,FALSE)</f>
        <v>#REF!</v>
      </c>
      <c r="Y30" s="100" t="e">
        <f t="shared" si="3"/>
        <v>#REF!</v>
      </c>
      <c r="Z30" s="100"/>
      <c r="AA30" s="100"/>
      <c r="AB30" s="100"/>
      <c r="AC30" s="100"/>
      <c r="AD30" s="100"/>
      <c r="AE30" s="100"/>
      <c r="AF30" s="100"/>
      <c r="AG30" s="100"/>
      <c r="AH30" s="100"/>
      <c r="AI30" s="100"/>
      <c r="AJ30" s="100"/>
      <c r="AK30" s="100"/>
    </row>
    <row r="31">
      <c r="A31" s="0" t="s">
        <v>173</v>
      </c>
      <c r="B31" s="0" t="s">
        <v>169</v>
      </c>
      <c r="C31" s="99" t="s">
        <v>194</v>
      </c>
      <c r="D31" s="99"/>
      <c r="E31" s="96" t="s">
        <v>199</v>
      </c>
      <c r="F31" s="100" t="e">
        <f>VLOOKUP($E31,Sheet2!#REF!,3,FALSE)</f>
        <v>#REF!</v>
      </c>
      <c r="G31" s="100" t="e">
        <f>VLOOKUP($E31,Sheet2!#REF!,4,FALSE)</f>
        <v>#REF!</v>
      </c>
      <c r="H31" s="100" t="e">
        <f>VLOOKUP($E31,Sheet2!#REF!,5,FALSE)</f>
        <v>#REF!</v>
      </c>
      <c r="I31" s="100" t="e">
        <f>VLOOKUP($E31,Sheet2!#REF!,6,FALSE)</f>
        <v>#REF!</v>
      </c>
      <c r="J31" s="100" t="e">
        <f>VLOOKUP($E31,Sheet2!#REF!,7,FALSE)</f>
        <v>#REF!</v>
      </c>
      <c r="K31" s="100" t="e">
        <f>VLOOKUP($E31,Sheet2!#REF!,8,FALSE)</f>
        <v>#REF!</v>
      </c>
      <c r="L31" s="100" t="e">
        <f>VLOOKUP($E31,Sheet2!#REF!,9,FALSE)</f>
        <v>#REF!</v>
      </c>
      <c r="M31" s="100" t="e">
        <f>VLOOKUP($E31,Sheet2!#REF!,10,FALSE)</f>
        <v>#REF!</v>
      </c>
      <c r="N31" s="100" t="e">
        <f>VLOOKUP($E31,Sheet2!#REF!,11,FALSE)</f>
        <v>#REF!</v>
      </c>
      <c r="O31" s="100" t="e">
        <f>VLOOKUP($E31,Sheet2!#REF!,12,FALSE)</f>
        <v>#REF!</v>
      </c>
      <c r="P31" s="100" t="e">
        <f>VLOOKUP($E31,Sheet2!#REF!,13,FALSE)</f>
        <v>#REF!</v>
      </c>
      <c r="Q31" s="100" t="e">
        <f>VLOOKUP($E31,Sheet2!#REF!,14,FALSE)</f>
        <v>#REF!</v>
      </c>
      <c r="R31" s="100" t="e">
        <f>VLOOKUP($E31,Sheet2!#REF!,15,FALSE)</f>
        <v>#REF!</v>
      </c>
      <c r="S31" s="100" t="e">
        <f>VLOOKUP($E31,Sheet2!#REF!,16,FALSE)</f>
        <v>#REF!</v>
      </c>
      <c r="T31" s="100" t="e">
        <f>VLOOKUP($E31,Sheet2!#REF!,17,FALSE)</f>
        <v>#REF!</v>
      </c>
      <c r="U31" s="100" t="e">
        <f>VLOOKUP($E31,Sheet2!#REF!,18,FALSE)</f>
        <v>#REF!</v>
      </c>
      <c r="V31" s="100" t="e">
        <f>VLOOKUP($E31,Sheet2!#REF!,19,FALSE)</f>
        <v>#REF!</v>
      </c>
      <c r="W31" s="100" t="e">
        <f>VLOOKUP($E31,Sheet2!#REF!,20,FALSE)</f>
        <v>#REF!</v>
      </c>
      <c r="X31" s="100" t="e">
        <f>VLOOKUP($E31,Sheet2!#REF!,21,FALSE)</f>
        <v>#REF!</v>
      </c>
      <c r="Y31" s="100" t="e">
        <f t="shared" si="3"/>
        <v>#REF!</v>
      </c>
      <c r="Z31" s="100"/>
      <c r="AA31" s="100"/>
      <c r="AB31" s="100"/>
      <c r="AC31" s="100"/>
      <c r="AD31" s="100"/>
      <c r="AE31" s="100"/>
      <c r="AF31" s="100"/>
      <c r="AG31" s="100"/>
      <c r="AH31" s="100"/>
      <c r="AI31" s="100"/>
      <c r="AJ31" s="100"/>
      <c r="AK31" s="100"/>
    </row>
    <row r="32">
      <c r="A32" s="0" t="s">
        <v>173</v>
      </c>
      <c r="B32" s="0" t="s">
        <v>169</v>
      </c>
      <c r="C32" s="99" t="s">
        <v>194</v>
      </c>
      <c r="D32" s="99"/>
      <c r="E32" s="96" t="s">
        <v>200</v>
      </c>
      <c r="F32" s="100" t="e">
        <f>VLOOKUP($E32,Sheet2!#REF!,3,FALSE)</f>
        <v>#REF!</v>
      </c>
      <c r="G32" s="100" t="e">
        <f>VLOOKUP($E32,Sheet2!#REF!,4,FALSE)</f>
        <v>#REF!</v>
      </c>
      <c r="H32" s="100" t="e">
        <f>VLOOKUP($E32,Sheet2!#REF!,5,FALSE)</f>
        <v>#REF!</v>
      </c>
      <c r="I32" s="100" t="e">
        <f>VLOOKUP($E32,Sheet2!#REF!,6,FALSE)</f>
        <v>#REF!</v>
      </c>
      <c r="J32" s="100" t="e">
        <f>VLOOKUP($E32,Sheet2!#REF!,7,FALSE)</f>
        <v>#REF!</v>
      </c>
      <c r="K32" s="100" t="e">
        <f>VLOOKUP($E32,Sheet2!#REF!,8,FALSE)</f>
        <v>#REF!</v>
      </c>
      <c r="L32" s="100" t="e">
        <f>VLOOKUP($E32,Sheet2!#REF!,9,FALSE)</f>
        <v>#REF!</v>
      </c>
      <c r="M32" s="100" t="e">
        <f>VLOOKUP($E32,Sheet2!#REF!,10,FALSE)</f>
        <v>#REF!</v>
      </c>
      <c r="N32" s="100" t="e">
        <f>VLOOKUP($E32,Sheet2!#REF!,11,FALSE)</f>
        <v>#REF!</v>
      </c>
      <c r="O32" s="100" t="e">
        <f>VLOOKUP($E32,Sheet2!#REF!,12,FALSE)</f>
        <v>#REF!</v>
      </c>
      <c r="P32" s="100" t="e">
        <f>VLOOKUP($E32,Sheet2!#REF!,13,FALSE)</f>
        <v>#REF!</v>
      </c>
      <c r="Q32" s="100" t="e">
        <f>VLOOKUP($E32,Sheet2!#REF!,14,FALSE)</f>
        <v>#REF!</v>
      </c>
      <c r="R32" s="100" t="e">
        <f>VLOOKUP($E32,Sheet2!#REF!,15,FALSE)</f>
        <v>#REF!</v>
      </c>
      <c r="S32" s="100" t="e">
        <f>VLOOKUP($E32,Sheet2!#REF!,16,FALSE)</f>
        <v>#REF!</v>
      </c>
      <c r="T32" s="100" t="e">
        <f>VLOOKUP($E32,Sheet2!#REF!,17,FALSE)</f>
        <v>#REF!</v>
      </c>
      <c r="U32" s="100" t="e">
        <f>VLOOKUP($E32,Sheet2!#REF!,18,FALSE)</f>
        <v>#REF!</v>
      </c>
      <c r="V32" s="100" t="e">
        <f>VLOOKUP($E32,Sheet2!#REF!,19,FALSE)</f>
        <v>#REF!</v>
      </c>
      <c r="W32" s="100" t="e">
        <f>VLOOKUP($E32,Sheet2!#REF!,20,FALSE)</f>
        <v>#REF!</v>
      </c>
      <c r="X32" s="100" t="e">
        <f>VLOOKUP($E32,Sheet2!#REF!,21,FALSE)</f>
        <v>#REF!</v>
      </c>
      <c r="Y32" s="100" t="e">
        <f t="shared" si="3"/>
        <v>#REF!</v>
      </c>
      <c r="Z32" s="100"/>
      <c r="AA32" s="100"/>
      <c r="AB32" s="100"/>
      <c r="AC32" s="100"/>
      <c r="AD32" s="100"/>
      <c r="AE32" s="100"/>
      <c r="AF32" s="100"/>
      <c r="AG32" s="100"/>
      <c r="AH32" s="100"/>
      <c r="AI32" s="100"/>
      <c r="AJ32" s="100"/>
      <c r="AK32" s="100"/>
    </row>
    <row r="33" ht="15" customHeight="1">
      <c r="D33" s="98">
        <v>310201100004000</v>
      </c>
      <c r="E33" s="99" t="s">
        <v>201</v>
      </c>
      <c r="G33" s="100"/>
      <c r="H33" s="100"/>
      <c r="I33" s="100"/>
      <c r="J33" s="100"/>
      <c r="K33" s="100"/>
      <c r="L33" s="100"/>
      <c r="M33" s="100"/>
      <c r="N33" s="100"/>
      <c r="O33" s="100"/>
      <c r="P33" s="100"/>
      <c r="Q33" s="100"/>
      <c r="R33" s="100"/>
      <c r="S33" s="100"/>
      <c r="T33" s="100"/>
      <c r="U33" s="100"/>
      <c r="V33" s="100"/>
      <c r="W33" s="100"/>
      <c r="X33" s="100"/>
      <c r="Y33" s="100">
        <f t="shared" si="3"/>
        <v>0</v>
      </c>
      <c r="Z33" s="100"/>
      <c r="AA33" s="100"/>
      <c r="AB33" s="100"/>
      <c r="AC33" s="100"/>
      <c r="AD33" s="100"/>
      <c r="AE33" s="100"/>
      <c r="AF33" s="100"/>
      <c r="AG33" s="100"/>
      <c r="AH33" s="100"/>
      <c r="AI33" s="100"/>
      <c r="AJ33" s="100"/>
      <c r="AK33" s="100"/>
    </row>
    <row r="34" ht="15" customHeight="1">
      <c r="D34" s="98">
        <v>310202100001000</v>
      </c>
      <c r="E34" s="99" t="s">
        <v>202</v>
      </c>
      <c r="G34" s="100"/>
      <c r="H34" s="100"/>
      <c r="I34" s="100"/>
      <c r="J34" s="100"/>
      <c r="K34" s="100"/>
      <c r="L34" s="100"/>
      <c r="M34" s="100"/>
      <c r="N34" s="100"/>
      <c r="O34" s="100"/>
      <c r="P34" s="100"/>
      <c r="Q34" s="100"/>
      <c r="R34" s="100"/>
      <c r="S34" s="100"/>
      <c r="T34" s="100"/>
      <c r="U34" s="100"/>
      <c r="V34" s="100"/>
      <c r="W34" s="100"/>
      <c r="X34" s="100"/>
      <c r="Y34" s="100">
        <f t="shared" si="3"/>
        <v>0</v>
      </c>
      <c r="Z34" s="100"/>
      <c r="AA34" s="100"/>
      <c r="AB34" s="100"/>
      <c r="AC34" s="100"/>
      <c r="AD34" s="100"/>
      <c r="AE34" s="100"/>
      <c r="AF34" s="100"/>
      <c r="AG34" s="100"/>
      <c r="AH34" s="100"/>
      <c r="AI34" s="100"/>
      <c r="AJ34" s="100"/>
      <c r="AK34" s="100"/>
    </row>
    <row r="35" ht="15" customHeight="1">
      <c r="A35" s="0" t="s">
        <v>173</v>
      </c>
      <c r="B35" s="0" t="s">
        <v>177</v>
      </c>
      <c r="C35" s="99" t="s">
        <v>202</v>
      </c>
      <c r="D35" s="99"/>
      <c r="E35" s="96" t="s">
        <v>203</v>
      </c>
      <c r="F35" s="100" t="e">
        <f>VLOOKUP($E35,Sheet2!#REF!,3,FALSE)</f>
        <v>#REF!</v>
      </c>
      <c r="G35" s="100" t="e">
        <f>VLOOKUP($E35,Sheet2!#REF!,4,FALSE)</f>
        <v>#REF!</v>
      </c>
      <c r="H35" s="100" t="e">
        <f>VLOOKUP($E35,Sheet2!#REF!,5,FALSE)</f>
        <v>#REF!</v>
      </c>
      <c r="I35" s="100" t="e">
        <f>VLOOKUP($E35,Sheet2!#REF!,6,FALSE)</f>
        <v>#REF!</v>
      </c>
      <c r="J35" s="100" t="e">
        <f>VLOOKUP($E35,Sheet2!#REF!,7,FALSE)</f>
        <v>#REF!</v>
      </c>
      <c r="K35" s="100" t="e">
        <f>VLOOKUP($E35,Sheet2!#REF!,8,FALSE)</f>
        <v>#REF!</v>
      </c>
      <c r="L35" s="100" t="e">
        <f>VLOOKUP($E35,Sheet2!#REF!,9,FALSE)</f>
        <v>#REF!</v>
      </c>
      <c r="M35" s="100" t="e">
        <f>VLOOKUP($E35,Sheet2!#REF!,10,FALSE)</f>
        <v>#REF!</v>
      </c>
      <c r="N35" s="100" t="e">
        <f>VLOOKUP($E35,Sheet2!#REF!,11,FALSE)</f>
        <v>#REF!</v>
      </c>
      <c r="O35" s="100" t="e">
        <f>VLOOKUP($E35,Sheet2!#REF!,12,FALSE)</f>
        <v>#REF!</v>
      </c>
      <c r="P35" s="100" t="e">
        <f>VLOOKUP($E35,Sheet2!#REF!,13,FALSE)</f>
        <v>#REF!</v>
      </c>
      <c r="Q35" s="100" t="e">
        <f>VLOOKUP($E35,Sheet2!#REF!,14,FALSE)</f>
        <v>#REF!</v>
      </c>
      <c r="R35" s="100" t="e">
        <f>VLOOKUP($E35,Sheet2!#REF!,15,FALSE)</f>
        <v>#REF!</v>
      </c>
      <c r="S35" s="100" t="e">
        <f>VLOOKUP($E35,Sheet2!#REF!,16,FALSE)</f>
        <v>#REF!</v>
      </c>
      <c r="T35" s="100" t="e">
        <f>VLOOKUP($E35,Sheet2!#REF!,17,FALSE)</f>
        <v>#REF!</v>
      </c>
      <c r="U35" s="100" t="e">
        <f>VLOOKUP($E35,Sheet2!#REF!,18,FALSE)</f>
        <v>#REF!</v>
      </c>
      <c r="V35" s="100" t="e">
        <f>VLOOKUP($E35,Sheet2!#REF!,19,FALSE)</f>
        <v>#REF!</v>
      </c>
      <c r="W35" s="100" t="e">
        <f>VLOOKUP($E35,Sheet2!#REF!,20,FALSE)</f>
        <v>#REF!</v>
      </c>
      <c r="X35" s="100" t="e">
        <f>VLOOKUP($E35,Sheet2!#REF!,21,FALSE)</f>
        <v>#REF!</v>
      </c>
      <c r="Y35" s="100"/>
      <c r="Z35" s="100"/>
      <c r="AA35" s="100"/>
      <c r="AB35" s="100"/>
      <c r="AC35" s="100"/>
      <c r="AD35" s="100"/>
      <c r="AE35" s="100"/>
      <c r="AF35" s="100"/>
      <c r="AG35" s="100"/>
      <c r="AH35" s="100"/>
      <c r="AI35" s="100"/>
      <c r="AJ35" s="100"/>
      <c r="AK35" s="100"/>
    </row>
    <row r="36" ht="15" customHeight="1">
      <c r="A36" s="0" t="s">
        <v>168</v>
      </c>
      <c r="B36" s="0" t="s">
        <v>169</v>
      </c>
      <c r="C36" s="99" t="s">
        <v>202</v>
      </c>
      <c r="D36" s="99"/>
      <c r="E36" s="96" t="s">
        <v>204</v>
      </c>
      <c r="F36" s="100" t="e">
        <f>VLOOKUP($E36,Sheet2!#REF!,3,FALSE)</f>
        <v>#REF!</v>
      </c>
      <c r="G36" s="100" t="e">
        <f>VLOOKUP($E36,Sheet2!#REF!,4,FALSE)</f>
        <v>#REF!</v>
      </c>
      <c r="H36" s="100" t="e">
        <f>VLOOKUP($E36,Sheet2!#REF!,5,FALSE)</f>
        <v>#REF!</v>
      </c>
      <c r="I36" s="100" t="e">
        <f>VLOOKUP($E36,Sheet2!#REF!,6,FALSE)</f>
        <v>#REF!</v>
      </c>
      <c r="J36" s="100" t="e">
        <f>VLOOKUP($E36,Sheet2!#REF!,7,FALSE)</f>
        <v>#REF!</v>
      </c>
      <c r="K36" s="100" t="e">
        <f>VLOOKUP($E36,Sheet2!#REF!,8,FALSE)</f>
        <v>#REF!</v>
      </c>
      <c r="L36" s="100" t="e">
        <f>VLOOKUP($E36,Sheet2!#REF!,9,FALSE)</f>
        <v>#REF!</v>
      </c>
      <c r="M36" s="100" t="e">
        <f>VLOOKUP($E36,Sheet2!#REF!,10,FALSE)</f>
        <v>#REF!</v>
      </c>
      <c r="N36" s="100" t="e">
        <f>VLOOKUP($E36,Sheet2!#REF!,11,FALSE)</f>
        <v>#REF!</v>
      </c>
      <c r="O36" s="100" t="e">
        <f>VLOOKUP($E36,Sheet2!#REF!,12,FALSE)</f>
        <v>#REF!</v>
      </c>
      <c r="P36" s="100" t="e">
        <f>VLOOKUP($E36,Sheet2!#REF!,13,FALSE)</f>
        <v>#REF!</v>
      </c>
      <c r="Q36" s="100" t="e">
        <f>VLOOKUP($E36,Sheet2!#REF!,14,FALSE)</f>
        <v>#REF!</v>
      </c>
      <c r="R36" s="100" t="e">
        <f>VLOOKUP($E36,Sheet2!#REF!,15,FALSE)</f>
        <v>#REF!</v>
      </c>
      <c r="S36" s="100" t="e">
        <f>VLOOKUP($E36,Sheet2!#REF!,16,FALSE)</f>
        <v>#REF!</v>
      </c>
      <c r="T36" s="100" t="e">
        <f>VLOOKUP($E36,Sheet2!#REF!,17,FALSE)</f>
        <v>#REF!</v>
      </c>
      <c r="U36" s="100" t="e">
        <f>VLOOKUP($E36,Sheet2!#REF!,18,FALSE)</f>
        <v>#REF!</v>
      </c>
      <c r="V36" s="100" t="e">
        <f>VLOOKUP($E36,Sheet2!#REF!,19,FALSE)</f>
        <v>#REF!</v>
      </c>
      <c r="W36" s="100" t="e">
        <f>VLOOKUP($E36,Sheet2!#REF!,20,FALSE)</f>
        <v>#REF!</v>
      </c>
      <c r="X36" s="100" t="e">
        <f>VLOOKUP($E36,Sheet2!#REF!,21,FALSE)</f>
        <v>#REF!</v>
      </c>
      <c r="Y36" s="100" t="e">
        <f ref="Y36:Y38" t="shared" si="4">+W36+X36-I36</f>
        <v>#REF!</v>
      </c>
      <c r="Z36" s="100"/>
      <c r="AA36" s="100"/>
      <c r="AB36" s="100"/>
      <c r="AC36" s="100"/>
      <c r="AD36" s="100"/>
      <c r="AE36" s="100"/>
      <c r="AF36" s="100"/>
      <c r="AG36" s="100"/>
      <c r="AH36" s="100"/>
      <c r="AI36" s="100"/>
      <c r="AJ36" s="100"/>
      <c r="AK36" s="100"/>
    </row>
    <row r="37" ht="15" customHeight="1">
      <c r="A37" s="0" t="s">
        <v>173</v>
      </c>
      <c r="B37" s="0" t="s">
        <v>169</v>
      </c>
      <c r="C37" s="99" t="s">
        <v>202</v>
      </c>
      <c r="D37" s="99"/>
      <c r="E37" s="96" t="s">
        <v>205</v>
      </c>
      <c r="F37" s="100" t="e">
        <f>VLOOKUP($E37,Sheet2!#REF!,3,FALSE)</f>
        <v>#REF!</v>
      </c>
      <c r="G37" s="100" t="e">
        <f>VLOOKUP($E37,Sheet2!#REF!,4,FALSE)</f>
        <v>#REF!</v>
      </c>
      <c r="H37" s="100" t="e">
        <f>VLOOKUP($E37,Sheet2!#REF!,5,FALSE)</f>
        <v>#REF!</v>
      </c>
      <c r="I37" s="100" t="e">
        <f>VLOOKUP($E37,Sheet2!#REF!,6,FALSE)</f>
        <v>#REF!</v>
      </c>
      <c r="J37" s="100" t="e">
        <f>VLOOKUP($E37,Sheet2!#REF!,7,FALSE)</f>
        <v>#REF!</v>
      </c>
      <c r="K37" s="100" t="e">
        <f>VLOOKUP($E37,Sheet2!#REF!,8,FALSE)</f>
        <v>#REF!</v>
      </c>
      <c r="L37" s="100" t="e">
        <f>VLOOKUP($E37,Sheet2!#REF!,9,FALSE)</f>
        <v>#REF!</v>
      </c>
      <c r="M37" s="100" t="e">
        <f>VLOOKUP($E37,Sheet2!#REF!,10,FALSE)</f>
        <v>#REF!</v>
      </c>
      <c r="N37" s="100" t="e">
        <f>VLOOKUP($E37,Sheet2!#REF!,11,FALSE)</f>
        <v>#REF!</v>
      </c>
      <c r="O37" s="100" t="e">
        <f>VLOOKUP($E37,Sheet2!#REF!,12,FALSE)</f>
        <v>#REF!</v>
      </c>
      <c r="P37" s="100" t="e">
        <f>VLOOKUP($E37,Sheet2!#REF!,13,FALSE)</f>
        <v>#REF!</v>
      </c>
      <c r="Q37" s="100" t="e">
        <f>VLOOKUP($E37,Sheet2!#REF!,14,FALSE)</f>
        <v>#REF!</v>
      </c>
      <c r="R37" s="100" t="e">
        <f>VLOOKUP($E37,Sheet2!#REF!,15,FALSE)</f>
        <v>#REF!</v>
      </c>
      <c r="S37" s="100" t="e">
        <f>VLOOKUP($E37,Sheet2!#REF!,16,FALSE)</f>
        <v>#REF!</v>
      </c>
      <c r="T37" s="100" t="e">
        <f>VLOOKUP($E37,Sheet2!#REF!,17,FALSE)</f>
        <v>#REF!</v>
      </c>
      <c r="U37" s="100" t="e">
        <f>VLOOKUP($E37,Sheet2!#REF!,18,FALSE)</f>
        <v>#REF!</v>
      </c>
      <c r="V37" s="100" t="e">
        <f>VLOOKUP($E37,Sheet2!#REF!,19,FALSE)</f>
        <v>#REF!</v>
      </c>
      <c r="W37" s="100" t="e">
        <f>VLOOKUP($E37,Sheet2!#REF!,20,FALSE)</f>
        <v>#REF!</v>
      </c>
      <c r="X37" s="100" t="e">
        <f>VLOOKUP($E37,Sheet2!#REF!,21,FALSE)</f>
        <v>#REF!</v>
      </c>
      <c r="Y37" s="100" t="e">
        <f t="shared" si="4"/>
        <v>#REF!</v>
      </c>
      <c r="Z37" s="100"/>
      <c r="AA37" s="100"/>
      <c r="AB37" s="100"/>
      <c r="AC37" s="100"/>
      <c r="AD37" s="100"/>
      <c r="AE37" s="100"/>
      <c r="AF37" s="100"/>
      <c r="AG37" s="100"/>
      <c r="AH37" s="100"/>
      <c r="AI37" s="100"/>
      <c r="AJ37" s="100"/>
      <c r="AK37" s="100"/>
    </row>
    <row r="38" ht="15" customHeight="1">
      <c r="D38" s="98">
        <v>310202100002000</v>
      </c>
      <c r="E38" s="99" t="s">
        <v>206</v>
      </c>
      <c r="G38" s="100"/>
      <c r="H38" s="100"/>
      <c r="I38" s="100"/>
      <c r="J38" s="100"/>
      <c r="K38" s="100"/>
      <c r="L38" s="100"/>
      <c r="M38" s="100"/>
      <c r="N38" s="100"/>
      <c r="O38" s="100"/>
      <c r="P38" s="100"/>
      <c r="Q38" s="100"/>
      <c r="R38" s="100"/>
      <c r="S38" s="100"/>
      <c r="T38" s="100"/>
      <c r="U38" s="100"/>
      <c r="V38" s="100"/>
      <c r="W38" s="100"/>
      <c r="X38" s="100"/>
      <c r="Y38" s="100">
        <f t="shared" si="4"/>
        <v>0</v>
      </c>
      <c r="Z38" s="100"/>
      <c r="AA38" s="100"/>
      <c r="AB38" s="100"/>
      <c r="AC38" s="100"/>
      <c r="AD38" s="100"/>
      <c r="AE38" s="100"/>
      <c r="AF38" s="100"/>
      <c r="AG38" s="100"/>
      <c r="AH38" s="100"/>
      <c r="AI38" s="100"/>
      <c r="AJ38" s="100"/>
      <c r="AK38" s="100"/>
    </row>
    <row r="39" ht="15" customHeight="1">
      <c r="A39" s="0" t="s">
        <v>173</v>
      </c>
      <c r="B39" s="0" t="s">
        <v>177</v>
      </c>
      <c r="C39" s="99" t="s">
        <v>206</v>
      </c>
      <c r="D39" s="99"/>
      <c r="E39" s="96" t="s">
        <v>207</v>
      </c>
      <c r="F39" s="100" t="e">
        <f>VLOOKUP($E39,Sheet2!#REF!,3,FALSE)</f>
        <v>#REF!</v>
      </c>
      <c r="G39" s="100" t="e">
        <f>VLOOKUP($E39,Sheet2!#REF!,4,FALSE)</f>
        <v>#REF!</v>
      </c>
      <c r="H39" s="100" t="e">
        <f>VLOOKUP($E39,Sheet2!#REF!,5,FALSE)</f>
        <v>#REF!</v>
      </c>
      <c r="I39" s="100" t="e">
        <f>VLOOKUP($E39,Sheet2!#REF!,6,FALSE)</f>
        <v>#REF!</v>
      </c>
      <c r="J39" s="100" t="e">
        <f>VLOOKUP($E39,Sheet2!#REF!,7,FALSE)</f>
        <v>#REF!</v>
      </c>
      <c r="K39" s="100" t="e">
        <f>VLOOKUP($E39,Sheet2!#REF!,8,FALSE)</f>
        <v>#REF!</v>
      </c>
      <c r="L39" s="100" t="e">
        <f>VLOOKUP($E39,Sheet2!#REF!,9,FALSE)</f>
        <v>#REF!</v>
      </c>
      <c r="M39" s="100" t="e">
        <f>VLOOKUP($E39,Sheet2!#REF!,10,FALSE)</f>
        <v>#REF!</v>
      </c>
      <c r="N39" s="100" t="e">
        <f>VLOOKUP($E39,Sheet2!#REF!,11,FALSE)</f>
        <v>#REF!</v>
      </c>
      <c r="O39" s="100" t="e">
        <f>VLOOKUP($E39,Sheet2!#REF!,12,FALSE)</f>
        <v>#REF!</v>
      </c>
      <c r="P39" s="100" t="e">
        <f>VLOOKUP($E39,Sheet2!#REF!,13,FALSE)</f>
        <v>#REF!</v>
      </c>
      <c r="Q39" s="100" t="e">
        <f>VLOOKUP($E39,Sheet2!#REF!,14,FALSE)</f>
        <v>#REF!</v>
      </c>
      <c r="R39" s="100" t="e">
        <f>VLOOKUP($E39,Sheet2!#REF!,15,FALSE)</f>
        <v>#REF!</v>
      </c>
      <c r="S39" s="100" t="e">
        <f>VLOOKUP($E39,Sheet2!#REF!,16,FALSE)</f>
        <v>#REF!</v>
      </c>
      <c r="T39" s="100" t="e">
        <f>VLOOKUP($E39,Sheet2!#REF!,17,FALSE)</f>
        <v>#REF!</v>
      </c>
      <c r="U39" s="100" t="e">
        <f>VLOOKUP($E39,Sheet2!#REF!,18,FALSE)</f>
        <v>#REF!</v>
      </c>
      <c r="V39" s="100" t="e">
        <f>VLOOKUP($E39,Sheet2!#REF!,19,FALSE)</f>
        <v>#REF!</v>
      </c>
      <c r="W39" s="100" t="e">
        <f>VLOOKUP($E39,Sheet2!#REF!,20,FALSE)</f>
        <v>#REF!</v>
      </c>
      <c r="X39" s="100" t="e">
        <f>VLOOKUP($E39,Sheet2!#REF!,21,FALSE)</f>
        <v>#REF!</v>
      </c>
      <c r="Y39" s="100"/>
      <c r="Z39" s="100"/>
      <c r="AA39" s="100"/>
      <c r="AB39" s="100"/>
      <c r="AC39" s="100"/>
      <c r="AD39" s="100"/>
      <c r="AE39" s="100"/>
      <c r="AF39" s="100"/>
      <c r="AG39" s="100"/>
      <c r="AH39" s="100"/>
      <c r="AI39" s="100"/>
      <c r="AJ39" s="100"/>
      <c r="AK39" s="100"/>
    </row>
    <row r="40" ht="15" customHeight="1">
      <c r="D40" s="98">
        <v>310203100001000</v>
      </c>
      <c r="E40" s="99" t="s">
        <v>208</v>
      </c>
      <c r="G40" s="100"/>
      <c r="H40" s="100"/>
      <c r="I40" s="100"/>
      <c r="J40" s="100"/>
      <c r="K40" s="100"/>
      <c r="L40" s="100"/>
      <c r="M40" s="100"/>
      <c r="N40" s="100"/>
      <c r="O40" s="100"/>
      <c r="P40" s="100"/>
      <c r="Q40" s="100"/>
      <c r="R40" s="100"/>
      <c r="S40" s="100"/>
      <c r="T40" s="100"/>
      <c r="U40" s="100"/>
      <c r="V40" s="100"/>
      <c r="W40" s="100"/>
      <c r="X40" s="100"/>
      <c r="Y40" s="100">
        <f>+W40+X40-I40</f>
        <v>0</v>
      </c>
      <c r="Z40" s="100"/>
      <c r="AA40" s="100"/>
      <c r="AB40" s="100"/>
      <c r="AC40" s="100"/>
      <c r="AD40" s="100"/>
      <c r="AE40" s="100"/>
      <c r="AF40" s="100"/>
      <c r="AG40" s="100"/>
      <c r="AH40" s="100"/>
      <c r="AI40" s="100"/>
      <c r="AJ40" s="100"/>
      <c r="AK40" s="100"/>
    </row>
    <row r="41" ht="15" customHeight="1">
      <c r="A41" s="0" t="s">
        <v>173</v>
      </c>
      <c r="B41" s="0" t="s">
        <v>177</v>
      </c>
      <c r="C41" s="99" t="s">
        <v>208</v>
      </c>
      <c r="D41" s="99"/>
      <c r="E41" s="96" t="s">
        <v>209</v>
      </c>
      <c r="F41" s="100" t="e">
        <f>VLOOKUP($E41,Sheet2!#REF!,3,FALSE)</f>
        <v>#REF!</v>
      </c>
      <c r="G41" s="100" t="e">
        <f>VLOOKUP($E41,Sheet2!#REF!,4,FALSE)</f>
        <v>#REF!</v>
      </c>
      <c r="H41" s="100" t="e">
        <f>VLOOKUP($E41,Sheet2!#REF!,5,FALSE)</f>
        <v>#REF!</v>
      </c>
      <c r="I41" s="100" t="e">
        <f>VLOOKUP($E41,Sheet2!#REF!,6,FALSE)</f>
        <v>#REF!</v>
      </c>
      <c r="J41" s="100" t="e">
        <f>VLOOKUP($E41,Sheet2!#REF!,7,FALSE)</f>
        <v>#REF!</v>
      </c>
      <c r="K41" s="100" t="e">
        <f>VLOOKUP($E41,Sheet2!#REF!,8,FALSE)</f>
        <v>#REF!</v>
      </c>
      <c r="L41" s="100" t="e">
        <f>VLOOKUP($E41,Sheet2!#REF!,9,FALSE)</f>
        <v>#REF!</v>
      </c>
      <c r="M41" s="100" t="e">
        <f>VLOOKUP($E41,Sheet2!#REF!,10,FALSE)</f>
        <v>#REF!</v>
      </c>
      <c r="N41" s="100" t="e">
        <f>VLOOKUP($E41,Sheet2!#REF!,11,FALSE)</f>
        <v>#REF!</v>
      </c>
      <c r="O41" s="100" t="e">
        <f>VLOOKUP($E41,Sheet2!#REF!,12,FALSE)</f>
        <v>#REF!</v>
      </c>
      <c r="P41" s="100" t="e">
        <f>VLOOKUP($E41,Sheet2!#REF!,13,FALSE)</f>
        <v>#REF!</v>
      </c>
      <c r="Q41" s="100" t="e">
        <f>VLOOKUP($E41,Sheet2!#REF!,14,FALSE)</f>
        <v>#REF!</v>
      </c>
      <c r="R41" s="100" t="e">
        <f>VLOOKUP($E41,Sheet2!#REF!,15,FALSE)</f>
        <v>#REF!</v>
      </c>
      <c r="S41" s="100" t="e">
        <f>VLOOKUP($E41,Sheet2!#REF!,16,FALSE)</f>
        <v>#REF!</v>
      </c>
      <c r="T41" s="100" t="e">
        <f>VLOOKUP($E41,Sheet2!#REF!,17,FALSE)</f>
        <v>#REF!</v>
      </c>
      <c r="U41" s="100" t="e">
        <f>VLOOKUP($E41,Sheet2!#REF!,18,FALSE)</f>
        <v>#REF!</v>
      </c>
      <c r="V41" s="100" t="e">
        <f>VLOOKUP($E41,Sheet2!#REF!,19,FALSE)</f>
        <v>#REF!</v>
      </c>
      <c r="W41" s="100" t="e">
        <f>VLOOKUP($E41,Sheet2!#REF!,20,FALSE)</f>
        <v>#REF!</v>
      </c>
      <c r="X41" s="100" t="e">
        <f>VLOOKUP($E41,Sheet2!#REF!,21,FALSE)</f>
        <v>#REF!</v>
      </c>
      <c r="Y41" s="100"/>
      <c r="Z41" s="100"/>
      <c r="AA41" s="100"/>
      <c r="AB41" s="100"/>
      <c r="AC41" s="100"/>
      <c r="AD41" s="100"/>
      <c r="AE41" s="100"/>
      <c r="AF41" s="100"/>
      <c r="AG41" s="100"/>
      <c r="AH41" s="100"/>
      <c r="AI41" s="100"/>
      <c r="AJ41" s="100"/>
      <c r="AK41" s="100"/>
    </row>
    <row r="42" ht="15" customHeight="1">
      <c r="D42" s="98">
        <v>310301100001000</v>
      </c>
      <c r="E42" s="99" t="s">
        <v>210</v>
      </c>
      <c r="G42" s="100"/>
      <c r="H42" s="100"/>
      <c r="I42" s="100"/>
      <c r="J42" s="100"/>
      <c r="K42" s="100"/>
      <c r="L42" s="100"/>
      <c r="M42" s="100"/>
      <c r="N42" s="100"/>
      <c r="O42" s="100"/>
      <c r="P42" s="100"/>
      <c r="Q42" s="100"/>
      <c r="R42" s="100"/>
      <c r="S42" s="100"/>
      <c r="T42" s="100"/>
      <c r="U42" s="100"/>
      <c r="V42" s="100"/>
      <c r="W42" s="100"/>
      <c r="X42" s="100"/>
      <c r="Y42" s="100">
        <f>+W42+X42-I42</f>
        <v>0</v>
      </c>
      <c r="Z42" s="100"/>
      <c r="AA42" s="100"/>
      <c r="AB42" s="100"/>
      <c r="AC42" s="100"/>
      <c r="AD42" s="100"/>
      <c r="AE42" s="100"/>
      <c r="AF42" s="100"/>
      <c r="AG42" s="100"/>
      <c r="AH42" s="100"/>
      <c r="AI42" s="100"/>
      <c r="AJ42" s="100"/>
      <c r="AK42" s="100"/>
    </row>
    <row r="43" ht="15" customHeight="1">
      <c r="A43" s="0" t="s">
        <v>168</v>
      </c>
      <c r="B43" s="0" t="s">
        <v>177</v>
      </c>
      <c r="C43" s="99" t="s">
        <v>210</v>
      </c>
      <c r="D43" s="99"/>
      <c r="E43" s="96" t="s">
        <v>33</v>
      </c>
      <c r="F43" s="100" t="e">
        <f>VLOOKUP($E43,Sheet2!#REF!,3,FALSE)</f>
        <v>#REF!</v>
      </c>
      <c r="G43" s="100" t="e">
        <f>VLOOKUP($E43,Sheet2!#REF!,4,FALSE)</f>
        <v>#REF!</v>
      </c>
      <c r="H43" s="100" t="e">
        <f>VLOOKUP($E43,Sheet2!#REF!,5,FALSE)</f>
        <v>#REF!</v>
      </c>
      <c r="I43" s="100" t="e">
        <f>VLOOKUP($E43,Sheet2!#REF!,6,FALSE)</f>
        <v>#REF!</v>
      </c>
      <c r="J43" s="100" t="e">
        <f>VLOOKUP($E43,Sheet2!#REF!,7,FALSE)</f>
        <v>#REF!</v>
      </c>
      <c r="K43" s="100" t="e">
        <f>VLOOKUP($E43,Sheet2!#REF!,8,FALSE)</f>
        <v>#REF!</v>
      </c>
      <c r="L43" s="100" t="e">
        <f>VLOOKUP($E43,Sheet2!#REF!,9,FALSE)</f>
        <v>#REF!</v>
      </c>
      <c r="M43" s="100" t="e">
        <f>VLOOKUP($E43,Sheet2!#REF!,10,FALSE)</f>
        <v>#REF!</v>
      </c>
      <c r="N43" s="100" t="e">
        <f>VLOOKUP($E43,Sheet2!#REF!,11,FALSE)</f>
        <v>#REF!</v>
      </c>
      <c r="O43" s="100" t="e">
        <f>VLOOKUP($E43,Sheet2!#REF!,12,FALSE)</f>
        <v>#REF!</v>
      </c>
      <c r="P43" s="100" t="e">
        <f>VLOOKUP($E43,Sheet2!#REF!,13,FALSE)</f>
        <v>#REF!</v>
      </c>
      <c r="Q43" s="100" t="e">
        <f>VLOOKUP($E43,Sheet2!#REF!,14,FALSE)</f>
        <v>#REF!</v>
      </c>
      <c r="R43" s="100" t="e">
        <f>VLOOKUP($E43,Sheet2!#REF!,15,FALSE)</f>
        <v>#REF!</v>
      </c>
      <c r="S43" s="100" t="e">
        <f>VLOOKUP($E43,Sheet2!#REF!,16,FALSE)</f>
        <v>#REF!</v>
      </c>
      <c r="T43" s="100" t="e">
        <f>VLOOKUP($E43,Sheet2!#REF!,17,FALSE)</f>
        <v>#REF!</v>
      </c>
      <c r="U43" s="100" t="e">
        <f>VLOOKUP($E43,Sheet2!#REF!,18,FALSE)</f>
        <v>#REF!</v>
      </c>
      <c r="V43" s="100" t="e">
        <f>VLOOKUP($E43,Sheet2!#REF!,19,FALSE)</f>
        <v>#REF!</v>
      </c>
      <c r="W43" s="100" t="e">
        <f>VLOOKUP($E43,Sheet2!#REF!,20,FALSE)</f>
        <v>#REF!</v>
      </c>
      <c r="X43" s="100" t="e">
        <f>VLOOKUP($E43,Sheet2!#REF!,21,FALSE)</f>
        <v>#REF!</v>
      </c>
      <c r="Y43" s="100"/>
      <c r="Z43" s="100"/>
      <c r="AA43" s="100"/>
      <c r="AB43" s="100"/>
      <c r="AC43" s="100"/>
      <c r="AD43" s="100"/>
      <c r="AE43" s="100"/>
      <c r="AF43" s="100"/>
      <c r="AG43" s="100"/>
      <c r="AH43" s="100"/>
      <c r="AI43" s="100"/>
      <c r="AJ43" s="100"/>
      <c r="AK43" s="100"/>
    </row>
    <row r="44" ht="15" customHeight="1">
      <c r="A44" s="0" t="s">
        <v>173</v>
      </c>
      <c r="B44" s="0" t="s">
        <v>177</v>
      </c>
      <c r="C44" s="99" t="s">
        <v>210</v>
      </c>
      <c r="D44" s="99"/>
      <c r="E44" s="96" t="s">
        <v>211</v>
      </c>
      <c r="F44" s="100" t="e">
        <f>VLOOKUP($E44,Sheet2!#REF!,3,FALSE)</f>
        <v>#REF!</v>
      </c>
      <c r="G44" s="100" t="e">
        <f>VLOOKUP($E44,Sheet2!#REF!,4,FALSE)</f>
        <v>#REF!</v>
      </c>
      <c r="H44" s="100" t="e">
        <f>VLOOKUP($E44,Sheet2!#REF!,5,FALSE)</f>
        <v>#REF!</v>
      </c>
      <c r="I44" s="100" t="e">
        <f>VLOOKUP($E44,Sheet2!#REF!,6,FALSE)</f>
        <v>#REF!</v>
      </c>
      <c r="J44" s="100" t="e">
        <f>VLOOKUP($E44,Sheet2!#REF!,7,FALSE)</f>
        <v>#REF!</v>
      </c>
      <c r="K44" s="100" t="e">
        <f>VLOOKUP($E44,Sheet2!#REF!,8,FALSE)</f>
        <v>#REF!</v>
      </c>
      <c r="L44" s="100" t="e">
        <f>VLOOKUP($E44,Sheet2!#REF!,9,FALSE)</f>
        <v>#REF!</v>
      </c>
      <c r="M44" s="100" t="e">
        <f>VLOOKUP($E44,Sheet2!#REF!,10,FALSE)</f>
        <v>#REF!</v>
      </c>
      <c r="N44" s="100" t="e">
        <f>VLOOKUP($E44,Sheet2!#REF!,11,FALSE)</f>
        <v>#REF!</v>
      </c>
      <c r="O44" s="100" t="e">
        <f>VLOOKUP($E44,Sheet2!#REF!,12,FALSE)</f>
        <v>#REF!</v>
      </c>
      <c r="P44" s="100" t="e">
        <f>VLOOKUP($E44,Sheet2!#REF!,13,FALSE)</f>
        <v>#REF!</v>
      </c>
      <c r="Q44" s="100" t="e">
        <f>VLOOKUP($E44,Sheet2!#REF!,14,FALSE)</f>
        <v>#REF!</v>
      </c>
      <c r="R44" s="100" t="e">
        <f>VLOOKUP($E44,Sheet2!#REF!,15,FALSE)</f>
        <v>#REF!</v>
      </c>
      <c r="S44" s="100" t="e">
        <f>VLOOKUP($E44,Sheet2!#REF!,16,FALSE)</f>
        <v>#REF!</v>
      </c>
      <c r="T44" s="100" t="e">
        <f>VLOOKUP($E44,Sheet2!#REF!,17,FALSE)</f>
        <v>#REF!</v>
      </c>
      <c r="U44" s="100" t="e">
        <f>VLOOKUP($E44,Sheet2!#REF!,18,FALSE)</f>
        <v>#REF!</v>
      </c>
      <c r="V44" s="100" t="e">
        <f>VLOOKUP($E44,Sheet2!#REF!,19,FALSE)</f>
        <v>#REF!</v>
      </c>
      <c r="W44" s="100" t="e">
        <f>VLOOKUP($E44,Sheet2!#REF!,20,FALSE)</f>
        <v>#REF!</v>
      </c>
      <c r="X44" s="100" t="e">
        <f>VLOOKUP($E44,Sheet2!#REF!,21,FALSE)</f>
        <v>#REF!</v>
      </c>
      <c r="Y44" s="100"/>
      <c r="Z44" s="100"/>
      <c r="AA44" s="100"/>
      <c r="AB44" s="100"/>
      <c r="AC44" s="100"/>
      <c r="AD44" s="100"/>
      <c r="AE44" s="100"/>
      <c r="AF44" s="100"/>
      <c r="AG44" s="100"/>
      <c r="AH44" s="100"/>
      <c r="AI44" s="100"/>
      <c r="AJ44" s="100"/>
      <c r="AK44" s="100"/>
    </row>
    <row r="45" ht="15" customHeight="1">
      <c r="A45" s="0" t="s">
        <v>173</v>
      </c>
      <c r="B45" s="0" t="s">
        <v>169</v>
      </c>
      <c r="C45" s="99" t="s">
        <v>210</v>
      </c>
      <c r="D45" s="99"/>
      <c r="E45" s="96" t="s">
        <v>212</v>
      </c>
      <c r="F45" s="100" t="e">
        <f>VLOOKUP($E45,Sheet2!#REF!,3,FALSE)</f>
        <v>#REF!</v>
      </c>
      <c r="G45" s="100" t="e">
        <f>VLOOKUP($E45,Sheet2!#REF!,4,FALSE)</f>
        <v>#REF!</v>
      </c>
      <c r="H45" s="100" t="e">
        <f>VLOOKUP($E45,Sheet2!#REF!,5,FALSE)</f>
        <v>#REF!</v>
      </c>
      <c r="I45" s="100" t="e">
        <f>VLOOKUP($E45,Sheet2!#REF!,6,FALSE)</f>
        <v>#REF!</v>
      </c>
      <c r="J45" s="100" t="e">
        <f>VLOOKUP($E45,Sheet2!#REF!,7,FALSE)</f>
        <v>#REF!</v>
      </c>
      <c r="K45" s="100" t="e">
        <f>VLOOKUP($E45,Sheet2!#REF!,8,FALSE)</f>
        <v>#REF!</v>
      </c>
      <c r="L45" s="100" t="e">
        <f>VLOOKUP($E45,Sheet2!#REF!,9,FALSE)</f>
        <v>#REF!</v>
      </c>
      <c r="M45" s="100" t="e">
        <f>VLOOKUP($E45,Sheet2!#REF!,10,FALSE)</f>
        <v>#REF!</v>
      </c>
      <c r="N45" s="100" t="e">
        <f>VLOOKUP($E45,Sheet2!#REF!,11,FALSE)</f>
        <v>#REF!</v>
      </c>
      <c r="O45" s="100" t="e">
        <f>VLOOKUP($E45,Sheet2!#REF!,12,FALSE)</f>
        <v>#REF!</v>
      </c>
      <c r="P45" s="100" t="e">
        <f>VLOOKUP($E45,Sheet2!#REF!,13,FALSE)</f>
        <v>#REF!</v>
      </c>
      <c r="Q45" s="100" t="e">
        <f>VLOOKUP($E45,Sheet2!#REF!,14,FALSE)</f>
        <v>#REF!</v>
      </c>
      <c r="R45" s="100" t="e">
        <f>VLOOKUP($E45,Sheet2!#REF!,15,FALSE)</f>
        <v>#REF!</v>
      </c>
      <c r="S45" s="100" t="e">
        <f>VLOOKUP($E45,Sheet2!#REF!,16,FALSE)</f>
        <v>#REF!</v>
      </c>
      <c r="T45" s="100" t="e">
        <f>VLOOKUP($E45,Sheet2!#REF!,17,FALSE)</f>
        <v>#REF!</v>
      </c>
      <c r="U45" s="100" t="e">
        <f>VLOOKUP($E45,Sheet2!#REF!,18,FALSE)</f>
        <v>#REF!</v>
      </c>
      <c r="V45" s="100" t="e">
        <f>VLOOKUP($E45,Sheet2!#REF!,19,FALSE)</f>
        <v>#REF!</v>
      </c>
      <c r="W45" s="100" t="e">
        <f>VLOOKUP($E45,Sheet2!#REF!,20,FALSE)</f>
        <v>#REF!</v>
      </c>
      <c r="X45" s="100" t="e">
        <f>VLOOKUP($E45,Sheet2!#REF!,21,FALSE)</f>
        <v>#REF!</v>
      </c>
      <c r="Y45" s="100" t="e">
        <f ref="Y45:Y54" t="shared" si="5">+W45+X45-I45</f>
        <v>#REF!</v>
      </c>
      <c r="Z45" s="100"/>
      <c r="AA45" s="100"/>
      <c r="AB45" s="100"/>
      <c r="AC45" s="100"/>
      <c r="AD45" s="100"/>
      <c r="AE45" s="100"/>
      <c r="AF45" s="100"/>
      <c r="AG45" s="100"/>
      <c r="AH45" s="100"/>
      <c r="AI45" s="100"/>
      <c r="AJ45" s="100"/>
      <c r="AK45" s="100"/>
    </row>
    <row r="46" ht="15" customHeight="1">
      <c r="D46" s="98">
        <v>310302100001000</v>
      </c>
      <c r="E46" s="99" t="s">
        <v>213</v>
      </c>
      <c r="G46" s="100"/>
      <c r="H46" s="100"/>
      <c r="I46" s="100"/>
      <c r="J46" s="100"/>
      <c r="K46" s="100"/>
      <c r="L46" s="100"/>
      <c r="M46" s="100"/>
      <c r="N46" s="100"/>
      <c r="O46" s="100"/>
      <c r="P46" s="100"/>
      <c r="Q46" s="100"/>
      <c r="R46" s="100"/>
      <c r="S46" s="100"/>
      <c r="T46" s="100"/>
      <c r="U46" s="100"/>
      <c r="V46" s="100"/>
      <c r="W46" s="100"/>
      <c r="X46" s="100"/>
      <c r="Y46" s="100">
        <f t="shared" si="5"/>
        <v>0</v>
      </c>
      <c r="Z46" s="100"/>
      <c r="AA46" s="100"/>
      <c r="AB46" s="100"/>
      <c r="AC46" s="100"/>
      <c r="AD46" s="100"/>
      <c r="AE46" s="100"/>
      <c r="AF46" s="100"/>
      <c r="AG46" s="100"/>
      <c r="AH46" s="100"/>
      <c r="AI46" s="100"/>
      <c r="AJ46" s="100"/>
      <c r="AK46" s="100"/>
    </row>
    <row r="47" ht="15" customHeight="1">
      <c r="D47" s="98">
        <v>310303100001000</v>
      </c>
      <c r="E47" s="99" t="s">
        <v>214</v>
      </c>
      <c r="G47" s="100"/>
      <c r="H47" s="100"/>
      <c r="I47" s="100"/>
      <c r="J47" s="100"/>
      <c r="K47" s="100"/>
      <c r="L47" s="100"/>
      <c r="M47" s="100"/>
      <c r="N47" s="100"/>
      <c r="O47" s="100"/>
      <c r="P47" s="100"/>
      <c r="Q47" s="100"/>
      <c r="R47" s="100"/>
      <c r="S47" s="100"/>
      <c r="T47" s="100"/>
      <c r="U47" s="100"/>
      <c r="V47" s="100"/>
      <c r="W47" s="100"/>
      <c r="X47" s="100"/>
      <c r="Y47" s="100">
        <f t="shared" si="5"/>
        <v>0</v>
      </c>
      <c r="Z47" s="100"/>
      <c r="AA47" s="100"/>
      <c r="AB47" s="100"/>
      <c r="AC47" s="100"/>
      <c r="AD47" s="100"/>
      <c r="AE47" s="100"/>
      <c r="AF47" s="100"/>
      <c r="AG47" s="100"/>
      <c r="AH47" s="100"/>
      <c r="AI47" s="100"/>
      <c r="AJ47" s="100"/>
      <c r="AK47" s="100"/>
    </row>
    <row r="48" ht="15" customHeight="1">
      <c r="D48" s="98">
        <v>310304100001000</v>
      </c>
      <c r="E48" s="99" t="s">
        <v>215</v>
      </c>
      <c r="G48" s="100"/>
      <c r="H48" s="100"/>
      <c r="I48" s="100"/>
      <c r="J48" s="100"/>
      <c r="K48" s="100"/>
      <c r="L48" s="100"/>
      <c r="M48" s="100"/>
      <c r="N48" s="100"/>
      <c r="O48" s="100"/>
      <c r="P48" s="100"/>
      <c r="Q48" s="100"/>
      <c r="R48" s="100"/>
      <c r="S48" s="100"/>
      <c r="T48" s="100"/>
      <c r="U48" s="100"/>
      <c r="V48" s="100"/>
      <c r="W48" s="100"/>
      <c r="X48" s="100"/>
      <c r="Y48" s="100">
        <f t="shared" si="5"/>
        <v>0</v>
      </c>
      <c r="Z48" s="100"/>
      <c r="AA48" s="100"/>
      <c r="AB48" s="100"/>
      <c r="AC48" s="100"/>
      <c r="AD48" s="100"/>
      <c r="AE48" s="100"/>
      <c r="AF48" s="100"/>
      <c r="AG48" s="100"/>
      <c r="AH48" s="100"/>
      <c r="AI48" s="100"/>
      <c r="AJ48" s="100"/>
      <c r="AK48" s="100"/>
    </row>
    <row r="49" ht="15" customHeight="1">
      <c r="D49" s="98">
        <v>310305100001000</v>
      </c>
      <c r="E49" s="99" t="s">
        <v>216</v>
      </c>
      <c r="G49" s="100"/>
      <c r="H49" s="100"/>
      <c r="I49" s="100"/>
      <c r="J49" s="100"/>
      <c r="K49" s="100"/>
      <c r="L49" s="100"/>
      <c r="M49" s="100"/>
      <c r="N49" s="100"/>
      <c r="O49" s="100"/>
      <c r="P49" s="100"/>
      <c r="Q49" s="100"/>
      <c r="R49" s="100"/>
      <c r="S49" s="100"/>
      <c r="T49" s="100"/>
      <c r="U49" s="100"/>
      <c r="V49" s="100"/>
      <c r="W49" s="100"/>
      <c r="X49" s="100"/>
      <c r="Y49" s="100">
        <f t="shared" si="5"/>
        <v>0</v>
      </c>
      <c r="Z49" s="100"/>
      <c r="AA49" s="100"/>
      <c r="AB49" s="100"/>
      <c r="AC49" s="100"/>
      <c r="AD49" s="100"/>
      <c r="AE49" s="100"/>
      <c r="AF49" s="100"/>
      <c r="AG49" s="100"/>
      <c r="AH49" s="100"/>
      <c r="AI49" s="100"/>
      <c r="AJ49" s="100"/>
      <c r="AK49" s="100"/>
    </row>
    <row r="50" ht="15" customHeight="1">
      <c r="D50" s="98">
        <v>310305100002000</v>
      </c>
      <c r="E50" s="99" t="s">
        <v>217</v>
      </c>
      <c r="G50" s="100"/>
      <c r="H50" s="100"/>
      <c r="I50" s="100"/>
      <c r="J50" s="100"/>
      <c r="K50" s="100"/>
      <c r="L50" s="100"/>
      <c r="M50" s="100"/>
      <c r="N50" s="100"/>
      <c r="O50" s="100"/>
      <c r="P50" s="100"/>
      <c r="Q50" s="100"/>
      <c r="R50" s="100"/>
      <c r="S50" s="100"/>
      <c r="T50" s="100"/>
      <c r="U50" s="100"/>
      <c r="V50" s="100"/>
      <c r="W50" s="100"/>
      <c r="X50" s="100"/>
      <c r="Y50" s="100">
        <f t="shared" si="5"/>
        <v>0</v>
      </c>
      <c r="Z50" s="100"/>
      <c r="AA50" s="100"/>
      <c r="AB50" s="100"/>
      <c r="AC50" s="100"/>
      <c r="AD50" s="100"/>
      <c r="AE50" s="100"/>
      <c r="AF50" s="100"/>
      <c r="AG50" s="100"/>
      <c r="AH50" s="100"/>
      <c r="AI50" s="100"/>
      <c r="AJ50" s="100"/>
      <c r="AK50" s="100"/>
    </row>
    <row r="51" ht="15" customHeight="1">
      <c r="D51" s="98">
        <v>310306100001000</v>
      </c>
      <c r="E51" s="99" t="s">
        <v>218</v>
      </c>
      <c r="G51" s="100"/>
      <c r="H51" s="100"/>
      <c r="I51" s="100"/>
      <c r="J51" s="100"/>
      <c r="K51" s="100"/>
      <c r="L51" s="100"/>
      <c r="M51" s="100"/>
      <c r="N51" s="100"/>
      <c r="O51" s="100"/>
      <c r="P51" s="100"/>
      <c r="Q51" s="100"/>
      <c r="R51" s="100"/>
      <c r="S51" s="100"/>
      <c r="T51" s="100"/>
      <c r="U51" s="100"/>
      <c r="V51" s="100"/>
      <c r="W51" s="100"/>
      <c r="X51" s="100"/>
      <c r="Y51" s="100">
        <f t="shared" si="5"/>
        <v>0</v>
      </c>
      <c r="Z51" s="100"/>
      <c r="AA51" s="100"/>
      <c r="AB51" s="100"/>
      <c r="AC51" s="100"/>
      <c r="AD51" s="100"/>
      <c r="AE51" s="100"/>
      <c r="AF51" s="100"/>
      <c r="AG51" s="100"/>
      <c r="AH51" s="100"/>
      <c r="AI51" s="100"/>
      <c r="AJ51" s="100"/>
      <c r="AK51" s="100"/>
    </row>
    <row r="52" ht="15" customHeight="1">
      <c r="D52" s="98">
        <v>310306100002000</v>
      </c>
      <c r="E52" s="99" t="s">
        <v>219</v>
      </c>
      <c r="G52" s="100"/>
      <c r="H52" s="100"/>
      <c r="I52" s="100"/>
      <c r="J52" s="100"/>
      <c r="K52" s="100"/>
      <c r="L52" s="100"/>
      <c r="M52" s="100"/>
      <c r="N52" s="100"/>
      <c r="O52" s="100"/>
      <c r="P52" s="100"/>
      <c r="Q52" s="100"/>
      <c r="R52" s="100"/>
      <c r="S52" s="100"/>
      <c r="T52" s="100"/>
      <c r="U52" s="100"/>
      <c r="V52" s="100"/>
      <c r="W52" s="100"/>
      <c r="X52" s="100"/>
      <c r="Y52" s="100">
        <f t="shared" si="5"/>
        <v>0</v>
      </c>
      <c r="Z52" s="100"/>
      <c r="AA52" s="100"/>
      <c r="AB52" s="100"/>
      <c r="AC52" s="100"/>
      <c r="AD52" s="100"/>
      <c r="AE52" s="100"/>
      <c r="AF52" s="100"/>
      <c r="AG52" s="100"/>
      <c r="AH52" s="100"/>
      <c r="AI52" s="100"/>
      <c r="AJ52" s="100"/>
      <c r="AK52" s="100"/>
    </row>
    <row r="53" ht="15" customHeight="1">
      <c r="D53" s="98">
        <v>310307100001000</v>
      </c>
      <c r="E53" s="99" t="s">
        <v>220</v>
      </c>
      <c r="G53" s="100"/>
      <c r="H53" s="100"/>
      <c r="I53" s="100"/>
      <c r="J53" s="100"/>
      <c r="K53" s="100"/>
      <c r="L53" s="100"/>
      <c r="M53" s="100"/>
      <c r="N53" s="100"/>
      <c r="O53" s="100"/>
      <c r="P53" s="100"/>
      <c r="Q53" s="100"/>
      <c r="R53" s="100"/>
      <c r="S53" s="100"/>
      <c r="T53" s="100"/>
      <c r="U53" s="100"/>
      <c r="V53" s="100"/>
      <c r="W53" s="100"/>
      <c r="X53" s="100"/>
      <c r="Y53" s="100">
        <f t="shared" si="5"/>
        <v>0</v>
      </c>
      <c r="Z53" s="100"/>
      <c r="AA53" s="100"/>
      <c r="AB53" s="100"/>
      <c r="AC53" s="100"/>
      <c r="AD53" s="100"/>
      <c r="AE53" s="100"/>
      <c r="AF53" s="100"/>
      <c r="AG53" s="100"/>
      <c r="AH53" s="100"/>
      <c r="AI53" s="100"/>
      <c r="AJ53" s="100"/>
      <c r="AK53" s="100"/>
    </row>
    <row r="54" ht="15" customHeight="1">
      <c r="D54" s="98">
        <v>310400100001000</v>
      </c>
      <c r="E54" s="99" t="s">
        <v>221</v>
      </c>
      <c r="G54" s="100"/>
      <c r="H54" s="100"/>
      <c r="I54" s="100"/>
      <c r="J54" s="100"/>
      <c r="K54" s="100"/>
      <c r="L54" s="100"/>
      <c r="M54" s="100"/>
      <c r="N54" s="100"/>
      <c r="O54" s="100"/>
      <c r="P54" s="100"/>
      <c r="Q54" s="100"/>
      <c r="R54" s="100"/>
      <c r="S54" s="100"/>
      <c r="T54" s="100"/>
      <c r="U54" s="100"/>
      <c r="V54" s="100"/>
      <c r="W54" s="100"/>
      <c r="X54" s="100"/>
      <c r="Y54" s="100">
        <f t="shared" si="5"/>
        <v>0</v>
      </c>
      <c r="Z54" s="100"/>
      <c r="AA54" s="100"/>
      <c r="AB54" s="100"/>
      <c r="AC54" s="100"/>
      <c r="AD54" s="100"/>
      <c r="AE54" s="100"/>
      <c r="AF54" s="100"/>
      <c r="AG54" s="100"/>
      <c r="AH54" s="100"/>
      <c r="AI54" s="100"/>
      <c r="AJ54" s="100"/>
      <c r="AK54" s="100"/>
    </row>
    <row r="55" ht="15" customHeight="1">
      <c r="A55" s="0" t="s">
        <v>173</v>
      </c>
      <c r="B55" s="0" t="s">
        <v>177</v>
      </c>
      <c r="C55" s="99" t="s">
        <v>221</v>
      </c>
      <c r="D55" s="99"/>
      <c r="E55" s="96" t="s">
        <v>60</v>
      </c>
      <c r="F55" s="100" t="e">
        <f>VLOOKUP($E55,Sheet2!#REF!,3,FALSE)</f>
        <v>#REF!</v>
      </c>
      <c r="G55" s="100" t="e">
        <f>VLOOKUP($E55,Sheet2!#REF!,4,FALSE)</f>
        <v>#REF!</v>
      </c>
      <c r="H55" s="100" t="e">
        <f>VLOOKUP($E55,Sheet2!#REF!,5,FALSE)</f>
        <v>#REF!</v>
      </c>
      <c r="I55" s="100" t="e">
        <f>VLOOKUP($E55,Sheet2!#REF!,6,FALSE)</f>
        <v>#REF!</v>
      </c>
      <c r="J55" s="100" t="e">
        <f>VLOOKUP($E55,Sheet2!#REF!,7,FALSE)</f>
        <v>#REF!</v>
      </c>
      <c r="K55" s="100" t="e">
        <f>VLOOKUP($E55,Sheet2!#REF!,8,FALSE)</f>
        <v>#REF!</v>
      </c>
      <c r="L55" s="100" t="e">
        <f>VLOOKUP($E55,Sheet2!#REF!,9,FALSE)</f>
        <v>#REF!</v>
      </c>
      <c r="M55" s="100" t="e">
        <f>VLOOKUP($E55,Sheet2!#REF!,10,FALSE)</f>
        <v>#REF!</v>
      </c>
      <c r="N55" s="100" t="e">
        <f>VLOOKUP($E55,Sheet2!#REF!,11,FALSE)</f>
        <v>#REF!</v>
      </c>
      <c r="O55" s="100" t="e">
        <f>VLOOKUP($E55,Sheet2!#REF!,12,FALSE)</f>
        <v>#REF!</v>
      </c>
      <c r="P55" s="100" t="e">
        <f>VLOOKUP($E55,Sheet2!#REF!,13,FALSE)</f>
        <v>#REF!</v>
      </c>
      <c r="Q55" s="100" t="e">
        <f>VLOOKUP($E55,Sheet2!#REF!,14,FALSE)</f>
        <v>#REF!</v>
      </c>
      <c r="R55" s="100" t="e">
        <f>VLOOKUP($E55,Sheet2!#REF!,15,FALSE)</f>
        <v>#REF!</v>
      </c>
      <c r="S55" s="100" t="e">
        <f>VLOOKUP($E55,Sheet2!#REF!,16,FALSE)</f>
        <v>#REF!</v>
      </c>
      <c r="T55" s="100" t="e">
        <f>VLOOKUP($E55,Sheet2!#REF!,17,FALSE)</f>
        <v>#REF!</v>
      </c>
      <c r="U55" s="100" t="e">
        <f>VLOOKUP($E55,Sheet2!#REF!,18,FALSE)</f>
        <v>#REF!</v>
      </c>
      <c r="V55" s="100" t="e">
        <f>VLOOKUP($E55,Sheet2!#REF!,19,FALSE)</f>
        <v>#REF!</v>
      </c>
      <c r="W55" s="100" t="e">
        <f>VLOOKUP($E55,Sheet2!#REF!,20,FALSE)</f>
        <v>#REF!</v>
      </c>
      <c r="X55" s="100" t="e">
        <f>VLOOKUP($E55,Sheet2!#REF!,21,FALSE)</f>
        <v>#REF!</v>
      </c>
      <c r="Y55" s="100"/>
      <c r="Z55" s="100"/>
      <c r="AA55" s="100"/>
      <c r="AB55" s="100"/>
      <c r="AC55" s="100"/>
      <c r="AD55" s="100"/>
      <c r="AE55" s="100"/>
      <c r="AF55" s="100"/>
      <c r="AG55" s="100"/>
      <c r="AH55" s="100"/>
      <c r="AI55" s="100"/>
      <c r="AJ55" s="100"/>
      <c r="AK55" s="100"/>
    </row>
    <row r="56" ht="15" customHeight="1">
      <c r="D56" s="98">
        <v>310500100001000</v>
      </c>
      <c r="E56" s="99" t="s">
        <v>222</v>
      </c>
      <c r="G56" s="100"/>
      <c r="H56" s="100"/>
      <c r="I56" s="100"/>
      <c r="J56" s="100"/>
      <c r="K56" s="100"/>
      <c r="L56" s="100"/>
      <c r="M56" s="100"/>
      <c r="N56" s="100"/>
      <c r="O56" s="100"/>
      <c r="P56" s="100"/>
      <c r="Q56" s="100"/>
      <c r="R56" s="100"/>
      <c r="S56" s="100"/>
      <c r="T56" s="100"/>
      <c r="U56" s="100"/>
      <c r="V56" s="100"/>
      <c r="W56" s="100"/>
      <c r="X56" s="100"/>
      <c r="Y56" s="100">
        <f>+W56+X56-I56</f>
        <v>0</v>
      </c>
      <c r="Z56" s="100"/>
      <c r="AA56" s="100"/>
      <c r="AB56" s="100"/>
      <c r="AC56" s="100"/>
      <c r="AD56" s="100"/>
      <c r="AE56" s="100"/>
      <c r="AF56" s="100"/>
      <c r="AG56" s="100"/>
      <c r="AH56" s="100"/>
      <c r="AI56" s="100"/>
      <c r="AJ56" s="100"/>
      <c r="AK56" s="100"/>
    </row>
    <row r="57" ht="15" customHeight="1">
      <c r="A57" s="0" t="s">
        <v>173</v>
      </c>
      <c r="B57" s="0" t="s">
        <v>177</v>
      </c>
      <c r="C57" s="99" t="s">
        <v>222</v>
      </c>
      <c r="D57" s="99"/>
      <c r="E57" s="96" t="s">
        <v>61</v>
      </c>
      <c r="F57" s="100" t="e">
        <f>VLOOKUP($E57,Sheet2!#REF!,3,FALSE)</f>
        <v>#REF!</v>
      </c>
      <c r="G57" s="100" t="e">
        <f>VLOOKUP($E57,Sheet2!#REF!,4,FALSE)</f>
        <v>#REF!</v>
      </c>
      <c r="H57" s="100" t="e">
        <f>VLOOKUP($E57,Sheet2!#REF!,5,FALSE)</f>
        <v>#REF!</v>
      </c>
      <c r="I57" s="100" t="e">
        <f>VLOOKUP($E57,Sheet2!#REF!,6,FALSE)</f>
        <v>#REF!</v>
      </c>
      <c r="J57" s="100" t="e">
        <f>VLOOKUP($E57,Sheet2!#REF!,7,FALSE)</f>
        <v>#REF!</v>
      </c>
      <c r="K57" s="100" t="e">
        <f>VLOOKUP($E57,Sheet2!#REF!,8,FALSE)</f>
        <v>#REF!</v>
      </c>
      <c r="L57" s="100" t="e">
        <f>VLOOKUP($E57,Sheet2!#REF!,9,FALSE)</f>
        <v>#REF!</v>
      </c>
      <c r="M57" s="100" t="e">
        <f>VLOOKUP($E57,Sheet2!#REF!,10,FALSE)</f>
        <v>#REF!</v>
      </c>
      <c r="N57" s="100" t="e">
        <f>VLOOKUP($E57,Sheet2!#REF!,11,FALSE)</f>
        <v>#REF!</v>
      </c>
      <c r="O57" s="100" t="e">
        <f>VLOOKUP($E57,Sheet2!#REF!,12,FALSE)</f>
        <v>#REF!</v>
      </c>
      <c r="P57" s="100" t="e">
        <f>VLOOKUP($E57,Sheet2!#REF!,13,FALSE)</f>
        <v>#REF!</v>
      </c>
      <c r="Q57" s="100" t="e">
        <f>VLOOKUP($E57,Sheet2!#REF!,14,FALSE)</f>
        <v>#REF!</v>
      </c>
      <c r="R57" s="100" t="e">
        <f>VLOOKUP($E57,Sheet2!#REF!,15,FALSE)</f>
        <v>#REF!</v>
      </c>
      <c r="S57" s="100" t="e">
        <f>VLOOKUP($E57,Sheet2!#REF!,16,FALSE)</f>
        <v>#REF!</v>
      </c>
      <c r="T57" s="100" t="e">
        <f>VLOOKUP($E57,Sheet2!#REF!,17,FALSE)</f>
        <v>#REF!</v>
      </c>
      <c r="U57" s="100" t="e">
        <f>VLOOKUP($E57,Sheet2!#REF!,18,FALSE)</f>
        <v>#REF!</v>
      </c>
      <c r="V57" s="100" t="e">
        <f>VLOOKUP($E57,Sheet2!#REF!,19,FALSE)</f>
        <v>#REF!</v>
      </c>
      <c r="W57" s="100" t="e">
        <f>VLOOKUP($E57,Sheet2!#REF!,20,FALSE)</f>
        <v>#REF!</v>
      </c>
      <c r="X57" s="100" t="e">
        <f>VLOOKUP($E57,Sheet2!#REF!,21,FALSE)</f>
        <v>#REF!</v>
      </c>
      <c r="Y57" s="100"/>
      <c r="Z57" s="100"/>
      <c r="AA57" s="100"/>
      <c r="AB57" s="100"/>
      <c r="AC57" s="100"/>
      <c r="AD57" s="100"/>
      <c r="AE57" s="100"/>
      <c r="AF57" s="100"/>
      <c r="AG57" s="100"/>
      <c r="AH57" s="100"/>
      <c r="AI57" s="100"/>
      <c r="AJ57" s="100"/>
      <c r="AK57" s="100"/>
    </row>
    <row r="58" ht="15" customHeight="1">
      <c r="D58" s="98">
        <v>320101100001000</v>
      </c>
      <c r="E58" s="99" t="s">
        <v>223</v>
      </c>
      <c r="G58" s="100"/>
      <c r="H58" s="100"/>
      <c r="I58" s="100"/>
      <c r="J58" s="100"/>
      <c r="K58" s="100"/>
      <c r="L58" s="100"/>
      <c r="M58" s="100"/>
      <c r="N58" s="100"/>
      <c r="O58" s="100"/>
      <c r="P58" s="100"/>
      <c r="Q58" s="100"/>
      <c r="R58" s="100"/>
      <c r="S58" s="100"/>
      <c r="T58" s="100"/>
      <c r="U58" s="100"/>
      <c r="V58" s="100"/>
      <c r="W58" s="100"/>
      <c r="X58" s="100"/>
      <c r="Y58" s="100">
        <f ref="Y58:Y62" t="shared" si="6">+W58+X58-I58</f>
        <v>0</v>
      </c>
      <c r="Z58" s="100"/>
      <c r="AA58" s="100"/>
      <c r="AB58" s="100"/>
      <c r="AC58" s="100"/>
      <c r="AD58" s="100"/>
      <c r="AE58" s="100"/>
      <c r="AF58" s="100"/>
      <c r="AG58" s="100"/>
      <c r="AH58" s="100"/>
      <c r="AI58" s="100"/>
      <c r="AJ58" s="100"/>
      <c r="AK58" s="100"/>
    </row>
    <row r="59" ht="15" customHeight="1">
      <c r="A59" s="0" t="s">
        <v>173</v>
      </c>
      <c r="B59" s="0" t="s">
        <v>169</v>
      </c>
      <c r="C59" s="99" t="s">
        <v>223</v>
      </c>
      <c r="D59" s="99"/>
      <c r="E59" s="96" t="s">
        <v>224</v>
      </c>
      <c r="F59" s="100" t="e">
        <f>VLOOKUP($E59,Sheet2!#REF!,3,FALSE)</f>
        <v>#REF!</v>
      </c>
      <c r="G59" s="100" t="e">
        <f>VLOOKUP($E59,Sheet2!#REF!,4,FALSE)</f>
        <v>#REF!</v>
      </c>
      <c r="H59" s="100" t="e">
        <f>VLOOKUP($E59,Sheet2!#REF!,5,FALSE)</f>
        <v>#REF!</v>
      </c>
      <c r="I59" s="100" t="e">
        <f>VLOOKUP($E59,Sheet2!#REF!,6,FALSE)</f>
        <v>#REF!</v>
      </c>
      <c r="J59" s="100" t="e">
        <f>VLOOKUP($E59,Sheet2!#REF!,7,FALSE)</f>
        <v>#REF!</v>
      </c>
      <c r="K59" s="100" t="e">
        <f>VLOOKUP($E59,Sheet2!#REF!,8,FALSE)</f>
        <v>#REF!</v>
      </c>
      <c r="L59" s="100" t="e">
        <f>VLOOKUP($E59,Sheet2!#REF!,9,FALSE)</f>
        <v>#REF!</v>
      </c>
      <c r="M59" s="100" t="e">
        <f>VLOOKUP($E59,Sheet2!#REF!,10,FALSE)</f>
        <v>#REF!</v>
      </c>
      <c r="N59" s="100" t="e">
        <f>VLOOKUP($E59,Sheet2!#REF!,11,FALSE)</f>
        <v>#REF!</v>
      </c>
      <c r="O59" s="100" t="e">
        <f>VLOOKUP($E59,Sheet2!#REF!,12,FALSE)</f>
        <v>#REF!</v>
      </c>
      <c r="P59" s="100" t="e">
        <f>VLOOKUP($E59,Sheet2!#REF!,13,FALSE)</f>
        <v>#REF!</v>
      </c>
      <c r="Q59" s="100" t="e">
        <f>VLOOKUP($E59,Sheet2!#REF!,14,FALSE)</f>
        <v>#REF!</v>
      </c>
      <c r="R59" s="100" t="e">
        <f>VLOOKUP($E59,Sheet2!#REF!,15,FALSE)</f>
        <v>#REF!</v>
      </c>
      <c r="S59" s="100" t="e">
        <f>VLOOKUP($E59,Sheet2!#REF!,16,FALSE)</f>
        <v>#REF!</v>
      </c>
      <c r="T59" s="100" t="e">
        <f>VLOOKUP($E59,Sheet2!#REF!,17,FALSE)</f>
        <v>#REF!</v>
      </c>
      <c r="U59" s="100" t="e">
        <f>VLOOKUP($E59,Sheet2!#REF!,18,FALSE)</f>
        <v>#REF!</v>
      </c>
      <c r="V59" s="100" t="e">
        <f>VLOOKUP($E59,Sheet2!#REF!,19,FALSE)</f>
        <v>#REF!</v>
      </c>
      <c r="W59" s="100" t="e">
        <f>VLOOKUP($E59,Sheet2!#REF!,20,FALSE)</f>
        <v>#REF!</v>
      </c>
      <c r="X59" s="100" t="e">
        <f>VLOOKUP($E59,Sheet2!#REF!,21,FALSE)</f>
        <v>#REF!</v>
      </c>
      <c r="Y59" s="100" t="e">
        <f t="shared" si="6"/>
        <v>#REF!</v>
      </c>
      <c r="Z59" s="100"/>
      <c r="AA59" s="100"/>
      <c r="AB59" s="100"/>
      <c r="AC59" s="100"/>
      <c r="AD59" s="100"/>
      <c r="AE59" s="100"/>
      <c r="AF59" s="100"/>
      <c r="AG59" s="100"/>
      <c r="AH59" s="100"/>
      <c r="AI59" s="100"/>
      <c r="AJ59" s="100"/>
      <c r="AK59" s="100"/>
    </row>
    <row r="60" ht="15" customHeight="1">
      <c r="D60" s="98">
        <v>320102100001000</v>
      </c>
      <c r="E60" s="99" t="s">
        <v>225</v>
      </c>
      <c r="G60" s="100"/>
      <c r="H60" s="100"/>
      <c r="I60" s="100"/>
      <c r="J60" s="100"/>
      <c r="K60" s="100"/>
      <c r="L60" s="100"/>
      <c r="M60" s="100"/>
      <c r="N60" s="100"/>
      <c r="O60" s="100"/>
      <c r="P60" s="100"/>
      <c r="Q60" s="100"/>
      <c r="R60" s="100"/>
      <c r="S60" s="100"/>
      <c r="T60" s="100"/>
      <c r="U60" s="100"/>
      <c r="V60" s="100"/>
      <c r="W60" s="100"/>
      <c r="X60" s="100"/>
      <c r="Y60" s="100">
        <f t="shared" si="6"/>
        <v>0</v>
      </c>
      <c r="Z60" s="100"/>
      <c r="AA60" s="100"/>
      <c r="AB60" s="100"/>
      <c r="AC60" s="100"/>
      <c r="AD60" s="100"/>
      <c r="AE60" s="100"/>
      <c r="AF60" s="100"/>
      <c r="AG60" s="100"/>
      <c r="AH60" s="100"/>
      <c r="AI60" s="100"/>
      <c r="AJ60" s="100"/>
      <c r="AK60" s="100"/>
    </row>
    <row r="61" ht="15" customHeight="1">
      <c r="A61" s="0" t="s">
        <v>173</v>
      </c>
      <c r="B61" s="0" t="s">
        <v>169</v>
      </c>
      <c r="C61" s="99" t="s">
        <v>225</v>
      </c>
      <c r="D61" s="99"/>
      <c r="E61" s="96" t="s">
        <v>226</v>
      </c>
      <c r="F61" s="100" t="e">
        <f>VLOOKUP($E61,Sheet2!#REF!,3,FALSE)</f>
        <v>#REF!</v>
      </c>
      <c r="G61" s="100" t="e">
        <f>VLOOKUP($E61,Sheet2!#REF!,4,FALSE)</f>
        <v>#REF!</v>
      </c>
      <c r="H61" s="100" t="e">
        <f>VLOOKUP($E61,Sheet2!#REF!,5,FALSE)</f>
        <v>#REF!</v>
      </c>
      <c r="I61" s="100" t="e">
        <f>VLOOKUP($E61,Sheet2!#REF!,6,FALSE)</f>
        <v>#REF!</v>
      </c>
      <c r="J61" s="100" t="e">
        <f>VLOOKUP($E61,Sheet2!#REF!,7,FALSE)</f>
        <v>#REF!</v>
      </c>
      <c r="K61" s="100" t="e">
        <f>VLOOKUP($E61,Sheet2!#REF!,8,FALSE)</f>
        <v>#REF!</v>
      </c>
      <c r="L61" s="100" t="e">
        <f>VLOOKUP($E61,Sheet2!#REF!,9,FALSE)</f>
        <v>#REF!</v>
      </c>
      <c r="M61" s="100" t="e">
        <f>VLOOKUP($E61,Sheet2!#REF!,10,FALSE)</f>
        <v>#REF!</v>
      </c>
      <c r="N61" s="100" t="e">
        <f>VLOOKUP($E61,Sheet2!#REF!,11,FALSE)</f>
        <v>#REF!</v>
      </c>
      <c r="O61" s="100" t="e">
        <f>VLOOKUP($E61,Sheet2!#REF!,12,FALSE)</f>
        <v>#REF!</v>
      </c>
      <c r="P61" s="100" t="e">
        <f>VLOOKUP($E61,Sheet2!#REF!,13,FALSE)</f>
        <v>#REF!</v>
      </c>
      <c r="Q61" s="100" t="e">
        <f>VLOOKUP($E61,Sheet2!#REF!,14,FALSE)</f>
        <v>#REF!</v>
      </c>
      <c r="R61" s="100" t="e">
        <f>VLOOKUP($E61,Sheet2!#REF!,15,FALSE)</f>
        <v>#REF!</v>
      </c>
      <c r="S61" s="100" t="e">
        <f>VLOOKUP($E61,Sheet2!#REF!,16,FALSE)</f>
        <v>#REF!</v>
      </c>
      <c r="T61" s="100" t="e">
        <f>VLOOKUP($E61,Sheet2!#REF!,17,FALSE)</f>
        <v>#REF!</v>
      </c>
      <c r="U61" s="100" t="e">
        <f>VLOOKUP($E61,Sheet2!#REF!,18,FALSE)</f>
        <v>#REF!</v>
      </c>
      <c r="V61" s="100" t="e">
        <f>VLOOKUP($E61,Sheet2!#REF!,19,FALSE)</f>
        <v>#REF!</v>
      </c>
      <c r="W61" s="100" t="e">
        <f>VLOOKUP($E61,Sheet2!#REF!,20,FALSE)</f>
        <v>#REF!</v>
      </c>
      <c r="X61" s="100" t="e">
        <f>VLOOKUP($E61,Sheet2!#REF!,21,FALSE)</f>
        <v>#REF!</v>
      </c>
      <c r="Y61" s="100" t="e">
        <f t="shared" si="6"/>
        <v>#REF!</v>
      </c>
      <c r="Z61" s="100"/>
      <c r="AA61" s="100"/>
      <c r="AB61" s="100"/>
      <c r="AC61" s="100"/>
      <c r="AD61" s="100"/>
      <c r="AE61" s="100"/>
      <c r="AF61" s="100"/>
      <c r="AG61" s="100"/>
      <c r="AH61" s="100"/>
      <c r="AI61" s="100"/>
      <c r="AJ61" s="100"/>
      <c r="AK61" s="100"/>
    </row>
    <row r="62" ht="15" customHeight="1">
      <c r="D62" s="98">
        <v>330101100002000</v>
      </c>
      <c r="E62" s="99" t="s">
        <v>227</v>
      </c>
      <c r="G62" s="100"/>
      <c r="H62" s="100"/>
      <c r="I62" s="100"/>
      <c r="J62" s="100"/>
      <c r="K62" s="100"/>
      <c r="L62" s="100"/>
      <c r="M62" s="100"/>
      <c r="N62" s="100"/>
      <c r="O62" s="100"/>
      <c r="P62" s="100"/>
      <c r="Q62" s="100"/>
      <c r="R62" s="100"/>
      <c r="S62" s="100"/>
      <c r="T62" s="100"/>
      <c r="U62" s="100"/>
      <c r="V62" s="100"/>
      <c r="W62" s="100"/>
      <c r="X62" s="100"/>
      <c r="Y62" s="100">
        <f t="shared" si="6"/>
        <v>0</v>
      </c>
      <c r="Z62" s="100"/>
      <c r="AA62" s="100"/>
      <c r="AB62" s="100"/>
      <c r="AC62" s="100"/>
      <c r="AD62" s="100"/>
      <c r="AE62" s="100"/>
      <c r="AF62" s="100"/>
      <c r="AG62" s="100"/>
      <c r="AH62" s="100"/>
      <c r="AI62" s="100"/>
      <c r="AJ62" s="100"/>
      <c r="AK62" s="100"/>
    </row>
    <row r="63" ht="15" customHeight="1">
      <c r="A63" s="0" t="s">
        <v>168</v>
      </c>
      <c r="B63" s="0" t="s">
        <v>177</v>
      </c>
      <c r="C63" s="99" t="s">
        <v>227</v>
      </c>
      <c r="D63" s="99"/>
      <c r="E63" s="96" t="s">
        <v>32</v>
      </c>
      <c r="F63" s="100" t="e">
        <f>VLOOKUP($E63,Sheet2!#REF!,3,FALSE)</f>
        <v>#REF!</v>
      </c>
      <c r="G63" s="100" t="e">
        <f>VLOOKUP($E63,Sheet2!#REF!,4,FALSE)</f>
        <v>#REF!</v>
      </c>
      <c r="H63" s="100" t="e">
        <f>VLOOKUP($E63,Sheet2!#REF!,5,FALSE)</f>
        <v>#REF!</v>
      </c>
      <c r="I63" s="100" t="e">
        <f>VLOOKUP($E63,Sheet2!#REF!,6,FALSE)</f>
        <v>#REF!</v>
      </c>
      <c r="J63" s="100" t="e">
        <f>VLOOKUP($E63,Sheet2!#REF!,7,FALSE)</f>
        <v>#REF!</v>
      </c>
      <c r="K63" s="100" t="e">
        <f>VLOOKUP($E63,Sheet2!#REF!,8,FALSE)</f>
        <v>#REF!</v>
      </c>
      <c r="L63" s="100" t="e">
        <f>VLOOKUP($E63,Sheet2!#REF!,9,FALSE)</f>
        <v>#REF!</v>
      </c>
      <c r="M63" s="100" t="e">
        <f>VLOOKUP($E63,Sheet2!#REF!,10,FALSE)</f>
        <v>#REF!</v>
      </c>
      <c r="N63" s="100" t="e">
        <f>VLOOKUP($E63,Sheet2!#REF!,11,FALSE)</f>
        <v>#REF!</v>
      </c>
      <c r="O63" s="100" t="e">
        <f>VLOOKUP($E63,Sheet2!#REF!,12,FALSE)</f>
        <v>#REF!</v>
      </c>
      <c r="P63" s="100" t="e">
        <f>VLOOKUP($E63,Sheet2!#REF!,13,FALSE)</f>
        <v>#REF!</v>
      </c>
      <c r="Q63" s="100" t="e">
        <f>VLOOKUP($E63,Sheet2!#REF!,14,FALSE)</f>
        <v>#REF!</v>
      </c>
      <c r="R63" s="100" t="e">
        <f>VLOOKUP($E63,Sheet2!#REF!,15,FALSE)</f>
        <v>#REF!</v>
      </c>
      <c r="S63" s="100" t="e">
        <f>VLOOKUP($E63,Sheet2!#REF!,16,FALSE)</f>
        <v>#REF!</v>
      </c>
      <c r="T63" s="100" t="e">
        <f>VLOOKUP($E63,Sheet2!#REF!,17,FALSE)</f>
        <v>#REF!</v>
      </c>
      <c r="U63" s="100" t="e">
        <f>VLOOKUP($E63,Sheet2!#REF!,18,FALSE)</f>
        <v>#REF!</v>
      </c>
      <c r="V63" s="100" t="e">
        <f>VLOOKUP($E63,Sheet2!#REF!,19,FALSE)</f>
        <v>#REF!</v>
      </c>
      <c r="W63" s="100" t="e">
        <f>VLOOKUP($E63,Sheet2!#REF!,20,FALSE)</f>
        <v>#REF!</v>
      </c>
      <c r="X63" s="100" t="e">
        <f>VLOOKUP($E63,Sheet2!#REF!,21,FALSE)</f>
        <v>#REF!</v>
      </c>
      <c r="Y63" s="100"/>
      <c r="Z63" s="100"/>
      <c r="AA63" s="100"/>
      <c r="AB63" s="100"/>
      <c r="AC63" s="100"/>
      <c r="AD63" s="100"/>
      <c r="AE63" s="100"/>
      <c r="AF63" s="100"/>
      <c r="AG63" s="100"/>
      <c r="AH63" s="100"/>
      <c r="AI63" s="100"/>
      <c r="AJ63" s="100"/>
      <c r="AK63" s="100"/>
    </row>
    <row r="64" ht="15" customHeight="1">
      <c r="A64" s="0" t="s">
        <v>173</v>
      </c>
      <c r="B64" s="0" t="s">
        <v>177</v>
      </c>
      <c r="C64" s="99" t="s">
        <v>227</v>
      </c>
      <c r="D64" s="99"/>
      <c r="E64" s="96" t="s">
        <v>228</v>
      </c>
      <c r="F64" s="100" t="e">
        <f>VLOOKUP($E64,Sheet2!#REF!,3,FALSE)</f>
        <v>#REF!</v>
      </c>
      <c r="G64" s="100" t="e">
        <f>VLOOKUP($E64,Sheet2!#REF!,4,FALSE)</f>
        <v>#REF!</v>
      </c>
      <c r="H64" s="100" t="e">
        <f>VLOOKUP($E64,Sheet2!#REF!,5,FALSE)</f>
        <v>#REF!</v>
      </c>
      <c r="I64" s="100" t="e">
        <f>VLOOKUP($E64,Sheet2!#REF!,6,FALSE)</f>
        <v>#REF!</v>
      </c>
      <c r="J64" s="100" t="e">
        <f>VLOOKUP($E64,Sheet2!#REF!,7,FALSE)</f>
        <v>#REF!</v>
      </c>
      <c r="K64" s="100" t="e">
        <f>VLOOKUP($E64,Sheet2!#REF!,8,FALSE)</f>
        <v>#REF!</v>
      </c>
      <c r="L64" s="100" t="e">
        <f>VLOOKUP($E64,Sheet2!#REF!,9,FALSE)</f>
        <v>#REF!</v>
      </c>
      <c r="M64" s="100" t="e">
        <f>VLOOKUP($E64,Sheet2!#REF!,10,FALSE)</f>
        <v>#REF!</v>
      </c>
      <c r="N64" s="100" t="e">
        <f>VLOOKUP($E64,Sheet2!#REF!,11,FALSE)</f>
        <v>#REF!</v>
      </c>
      <c r="O64" s="100" t="e">
        <f>VLOOKUP($E64,Sheet2!#REF!,12,FALSE)</f>
        <v>#REF!</v>
      </c>
      <c r="P64" s="100" t="e">
        <f>VLOOKUP($E64,Sheet2!#REF!,13,FALSE)</f>
        <v>#REF!</v>
      </c>
      <c r="Q64" s="100" t="e">
        <f>VLOOKUP($E64,Sheet2!#REF!,14,FALSE)</f>
        <v>#REF!</v>
      </c>
      <c r="R64" s="100" t="e">
        <f>VLOOKUP($E64,Sheet2!#REF!,15,FALSE)</f>
        <v>#REF!</v>
      </c>
      <c r="S64" s="100" t="e">
        <f>VLOOKUP($E64,Sheet2!#REF!,16,FALSE)</f>
        <v>#REF!</v>
      </c>
      <c r="T64" s="100" t="e">
        <f>VLOOKUP($E64,Sheet2!#REF!,17,FALSE)</f>
        <v>#REF!</v>
      </c>
      <c r="U64" s="100" t="e">
        <f>VLOOKUP($E64,Sheet2!#REF!,18,FALSE)</f>
        <v>#REF!</v>
      </c>
      <c r="V64" s="100" t="e">
        <f>VLOOKUP($E64,Sheet2!#REF!,19,FALSE)</f>
        <v>#REF!</v>
      </c>
      <c r="W64" s="100" t="e">
        <f>VLOOKUP($E64,Sheet2!#REF!,20,FALSE)</f>
        <v>#REF!</v>
      </c>
      <c r="X64" s="100" t="e">
        <f>VLOOKUP($E64,Sheet2!#REF!,21,FALSE)</f>
        <v>#REF!</v>
      </c>
      <c r="Y64" s="100"/>
      <c r="Z64" s="100"/>
      <c r="AA64" s="100"/>
      <c r="AB64" s="100"/>
      <c r="AC64" s="100"/>
      <c r="AD64" s="100"/>
      <c r="AE64" s="100"/>
      <c r="AF64" s="100"/>
      <c r="AG64" s="100"/>
      <c r="AH64" s="100"/>
      <c r="AI64" s="100"/>
      <c r="AJ64" s="100"/>
      <c r="AK64" s="100"/>
    </row>
    <row r="65" ht="15" customHeight="1">
      <c r="D65" s="98">
        <v>340100200001000</v>
      </c>
      <c r="E65" s="99" t="s">
        <v>229</v>
      </c>
      <c r="G65" s="100"/>
      <c r="H65" s="100"/>
      <c r="I65" s="100"/>
      <c r="J65" s="100"/>
      <c r="K65" s="100"/>
      <c r="L65" s="100"/>
      <c r="M65" s="100"/>
      <c r="N65" s="100"/>
      <c r="O65" s="100"/>
      <c r="P65" s="100"/>
      <c r="Q65" s="100"/>
      <c r="R65" s="100"/>
      <c r="S65" s="100"/>
      <c r="T65" s="100"/>
      <c r="U65" s="100"/>
      <c r="V65" s="100"/>
      <c r="W65" s="100"/>
      <c r="X65" s="100"/>
      <c r="Y65" s="100">
        <f ref="Y65:Y69" t="shared" si="7">+W65+X65-I65</f>
        <v>0</v>
      </c>
      <c r="Z65" s="100"/>
      <c r="AA65" s="100"/>
      <c r="AB65" s="100"/>
      <c r="AC65" s="100"/>
      <c r="AD65" s="100"/>
      <c r="AE65" s="100"/>
      <c r="AF65" s="100"/>
      <c r="AG65" s="100"/>
      <c r="AH65" s="100"/>
      <c r="AI65" s="100"/>
      <c r="AJ65" s="100"/>
      <c r="AK65" s="100"/>
    </row>
    <row r="66" ht="15" customHeight="1">
      <c r="A66" s="0" t="s">
        <v>173</v>
      </c>
      <c r="B66" s="0" t="s">
        <v>169</v>
      </c>
      <c r="C66" s="99" t="s">
        <v>229</v>
      </c>
      <c r="D66" s="99"/>
      <c r="E66" s="96" t="s">
        <v>230</v>
      </c>
      <c r="F66" s="100" t="e">
        <f>VLOOKUP($E66,Sheet2!#REF!,3,FALSE)</f>
        <v>#REF!</v>
      </c>
      <c r="G66" s="100" t="e">
        <f>VLOOKUP($E66,Sheet2!#REF!,4,FALSE)</f>
        <v>#REF!</v>
      </c>
      <c r="H66" s="100" t="e">
        <f>VLOOKUP($E66,Sheet2!#REF!,5,FALSE)</f>
        <v>#REF!</v>
      </c>
      <c r="I66" s="100" t="e">
        <f>VLOOKUP($E66,Sheet2!#REF!,6,FALSE)</f>
        <v>#REF!</v>
      </c>
      <c r="J66" s="100" t="e">
        <f>VLOOKUP($E66,Sheet2!#REF!,7,FALSE)</f>
        <v>#REF!</v>
      </c>
      <c r="K66" s="100" t="e">
        <f>VLOOKUP($E66,Sheet2!#REF!,8,FALSE)</f>
        <v>#REF!</v>
      </c>
      <c r="L66" s="100" t="e">
        <f>VLOOKUP($E66,Sheet2!#REF!,9,FALSE)</f>
        <v>#REF!</v>
      </c>
      <c r="M66" s="100" t="e">
        <f>VLOOKUP($E66,Sheet2!#REF!,10,FALSE)</f>
        <v>#REF!</v>
      </c>
      <c r="N66" s="100" t="e">
        <f>VLOOKUP($E66,Sheet2!#REF!,11,FALSE)</f>
        <v>#REF!</v>
      </c>
      <c r="O66" s="100" t="e">
        <f>VLOOKUP($E66,Sheet2!#REF!,12,FALSE)</f>
        <v>#REF!</v>
      </c>
      <c r="P66" s="100" t="e">
        <f>VLOOKUP($E66,Sheet2!#REF!,13,FALSE)</f>
        <v>#REF!</v>
      </c>
      <c r="Q66" s="100" t="e">
        <f>VLOOKUP($E66,Sheet2!#REF!,14,FALSE)</f>
        <v>#REF!</v>
      </c>
      <c r="R66" s="100" t="e">
        <f>VLOOKUP($E66,Sheet2!#REF!,15,FALSE)</f>
        <v>#REF!</v>
      </c>
      <c r="S66" s="100" t="e">
        <f>VLOOKUP($E66,Sheet2!#REF!,16,FALSE)</f>
        <v>#REF!</v>
      </c>
      <c r="T66" s="100" t="e">
        <f>VLOOKUP($E66,Sheet2!#REF!,17,FALSE)</f>
        <v>#REF!</v>
      </c>
      <c r="U66" s="100" t="e">
        <f>VLOOKUP($E66,Sheet2!#REF!,18,FALSE)</f>
        <v>#REF!</v>
      </c>
      <c r="V66" s="100" t="e">
        <f>VLOOKUP($E66,Sheet2!#REF!,19,FALSE)</f>
        <v>#REF!</v>
      </c>
      <c r="W66" s="100" t="e">
        <f>VLOOKUP($E66,Sheet2!#REF!,20,FALSE)</f>
        <v>#REF!</v>
      </c>
      <c r="X66" s="100" t="e">
        <f>VLOOKUP($E66,Sheet2!#REF!,21,FALSE)</f>
        <v>#REF!</v>
      </c>
      <c r="Y66" s="100" t="e">
        <f t="shared" si="7"/>
        <v>#REF!</v>
      </c>
      <c r="Z66" s="100"/>
      <c r="AA66" s="100"/>
      <c r="AB66" s="100"/>
      <c r="AC66" s="100"/>
      <c r="AD66" s="100"/>
      <c r="AE66" s="100"/>
      <c r="AF66" s="100"/>
      <c r="AG66" s="100"/>
      <c r="AH66" s="100"/>
      <c r="AI66" s="100"/>
      <c r="AJ66" s="100"/>
      <c r="AK66" s="100"/>
    </row>
    <row r="67" ht="15" customHeight="1">
      <c r="A67" s="0" t="s">
        <v>173</v>
      </c>
      <c r="B67" s="0" t="s">
        <v>169</v>
      </c>
      <c r="C67" s="99" t="s">
        <v>229</v>
      </c>
      <c r="D67" s="99"/>
      <c r="E67" s="96" t="s">
        <v>231</v>
      </c>
      <c r="F67" s="100" t="e">
        <f>VLOOKUP($E67,Sheet2!#REF!,3,FALSE)</f>
        <v>#REF!</v>
      </c>
      <c r="G67" s="100" t="e">
        <f>VLOOKUP($E67,Sheet2!#REF!,4,FALSE)</f>
        <v>#REF!</v>
      </c>
      <c r="H67" s="100" t="e">
        <f>VLOOKUP($E67,Sheet2!#REF!,5,FALSE)</f>
        <v>#REF!</v>
      </c>
      <c r="I67" s="100" t="e">
        <f>VLOOKUP($E67,Sheet2!#REF!,6,FALSE)</f>
        <v>#REF!</v>
      </c>
      <c r="J67" s="100" t="e">
        <f>VLOOKUP($E67,Sheet2!#REF!,7,FALSE)</f>
        <v>#REF!</v>
      </c>
      <c r="K67" s="100" t="e">
        <f>VLOOKUP($E67,Sheet2!#REF!,8,FALSE)</f>
        <v>#REF!</v>
      </c>
      <c r="L67" s="100" t="e">
        <f>VLOOKUP($E67,Sheet2!#REF!,9,FALSE)</f>
        <v>#REF!</v>
      </c>
      <c r="M67" s="100" t="e">
        <f>VLOOKUP($E67,Sheet2!#REF!,10,FALSE)</f>
        <v>#REF!</v>
      </c>
      <c r="N67" s="100" t="e">
        <f>VLOOKUP($E67,Sheet2!#REF!,11,FALSE)</f>
        <v>#REF!</v>
      </c>
      <c r="O67" s="100" t="e">
        <f>VLOOKUP($E67,Sheet2!#REF!,12,FALSE)</f>
        <v>#REF!</v>
      </c>
      <c r="P67" s="100" t="e">
        <f>VLOOKUP($E67,Sheet2!#REF!,13,FALSE)</f>
        <v>#REF!</v>
      </c>
      <c r="Q67" s="100" t="e">
        <f>VLOOKUP($E67,Sheet2!#REF!,14,FALSE)</f>
        <v>#REF!</v>
      </c>
      <c r="R67" s="100" t="e">
        <f>VLOOKUP($E67,Sheet2!#REF!,15,FALSE)</f>
        <v>#REF!</v>
      </c>
      <c r="S67" s="100" t="e">
        <f>VLOOKUP($E67,Sheet2!#REF!,16,FALSE)</f>
        <v>#REF!</v>
      </c>
      <c r="T67" s="100" t="e">
        <f>VLOOKUP($E67,Sheet2!#REF!,17,FALSE)</f>
        <v>#REF!</v>
      </c>
      <c r="U67" s="100" t="e">
        <f>VLOOKUP($E67,Sheet2!#REF!,18,FALSE)</f>
        <v>#REF!</v>
      </c>
      <c r="V67" s="100" t="e">
        <f>VLOOKUP($E67,Sheet2!#REF!,19,FALSE)</f>
        <v>#REF!</v>
      </c>
      <c r="W67" s="100" t="e">
        <f>VLOOKUP($E67,Sheet2!#REF!,20,FALSE)</f>
        <v>#REF!</v>
      </c>
      <c r="X67" s="100" t="e">
        <f>VLOOKUP($E67,Sheet2!#REF!,21,FALSE)</f>
        <v>#REF!</v>
      </c>
      <c r="Y67" s="100" t="e">
        <f t="shared" si="7"/>
        <v>#REF!</v>
      </c>
      <c r="Z67" s="100"/>
      <c r="AA67" s="100"/>
      <c r="AB67" s="100"/>
      <c r="AC67" s="100"/>
      <c r="AD67" s="100"/>
      <c r="AE67" s="100"/>
      <c r="AF67" s="100"/>
      <c r="AG67" s="100"/>
      <c r="AH67" s="100"/>
      <c r="AI67" s="100"/>
      <c r="AJ67" s="100"/>
      <c r="AK67" s="100"/>
    </row>
    <row r="68" ht="15" customHeight="1">
      <c r="A68" s="0" t="s">
        <v>173</v>
      </c>
      <c r="B68" s="0" t="s">
        <v>169</v>
      </c>
      <c r="C68" s="99" t="s">
        <v>229</v>
      </c>
      <c r="D68" s="99"/>
      <c r="E68" s="96" t="s">
        <v>232</v>
      </c>
      <c r="F68" s="100" t="e">
        <f>VLOOKUP($E68,Sheet2!#REF!,3,FALSE)</f>
        <v>#REF!</v>
      </c>
      <c r="G68" s="100" t="e">
        <f>VLOOKUP($E68,Sheet2!#REF!,4,FALSE)</f>
        <v>#REF!</v>
      </c>
      <c r="H68" s="100" t="e">
        <f>VLOOKUP($E68,Sheet2!#REF!,5,FALSE)</f>
        <v>#REF!</v>
      </c>
      <c r="I68" s="100" t="e">
        <f>VLOOKUP($E68,Sheet2!#REF!,6,FALSE)</f>
        <v>#REF!</v>
      </c>
      <c r="J68" s="100" t="e">
        <f>VLOOKUP($E68,Sheet2!#REF!,7,FALSE)</f>
        <v>#REF!</v>
      </c>
      <c r="K68" s="100" t="e">
        <f>VLOOKUP($E68,Sheet2!#REF!,8,FALSE)</f>
        <v>#REF!</v>
      </c>
      <c r="L68" s="100" t="e">
        <f>VLOOKUP($E68,Sheet2!#REF!,9,FALSE)</f>
        <v>#REF!</v>
      </c>
      <c r="M68" s="100" t="e">
        <f>VLOOKUP($E68,Sheet2!#REF!,10,FALSE)</f>
        <v>#REF!</v>
      </c>
      <c r="N68" s="100" t="e">
        <f>VLOOKUP($E68,Sheet2!#REF!,11,FALSE)</f>
        <v>#REF!</v>
      </c>
      <c r="O68" s="100" t="e">
        <f>VLOOKUP($E68,Sheet2!#REF!,12,FALSE)</f>
        <v>#REF!</v>
      </c>
      <c r="P68" s="100" t="e">
        <f>VLOOKUP($E68,Sheet2!#REF!,13,FALSE)</f>
        <v>#REF!</v>
      </c>
      <c r="Q68" s="100" t="e">
        <f>VLOOKUP($E68,Sheet2!#REF!,14,FALSE)</f>
        <v>#REF!</v>
      </c>
      <c r="R68" s="100" t="e">
        <f>VLOOKUP($E68,Sheet2!#REF!,15,FALSE)</f>
        <v>#REF!</v>
      </c>
      <c r="S68" s="100" t="e">
        <f>VLOOKUP($E68,Sheet2!#REF!,16,FALSE)</f>
        <v>#REF!</v>
      </c>
      <c r="T68" s="100" t="e">
        <f>VLOOKUP($E68,Sheet2!#REF!,17,FALSE)</f>
        <v>#REF!</v>
      </c>
      <c r="U68" s="100" t="e">
        <f>VLOOKUP($E68,Sheet2!#REF!,18,FALSE)</f>
        <v>#REF!</v>
      </c>
      <c r="V68" s="100" t="e">
        <f>VLOOKUP($E68,Sheet2!#REF!,19,FALSE)</f>
        <v>#REF!</v>
      </c>
      <c r="W68" s="100" t="e">
        <f>VLOOKUP($E68,Sheet2!#REF!,20,FALSE)</f>
        <v>#REF!</v>
      </c>
      <c r="X68" s="100" t="e">
        <f>VLOOKUP($E68,Sheet2!#REF!,21,FALSE)</f>
        <v>#REF!</v>
      </c>
      <c r="Y68" s="100" t="e">
        <f t="shared" si="7"/>
        <v>#REF!</v>
      </c>
      <c r="Z68" s="100"/>
      <c r="AA68" s="100"/>
      <c r="AB68" s="100"/>
      <c r="AC68" s="100"/>
      <c r="AD68" s="100"/>
      <c r="AE68" s="100"/>
      <c r="AF68" s="100"/>
      <c r="AG68" s="100"/>
      <c r="AH68" s="100"/>
      <c r="AI68" s="100"/>
      <c r="AJ68" s="100"/>
      <c r="AK68" s="100"/>
    </row>
    <row r="69" ht="15" customHeight="1">
      <c r="E69" s="99" t="s">
        <v>233</v>
      </c>
      <c r="G69" s="100"/>
      <c r="H69" s="100"/>
      <c r="I69" s="100"/>
      <c r="J69" s="100"/>
      <c r="K69" s="100"/>
      <c r="L69" s="100"/>
      <c r="M69" s="100"/>
      <c r="N69" s="100"/>
      <c r="O69" s="100"/>
      <c r="P69" s="100"/>
      <c r="Q69" s="100"/>
      <c r="R69" s="100"/>
      <c r="S69" s="100"/>
      <c r="T69" s="100"/>
      <c r="U69" s="100"/>
      <c r="V69" s="100"/>
      <c r="W69" s="100"/>
      <c r="X69" s="100"/>
      <c r="Y69" s="100">
        <f t="shared" si="7"/>
        <v>0</v>
      </c>
      <c r="Z69" s="100"/>
      <c r="AA69" s="100"/>
      <c r="AB69" s="100"/>
      <c r="AC69" s="100"/>
      <c r="AD69" s="100"/>
      <c r="AE69" s="100"/>
      <c r="AF69" s="100"/>
      <c r="AG69" s="100"/>
      <c r="AH69" s="100"/>
      <c r="AI69" s="100"/>
      <c r="AJ69" s="100"/>
      <c r="AK69" s="100"/>
    </row>
    <row r="70" ht="15" customHeight="1">
      <c r="A70" s="0" t="s">
        <v>168</v>
      </c>
      <c r="B70" s="0" t="s">
        <v>234</v>
      </c>
      <c r="C70" s="99" t="s">
        <v>233</v>
      </c>
      <c r="D70" s="99"/>
      <c r="E70" s="96" t="s">
        <v>39</v>
      </c>
      <c r="F70" s="100" t="e">
        <f>VLOOKUP($E70,Sheet2!#REF!,3,FALSE)</f>
        <v>#REF!</v>
      </c>
      <c r="G70" s="100" t="e">
        <f>VLOOKUP($E70,Sheet2!#REF!,4,FALSE)</f>
        <v>#REF!</v>
      </c>
      <c r="H70" s="100" t="e">
        <f>VLOOKUP($E70,Sheet2!#REF!,5,FALSE)</f>
        <v>#REF!</v>
      </c>
      <c r="I70" s="100" t="e">
        <f>VLOOKUP($E70,Sheet2!#REF!,6,FALSE)</f>
        <v>#REF!</v>
      </c>
      <c r="J70" s="100" t="e">
        <f>VLOOKUP($E70,Sheet2!#REF!,7,FALSE)</f>
        <v>#REF!</v>
      </c>
      <c r="K70" s="100" t="e">
        <f>VLOOKUP($E70,Sheet2!#REF!,8,FALSE)</f>
        <v>#REF!</v>
      </c>
      <c r="L70" s="100" t="e">
        <f>VLOOKUP($E70,Sheet2!#REF!,9,FALSE)</f>
        <v>#REF!</v>
      </c>
      <c r="M70" s="100" t="e">
        <f>VLOOKUP($E70,Sheet2!#REF!,10,FALSE)</f>
        <v>#REF!</v>
      </c>
      <c r="N70" s="100" t="e">
        <f>VLOOKUP($E70,Sheet2!#REF!,11,FALSE)</f>
        <v>#REF!</v>
      </c>
      <c r="O70" s="100" t="e">
        <f>VLOOKUP($E70,Sheet2!#REF!,12,FALSE)</f>
        <v>#REF!</v>
      </c>
      <c r="P70" s="100" t="e">
        <f>VLOOKUP($E70,Sheet2!#REF!,13,FALSE)</f>
        <v>#REF!</v>
      </c>
      <c r="Q70" s="100" t="e">
        <f>VLOOKUP($E70,Sheet2!#REF!,14,FALSE)</f>
        <v>#REF!</v>
      </c>
      <c r="R70" s="100" t="e">
        <f>VLOOKUP($E70,Sheet2!#REF!,15,FALSE)</f>
        <v>#REF!</v>
      </c>
      <c r="S70" s="100" t="e">
        <f>VLOOKUP($E70,Sheet2!#REF!,16,FALSE)</f>
        <v>#REF!</v>
      </c>
      <c r="T70" s="100" t="e">
        <f>VLOOKUP($E70,Sheet2!#REF!,17,FALSE)</f>
        <v>#REF!</v>
      </c>
      <c r="U70" s="100" t="e">
        <f>VLOOKUP($E70,Sheet2!#REF!,18,FALSE)</f>
        <v>#REF!</v>
      </c>
      <c r="V70" s="100" t="e">
        <f>VLOOKUP($E70,Sheet2!#REF!,19,FALSE)</f>
        <v>#REF!</v>
      </c>
      <c r="W70" s="100" t="e">
        <f>VLOOKUP($E70,Sheet2!#REF!,20,FALSE)</f>
        <v>#REF!</v>
      </c>
      <c r="X70" s="100" t="e">
        <f>VLOOKUP($E70,Sheet2!#REF!,21,FALSE)</f>
        <v>#REF!</v>
      </c>
      <c r="Y70" s="100"/>
      <c r="Z70" s="100"/>
      <c r="AA70" s="100"/>
      <c r="AB70" s="100"/>
      <c r="AC70" s="100"/>
      <c r="AD70" s="100"/>
      <c r="AE70" s="100"/>
      <c r="AF70" s="100"/>
      <c r="AG70" s="100"/>
      <c r="AH70" s="100"/>
      <c r="AI70" s="100"/>
      <c r="AJ70" s="100"/>
      <c r="AK70" s="100"/>
    </row>
    <row r="71" ht="15" customHeight="1">
      <c r="A71" s="0" t="s">
        <v>168</v>
      </c>
      <c r="B71" s="0" t="s">
        <v>234</v>
      </c>
      <c r="C71" s="99" t="s">
        <v>233</v>
      </c>
      <c r="D71" s="99"/>
      <c r="E71" s="96" t="s">
        <v>40</v>
      </c>
      <c r="F71" s="100" t="e">
        <f>VLOOKUP($E71,Sheet2!#REF!,3,FALSE)</f>
        <v>#REF!</v>
      </c>
      <c r="G71" s="100" t="e">
        <f>VLOOKUP($E71,Sheet2!#REF!,4,FALSE)</f>
        <v>#REF!</v>
      </c>
      <c r="H71" s="100" t="e">
        <f>VLOOKUP($E71,Sheet2!#REF!,5,FALSE)</f>
        <v>#REF!</v>
      </c>
      <c r="I71" s="100" t="e">
        <f>VLOOKUP($E71,Sheet2!#REF!,6,FALSE)</f>
        <v>#REF!</v>
      </c>
      <c r="J71" s="100" t="e">
        <f>VLOOKUP($E71,Sheet2!#REF!,7,FALSE)</f>
        <v>#REF!</v>
      </c>
      <c r="K71" s="100" t="e">
        <f>VLOOKUP($E71,Sheet2!#REF!,8,FALSE)</f>
        <v>#REF!</v>
      </c>
      <c r="L71" s="100" t="e">
        <f>VLOOKUP($E71,Sheet2!#REF!,9,FALSE)</f>
        <v>#REF!</v>
      </c>
      <c r="M71" s="100" t="e">
        <f>VLOOKUP($E71,Sheet2!#REF!,10,FALSE)</f>
        <v>#REF!</v>
      </c>
      <c r="N71" s="100" t="e">
        <f>VLOOKUP($E71,Sheet2!#REF!,11,FALSE)</f>
        <v>#REF!</v>
      </c>
      <c r="O71" s="100" t="e">
        <f>VLOOKUP($E71,Sheet2!#REF!,12,FALSE)</f>
        <v>#REF!</v>
      </c>
      <c r="P71" s="100" t="e">
        <f>VLOOKUP($E71,Sheet2!#REF!,13,FALSE)</f>
        <v>#REF!</v>
      </c>
      <c r="Q71" s="100" t="e">
        <f>VLOOKUP($E71,Sheet2!#REF!,14,FALSE)</f>
        <v>#REF!</v>
      </c>
      <c r="R71" s="100" t="e">
        <f>VLOOKUP($E71,Sheet2!#REF!,15,FALSE)</f>
        <v>#REF!</v>
      </c>
      <c r="S71" s="100" t="e">
        <f>VLOOKUP($E71,Sheet2!#REF!,16,FALSE)</f>
        <v>#REF!</v>
      </c>
      <c r="T71" s="100" t="e">
        <f>VLOOKUP($E71,Sheet2!#REF!,17,FALSE)</f>
        <v>#REF!</v>
      </c>
      <c r="U71" s="100" t="e">
        <f>VLOOKUP($E71,Sheet2!#REF!,18,FALSE)</f>
        <v>#REF!</v>
      </c>
      <c r="V71" s="100" t="e">
        <f>VLOOKUP($E71,Sheet2!#REF!,19,FALSE)</f>
        <v>#REF!</v>
      </c>
      <c r="W71" s="100" t="e">
        <f>VLOOKUP($E71,Sheet2!#REF!,20,FALSE)</f>
        <v>#REF!</v>
      </c>
      <c r="X71" s="100" t="e">
        <f>VLOOKUP($E71,Sheet2!#REF!,21,FALSE)</f>
        <v>#REF!</v>
      </c>
      <c r="Y71" s="100"/>
      <c r="Z71" s="100"/>
      <c r="AA71" s="100"/>
      <c r="AB71" s="100"/>
      <c r="AC71" s="100"/>
      <c r="AD71" s="100"/>
      <c r="AE71" s="100"/>
      <c r="AF71" s="100"/>
      <c r="AG71" s="100"/>
      <c r="AH71" s="100"/>
      <c r="AI71" s="100"/>
      <c r="AJ71" s="100"/>
      <c r="AK71" s="100"/>
    </row>
    <row r="72" ht="15" customHeight="1">
      <c r="A72" s="0" t="s">
        <v>168</v>
      </c>
      <c r="B72" s="0" t="s">
        <v>234</v>
      </c>
      <c r="C72" s="99" t="s">
        <v>233</v>
      </c>
      <c r="D72" s="99"/>
      <c r="E72" s="96" t="s">
        <v>41</v>
      </c>
      <c r="F72" s="100" t="e">
        <f>VLOOKUP($E72,Sheet2!#REF!,3,FALSE)</f>
        <v>#REF!</v>
      </c>
      <c r="G72" s="100" t="e">
        <f>VLOOKUP($E72,Sheet2!#REF!,4,FALSE)</f>
        <v>#REF!</v>
      </c>
      <c r="H72" s="100" t="e">
        <f>VLOOKUP($E72,Sheet2!#REF!,5,FALSE)</f>
        <v>#REF!</v>
      </c>
      <c r="I72" s="100" t="e">
        <f>VLOOKUP($E72,Sheet2!#REF!,6,FALSE)</f>
        <v>#REF!</v>
      </c>
      <c r="J72" s="100" t="e">
        <f>VLOOKUP($E72,Sheet2!#REF!,7,FALSE)</f>
        <v>#REF!</v>
      </c>
      <c r="K72" s="100" t="e">
        <f>VLOOKUP($E72,Sheet2!#REF!,8,FALSE)</f>
        <v>#REF!</v>
      </c>
      <c r="L72" s="100" t="e">
        <f>VLOOKUP($E72,Sheet2!#REF!,9,FALSE)</f>
        <v>#REF!</v>
      </c>
      <c r="M72" s="100" t="e">
        <f>VLOOKUP($E72,Sheet2!#REF!,10,FALSE)</f>
        <v>#REF!</v>
      </c>
      <c r="N72" s="100" t="e">
        <f>VLOOKUP($E72,Sheet2!#REF!,11,FALSE)</f>
        <v>#REF!</v>
      </c>
      <c r="O72" s="100" t="e">
        <f>VLOOKUP($E72,Sheet2!#REF!,12,FALSE)</f>
        <v>#REF!</v>
      </c>
      <c r="P72" s="100" t="e">
        <f>VLOOKUP($E72,Sheet2!#REF!,13,FALSE)</f>
        <v>#REF!</v>
      </c>
      <c r="Q72" s="100" t="e">
        <f>VLOOKUP($E72,Sheet2!#REF!,14,FALSE)</f>
        <v>#REF!</v>
      </c>
      <c r="R72" s="100" t="e">
        <f>VLOOKUP($E72,Sheet2!#REF!,15,FALSE)</f>
        <v>#REF!</v>
      </c>
      <c r="S72" s="100" t="e">
        <f>VLOOKUP($E72,Sheet2!#REF!,16,FALSE)</f>
        <v>#REF!</v>
      </c>
      <c r="T72" s="100" t="e">
        <f>VLOOKUP($E72,Sheet2!#REF!,17,FALSE)</f>
        <v>#REF!</v>
      </c>
      <c r="U72" s="100" t="e">
        <f>VLOOKUP($E72,Sheet2!#REF!,18,FALSE)</f>
        <v>#REF!</v>
      </c>
      <c r="V72" s="100" t="e">
        <f>VLOOKUP($E72,Sheet2!#REF!,19,FALSE)</f>
        <v>#REF!</v>
      </c>
      <c r="W72" s="100" t="e">
        <f>VLOOKUP($E72,Sheet2!#REF!,20,FALSE)</f>
        <v>#REF!</v>
      </c>
      <c r="X72" s="100" t="e">
        <f>VLOOKUP($E72,Sheet2!#REF!,21,FALSE)</f>
        <v>#REF!</v>
      </c>
      <c r="Y72" s="100"/>
      <c r="Z72" s="100"/>
      <c r="AA72" s="100"/>
      <c r="AB72" s="100"/>
      <c r="AC72" s="100"/>
      <c r="AD72" s="100"/>
      <c r="AE72" s="100"/>
      <c r="AF72" s="100"/>
      <c r="AG72" s="100"/>
      <c r="AH72" s="100"/>
      <c r="AI72" s="100"/>
      <c r="AJ72" s="100"/>
      <c r="AK72" s="100"/>
    </row>
    <row r="73">
      <c r="Y73" s="100">
        <f ref="Y73:Y74" t="shared" si="8">+W73+X73-I73</f>
        <v>0</v>
      </c>
    </row>
    <row r="74">
      <c r="F74" s="100" t="e">
        <f ref="F74:X74" t="shared" si="9">SUBTOTAL(109,F2:F73)</f>
        <v>#REF!</v>
      </c>
      <c r="G74" s="100" t="e">
        <f t="shared" si="9"/>
        <v>#REF!</v>
      </c>
      <c r="H74" s="100" t="e">
        <f t="shared" si="9"/>
        <v>#REF!</v>
      </c>
      <c r="I74" s="100" t="e">
        <f t="shared" si="9"/>
        <v>#REF!</v>
      </c>
      <c r="J74" s="100" t="e">
        <f t="shared" si="9"/>
        <v>#REF!</v>
      </c>
      <c r="K74" s="100" t="e">
        <f t="shared" si="9"/>
        <v>#REF!</v>
      </c>
      <c r="L74" s="100" t="e">
        <f t="shared" si="9"/>
        <v>#REF!</v>
      </c>
      <c r="M74" s="100" t="e">
        <f t="shared" si="9"/>
        <v>#REF!</v>
      </c>
      <c r="N74" s="100" t="e">
        <f t="shared" si="9"/>
        <v>#REF!</v>
      </c>
      <c r="O74" s="100" t="e">
        <f t="shared" si="9"/>
        <v>#REF!</v>
      </c>
      <c r="P74" s="100" t="e">
        <f t="shared" si="9"/>
        <v>#REF!</v>
      </c>
      <c r="Q74" s="100" t="e">
        <f t="shared" si="9"/>
        <v>#REF!</v>
      </c>
      <c r="R74" s="100" t="e">
        <f t="shared" si="9"/>
        <v>#REF!</v>
      </c>
      <c r="S74" s="100" t="e">
        <f t="shared" si="9"/>
        <v>#REF!</v>
      </c>
      <c r="T74" s="100" t="e">
        <f t="shared" si="9"/>
        <v>#REF!</v>
      </c>
      <c r="U74" s="100" t="e">
        <f t="shared" si="9"/>
        <v>#REF!</v>
      </c>
      <c r="V74" s="100" t="e">
        <f t="shared" si="9"/>
        <v>#REF!</v>
      </c>
      <c r="W74" s="100" t="e">
        <f t="shared" si="9"/>
        <v>#REF!</v>
      </c>
      <c r="X74" s="100" t="e">
        <f t="shared" si="9"/>
        <v>#REF!</v>
      </c>
      <c r="Y74" s="100"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2019-01-03T03:11:44Z</dcterms:modified>
</cp:coreProperties>
</file>