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_FilterDatabase" localSheetId="2" hidden="1">Sheet3!$A$2:$AK$72</definedName>
    <definedName name="_xlnm.Print_Area" localSheetId="0">'JAN-DEC'!$A$1:$AF$14</definedName>
    <definedName name="_xlnm.Print_Area" localSheetId="1">Sheet2!$A$1:$U$69</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s>
  <calcPr calcId="124519"/>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calcChain.xml><?xml version="1.0" encoding="utf-8"?>
<calcChain xmlns="http://schemas.openxmlformats.org/spreadsheetml/2006/main">
  <c r="TB14" i="1"/>
  <c r="SS14"/>
  <c r="TA14"/>
  <c r="TI14"/>
  <c r="SZ14"/>
  <c r="TO14"/>
  <c r="TN14"/>
  <c r="ST14"/>
  <c r="SR14"/>
  <c r="SL14"/>
  <c r="SK14"/>
  <c r="SJ14"/>
  <c r="TL14"/>
  <c r="TD14"/>
  <c r="SV14"/>
  <c r="SN14"/>
  <c r="TM14"/>
  <c r="TG14"/>
  <c r="TF14"/>
  <c r="TE14"/>
  <c r="SW14"/>
  <c r="SO14"/>
  <c r="TJ14"/>
  <c r="JS14"/>
  <c r="JK14"/>
  <c r="JC14"/>
  <c r="IU14"/>
  <c r="IM14"/>
  <c r="IE14"/>
  <c r="HW14"/>
  <c r="HO14"/>
  <c r="GI14"/>
  <c r="GA14"/>
  <c r="FS14"/>
  <c r="FK14"/>
  <c r="FC14"/>
  <c r="EU14"/>
  <c r="EM14"/>
  <c r="DW14"/>
  <c r="DO14"/>
  <c r="CY14"/>
  <c r="CI14"/>
  <c r="BS14"/>
  <c r="BK14"/>
  <c r="BC14"/>
  <c r="AU14"/>
  <c r="AT14" l="1"/>
  <c r="BB14"/>
  <c r="BR14"/>
  <c r="CH14"/>
  <c r="CX14"/>
  <c r="DF14"/>
  <c r="DV14"/>
  <c r="EL14"/>
  <c r="ET14"/>
  <c r="FB14"/>
  <c r="FJ14"/>
  <c r="FR14"/>
  <c r="FZ14"/>
  <c r="GH14"/>
  <c r="GP14"/>
  <c r="GX14"/>
  <c r="HN14"/>
  <c r="HV14"/>
  <c r="ID14"/>
  <c r="IL14"/>
  <c r="IT14"/>
  <c r="JB14"/>
  <c r="JJ14"/>
  <c r="JR14"/>
  <c r="CR14"/>
  <c r="GJ14"/>
  <c r="IF14"/>
  <c r="BL14"/>
  <c r="FT14"/>
  <c r="JT14"/>
  <c r="FD14"/>
  <c r="HX14"/>
  <c r="CZ14"/>
  <c r="FL14"/>
  <c r="GZ14"/>
  <c r="IV14"/>
  <c r="BT14"/>
  <c r="GR14"/>
  <c r="IN14"/>
  <c r="EN14"/>
  <c r="GB14"/>
  <c r="HP14"/>
  <c r="JL14"/>
  <c r="AS14"/>
  <c r="BQ14"/>
  <c r="BY14"/>
  <c r="CG14"/>
  <c r="CO14"/>
  <c r="CW14"/>
  <c r="DE14"/>
  <c r="DU14"/>
  <c r="EC14"/>
  <c r="EK14"/>
  <c r="ES14"/>
  <c r="FA14"/>
  <c r="FQ14"/>
  <c r="FY14"/>
  <c r="GG14"/>
  <c r="GO14"/>
  <c r="HM14"/>
  <c r="HU14"/>
  <c r="IC14"/>
  <c r="IK14"/>
  <c r="IS14"/>
  <c r="JA14"/>
  <c r="JI14"/>
  <c r="JQ14"/>
  <c r="BU14"/>
  <c r="DA14"/>
  <c r="EG14"/>
  <c r="GS14"/>
  <c r="JM14"/>
  <c r="BM14"/>
  <c r="CS14"/>
  <c r="DQ14"/>
  <c r="GC14"/>
  <c r="IW14"/>
  <c r="DB14"/>
  <c r="DZ14"/>
  <c r="EP14"/>
  <c r="FN14"/>
  <c r="GL14"/>
  <c r="IH14"/>
  <c r="JF14"/>
  <c r="DY14"/>
  <c r="FE14"/>
  <c r="GK14"/>
  <c r="HI14"/>
  <c r="IG14"/>
  <c r="JE14"/>
  <c r="BN14"/>
  <c r="DJ14"/>
  <c r="EH14"/>
  <c r="FF14"/>
  <c r="GD14"/>
  <c r="HZ14"/>
  <c r="IX14"/>
  <c r="JV14"/>
  <c r="AY14"/>
  <c r="BO14"/>
  <c r="CE14"/>
  <c r="CU14"/>
  <c r="FG14"/>
  <c r="FW14"/>
  <c r="GE14"/>
  <c r="GM14"/>
  <c r="HC14"/>
  <c r="HS14"/>
  <c r="IA14"/>
  <c r="II14"/>
  <c r="IQ14"/>
  <c r="IY14"/>
  <c r="JG14"/>
  <c r="JO14"/>
  <c r="JW14"/>
  <c r="EO14"/>
  <c r="FU14"/>
  <c r="HQ14"/>
  <c r="IO14"/>
  <c r="JU14"/>
  <c r="AX14"/>
  <c r="CT14"/>
  <c r="DR14"/>
  <c r="EX14"/>
  <c r="FV14"/>
  <c r="GT14"/>
  <c r="HR14"/>
  <c r="IP14"/>
  <c r="JN14"/>
  <c r="BW14"/>
  <c r="CM14"/>
  <c r="DS14"/>
  <c r="EI14"/>
  <c r="EY14"/>
  <c r="FO14"/>
  <c r="AR14"/>
  <c r="BP14"/>
  <c r="BX14"/>
  <c r="CF14"/>
  <c r="CN14"/>
  <c r="CV14"/>
  <c r="DD14"/>
  <c r="DT14"/>
  <c r="EJ14"/>
  <c r="ER14"/>
  <c r="EZ14"/>
  <c r="FP14"/>
  <c r="FX14"/>
  <c r="GF14"/>
  <c r="GN14"/>
  <c r="HL14"/>
  <c r="IB14"/>
  <c r="IJ14"/>
  <c r="IZ14"/>
  <c r="JH14"/>
  <c r="JP14"/>
  <c r="JX14"/>
  <c r="TH14"/>
  <c r="SM14"/>
  <c r="TC14"/>
  <c r="TK14"/>
  <c r="SP14"/>
  <c r="SX14"/>
  <c r="SQ14"/>
  <c r="SY14"/>
  <c r="QI14" l="1"/>
  <c r="QF14" l="1"/>
  <c r="T66" i="5" l="1"/>
  <c r="E66"/>
  <c r="F66"/>
  <c r="Y73" i="6" l="1"/>
  <c r="Y69"/>
  <c r="Y65"/>
  <c r="Y62"/>
  <c r="Y60"/>
  <c r="Y58"/>
  <c r="Y56"/>
  <c r="Y54"/>
  <c r="Y53"/>
  <c r="Y52"/>
  <c r="Y51"/>
  <c r="Y50"/>
  <c r="Y49"/>
  <c r="Y48"/>
  <c r="Y47"/>
  <c r="Y46"/>
  <c r="Y42"/>
  <c r="Y40"/>
  <c r="Y38"/>
  <c r="Y34"/>
  <c r="Y33"/>
  <c r="Y26"/>
  <c r="Y22"/>
  <c r="Y16"/>
  <c r="Y14"/>
  <c r="Y13"/>
  <c r="Y12"/>
  <c r="Y9"/>
  <c r="Y6"/>
  <c r="Y5"/>
  <c r="V55" i="5" l="1"/>
  <c r="V53"/>
  <c r="V33"/>
  <c r="V21"/>
  <c r="V16"/>
  <c r="V11"/>
  <c r="I18"/>
  <c r="L4" i="6" s="1"/>
  <c r="H52" i="5"/>
  <c r="K8" i="6" s="1"/>
  <c r="H51" i="5"/>
  <c r="K61" i="6" s="1"/>
  <c r="H50" i="5"/>
  <c r="K59" i="6" s="1"/>
  <c r="H49" i="5"/>
  <c r="K32" i="6" s="1"/>
  <c r="H48" i="5"/>
  <c r="K31" i="6" s="1"/>
  <c r="H47" i="5"/>
  <c r="K30" i="6" s="1"/>
  <c r="H46" i="5"/>
  <c r="K29" i="6" s="1"/>
  <c r="H45" i="5"/>
  <c r="K28" i="6" s="1"/>
  <c r="H44" i="5"/>
  <c r="K68" i="6" s="1"/>
  <c r="H43" i="5"/>
  <c r="K67" i="6" s="1"/>
  <c r="H42" i="5"/>
  <c r="K21" i="6" s="1"/>
  <c r="H41" i="5"/>
  <c r="K20" i="6" s="1"/>
  <c r="H40" i="5"/>
  <c r="K19" i="6" s="1"/>
  <c r="H39" i="5"/>
  <c r="K66" i="6" s="1"/>
  <c r="H38" i="5"/>
  <c r="K18" i="6" s="1"/>
  <c r="H37" i="5"/>
  <c r="K17" i="6" s="1"/>
  <c r="H36" i="5"/>
  <c r="K7" i="6" s="1"/>
  <c r="H35" i="5"/>
  <c r="K37" i="6" s="1"/>
  <c r="H34" i="5"/>
  <c r="K45" i="6" s="1"/>
  <c r="H18" i="5"/>
  <c r="K4" i="6" s="1"/>
  <c r="H17" i="5"/>
  <c r="K36" i="6" s="1"/>
  <c r="G51" i="5"/>
  <c r="J61" i="6" s="1"/>
  <c r="G50" i="5"/>
  <c r="J59" i="6" s="1"/>
  <c r="G49" i="5"/>
  <c r="J32" i="6" s="1"/>
  <c r="G48" i="5"/>
  <c r="J31" i="6" s="1"/>
  <c r="G47" i="5"/>
  <c r="J30" i="6" s="1"/>
  <c r="G46" i="5"/>
  <c r="J29" i="6" s="1"/>
  <c r="G45" i="5"/>
  <c r="J28" i="6" s="1"/>
  <c r="G44" i="5"/>
  <c r="J68" i="6" s="1"/>
  <c r="G43" i="5"/>
  <c r="J67" i="6" s="1"/>
  <c r="G42" i="5"/>
  <c r="J21" i="6" s="1"/>
  <c r="G41" i="5"/>
  <c r="J20" i="6" s="1"/>
  <c r="G40" i="5"/>
  <c r="J19" i="6" s="1"/>
  <c r="G39" i="5"/>
  <c r="J66" i="6" s="1"/>
  <c r="G38" i="5"/>
  <c r="J18" i="6" s="1"/>
  <c r="G37" i="5"/>
  <c r="J17" i="6" s="1"/>
  <c r="G36" i="5"/>
  <c r="J7" i="6" s="1"/>
  <c r="G35" i="5"/>
  <c r="J37" i="6" s="1"/>
  <c r="G34" i="5"/>
  <c r="J45" i="6" s="1"/>
  <c r="G18" i="5"/>
  <c r="J4" i="6" s="1"/>
  <c r="G17" i="5"/>
  <c r="J36" i="6" s="1"/>
  <c r="E44" i="5" l="1"/>
  <c r="H68" i="6" s="1"/>
  <c r="D44" i="5"/>
  <c r="G68" i="6" s="1"/>
  <c r="C44" i="5"/>
  <c r="F68" i="6" s="1"/>
  <c r="E51" i="5"/>
  <c r="H61" i="6" s="1"/>
  <c r="D51" i="5"/>
  <c r="G61" i="6" s="1"/>
  <c r="C51" i="5"/>
  <c r="F61" i="6" s="1"/>
  <c r="E50" i="5"/>
  <c r="H59" i="6" s="1"/>
  <c r="D50" i="5"/>
  <c r="G59" i="6" s="1"/>
  <c r="C50" i="5"/>
  <c r="F59" i="6" s="1"/>
  <c r="G52" i="5"/>
  <c r="J8" i="6" s="1"/>
  <c r="E52" i="5"/>
  <c r="H8" i="6" s="1"/>
  <c r="D52" i="5"/>
  <c r="G8" i="6" s="1"/>
  <c r="C52" i="5"/>
  <c r="F8" i="6" s="1"/>
  <c r="E49" i="5"/>
  <c r="H32" i="6" s="1"/>
  <c r="D49" i="5"/>
  <c r="G32" i="6" s="1"/>
  <c r="C49" i="5"/>
  <c r="F32" i="6" s="1"/>
  <c r="E48" i="5"/>
  <c r="H31" i="6" s="1"/>
  <c r="D48" i="5"/>
  <c r="G31" i="6" s="1"/>
  <c r="C48" i="5"/>
  <c r="F31" i="6" s="1"/>
  <c r="E42" i="5"/>
  <c r="H21" i="6" s="1"/>
  <c r="D42" i="5"/>
  <c r="G21" i="6" s="1"/>
  <c r="C42" i="5"/>
  <c r="F21" i="6" s="1"/>
  <c r="E41" i="5"/>
  <c r="H20" i="6" s="1"/>
  <c r="D41" i="5"/>
  <c r="G20" i="6" s="1"/>
  <c r="C41" i="5"/>
  <c r="F20" i="6" s="1"/>
  <c r="E47" i="5"/>
  <c r="H30" i="6" s="1"/>
  <c r="D47" i="5"/>
  <c r="G30" i="6" s="1"/>
  <c r="C47" i="5"/>
  <c r="F30" i="6" s="1"/>
  <c r="E46" i="5"/>
  <c r="H29" i="6" s="1"/>
  <c r="D46" i="5"/>
  <c r="G29" i="6" s="1"/>
  <c r="C46" i="5"/>
  <c r="F29" i="6" s="1"/>
  <c r="E45" i="5"/>
  <c r="H28" i="6" s="1"/>
  <c r="D45" i="5"/>
  <c r="G28" i="6" s="1"/>
  <c r="C45" i="5"/>
  <c r="F28" i="6" s="1"/>
  <c r="E43" i="5"/>
  <c r="H67" i="6" s="1"/>
  <c r="D43" i="5"/>
  <c r="G67" i="6" s="1"/>
  <c r="C43" i="5"/>
  <c r="F67" i="6" s="1"/>
  <c r="E40" i="5"/>
  <c r="H19" i="6" s="1"/>
  <c r="D40" i="5"/>
  <c r="G19" i="6" s="1"/>
  <c r="C40" i="5"/>
  <c r="F19" i="6" s="1"/>
  <c r="F44" i="5" l="1"/>
  <c r="I68" i="6" s="1"/>
  <c r="F50" i="5"/>
  <c r="I59" i="6" s="1"/>
  <c r="F40" i="5"/>
  <c r="I19" i="6" s="1"/>
  <c r="F48" i="5"/>
  <c r="I31" i="6" s="1"/>
  <c r="F42" i="5"/>
  <c r="I21" i="6" s="1"/>
  <c r="F41" i="5"/>
  <c r="I20" i="6" s="1"/>
  <c r="F45" i="5"/>
  <c r="I28" i="6" s="1"/>
  <c r="F51" i="5"/>
  <c r="I61" i="6" s="1"/>
  <c r="F47" i="5"/>
  <c r="I30" i="6" s="1"/>
  <c r="F52" i="5"/>
  <c r="I8" i="6" s="1"/>
  <c r="F49" i="5"/>
  <c r="I32" i="6" s="1"/>
  <c r="F46" i="5"/>
  <c r="I29" i="6" s="1"/>
  <c r="S52" i="5"/>
  <c r="V8" i="6" s="1"/>
  <c r="S45" i="5"/>
  <c r="V28" i="6" s="1"/>
  <c r="I45" i="5"/>
  <c r="L28" i="6" s="1"/>
  <c r="I48" i="5"/>
  <c r="L31" i="6" s="1"/>
  <c r="I46" i="5"/>
  <c r="L29" i="6" s="1"/>
  <c r="I51" i="5"/>
  <c r="L61" i="6" s="1"/>
  <c r="I44" i="5"/>
  <c r="L68" i="6" s="1"/>
  <c r="S43" i="5"/>
  <c r="V67" i="6" s="1"/>
  <c r="I43" i="5"/>
  <c r="L67" i="6" s="1"/>
  <c r="S44" i="5"/>
  <c r="V68" i="6" s="1"/>
  <c r="S51" i="5"/>
  <c r="V61" i="6" s="1"/>
  <c r="S50" i="5"/>
  <c r="V59" i="6" s="1"/>
  <c r="S49" i="5"/>
  <c r="V32" i="6" s="1"/>
  <c r="S48" i="5"/>
  <c r="V31" i="6" s="1"/>
  <c r="S42" i="5"/>
  <c r="V21" i="6" s="1"/>
  <c r="S41" i="5"/>
  <c r="V20" i="6" s="1"/>
  <c r="S47" i="5"/>
  <c r="V30" i="6" s="1"/>
  <c r="S46" i="5"/>
  <c r="V29" i="6" s="1"/>
  <c r="F43" i="5"/>
  <c r="I67" i="6" s="1"/>
  <c r="S40" i="5"/>
  <c r="V19" i="6" s="1"/>
  <c r="J51" i="5" l="1"/>
  <c r="M61" i="6" s="1"/>
  <c r="J44" i="5"/>
  <c r="M68" i="6" s="1"/>
  <c r="I50" i="5"/>
  <c r="L59" i="6" s="1"/>
  <c r="I52" i="5"/>
  <c r="L8" i="6" s="1"/>
  <c r="I49" i="5"/>
  <c r="L32" i="6" s="1"/>
  <c r="J48" i="5"/>
  <c r="M31" i="6" s="1"/>
  <c r="I42" i="5"/>
  <c r="L21" i="6" s="1"/>
  <c r="I41" i="5"/>
  <c r="L20" i="6" s="1"/>
  <c r="I47" i="5"/>
  <c r="L30" i="6" s="1"/>
  <c r="J45" i="5"/>
  <c r="M28" i="6" s="1"/>
  <c r="J46" i="5"/>
  <c r="M29" i="6" s="1"/>
  <c r="I40" i="5"/>
  <c r="L19" i="6" s="1"/>
  <c r="K51" i="5" l="1"/>
  <c r="N61" i="6" s="1"/>
  <c r="K44" i="5"/>
  <c r="N68" i="6" s="1"/>
  <c r="J50" i="5"/>
  <c r="M59" i="6" s="1"/>
  <c r="J52" i="5"/>
  <c r="M8" i="6" s="1"/>
  <c r="K52" i="5"/>
  <c r="N8" i="6" s="1"/>
  <c r="J49" i="5"/>
  <c r="M32" i="6" s="1"/>
  <c r="K48" i="5"/>
  <c r="N31" i="6" s="1"/>
  <c r="J42" i="5"/>
  <c r="M21" i="6" s="1"/>
  <c r="J41" i="5"/>
  <c r="M20" i="6" s="1"/>
  <c r="J47" i="5"/>
  <c r="M30" i="6" s="1"/>
  <c r="K46" i="5"/>
  <c r="N29" i="6" s="1"/>
  <c r="K43" i="5"/>
  <c r="N67" i="6" s="1"/>
  <c r="J43" i="5"/>
  <c r="M67" i="6" s="1"/>
  <c r="J40" i="5"/>
  <c r="M19" i="6" s="1"/>
  <c r="L51" i="5" l="1"/>
  <c r="O61" i="6" s="1"/>
  <c r="L44" i="5"/>
  <c r="O68" i="6" s="1"/>
  <c r="K50" i="5"/>
  <c r="N59" i="6" s="1"/>
  <c r="L52" i="5"/>
  <c r="O8" i="6" s="1"/>
  <c r="K49" i="5"/>
  <c r="N32" i="6" s="1"/>
  <c r="L48" i="5"/>
  <c r="O31" i="6" s="1"/>
  <c r="K42" i="5"/>
  <c r="N21" i="6" s="1"/>
  <c r="K41" i="5"/>
  <c r="N20" i="6" s="1"/>
  <c r="K47" i="5"/>
  <c r="N30" i="6" s="1"/>
  <c r="K45" i="5"/>
  <c r="N28" i="6" s="1"/>
  <c r="L46" i="5"/>
  <c r="O29" i="6" s="1"/>
  <c r="L45" i="5"/>
  <c r="O28" i="6" s="1"/>
  <c r="L43" i="5"/>
  <c r="O67" i="6" s="1"/>
  <c r="K40" i="5"/>
  <c r="N19" i="6" s="1"/>
  <c r="M44" i="5" l="1"/>
  <c r="P68" i="6" s="1"/>
  <c r="L50" i="5"/>
  <c r="O59" i="6" s="1"/>
  <c r="M52" i="5"/>
  <c r="P8" i="6" s="1"/>
  <c r="L49" i="5"/>
  <c r="O32" i="6" s="1"/>
  <c r="M48" i="5"/>
  <c r="P31" i="6" s="1"/>
  <c r="L42" i="5"/>
  <c r="O21" i="6" s="1"/>
  <c r="L41" i="5"/>
  <c r="O20" i="6" s="1"/>
  <c r="L47" i="5"/>
  <c r="O30" i="6" s="1"/>
  <c r="M46" i="5"/>
  <c r="P29" i="6" s="1"/>
  <c r="M45" i="5"/>
  <c r="P28" i="6" s="1"/>
  <c r="M43" i="5"/>
  <c r="P67" i="6" s="1"/>
  <c r="L40" i="5"/>
  <c r="O19" i="6" s="1"/>
  <c r="M51" i="5" l="1"/>
  <c r="P61" i="6" s="1"/>
  <c r="N44" i="5"/>
  <c r="Q68" i="6" s="1"/>
  <c r="N51" i="5"/>
  <c r="Q61" i="6" s="1"/>
  <c r="M50" i="5"/>
  <c r="P59" i="6" s="1"/>
  <c r="N52" i="5"/>
  <c r="Q8" i="6" s="1"/>
  <c r="M49" i="5"/>
  <c r="P32" i="6" s="1"/>
  <c r="N48" i="5"/>
  <c r="Q31" i="6" s="1"/>
  <c r="M42" i="5"/>
  <c r="P21" i="6" s="1"/>
  <c r="M41" i="5"/>
  <c r="P20" i="6" s="1"/>
  <c r="M47" i="5"/>
  <c r="P30" i="6" s="1"/>
  <c r="N46" i="5"/>
  <c r="Q29" i="6" s="1"/>
  <c r="N45" i="5"/>
  <c r="Q28" i="6" s="1"/>
  <c r="N43" i="5"/>
  <c r="Q67" i="6" s="1"/>
  <c r="M40" i="5"/>
  <c r="P19" i="6" s="1"/>
  <c r="O44" i="5" l="1"/>
  <c r="R68" i="6" s="1"/>
  <c r="O51" i="5"/>
  <c r="R61" i="6" s="1"/>
  <c r="N50" i="5"/>
  <c r="Q59" i="6" s="1"/>
  <c r="O52" i="5"/>
  <c r="R8" i="6" s="1"/>
  <c r="N49" i="5"/>
  <c r="Q32" i="6" s="1"/>
  <c r="O48" i="5"/>
  <c r="R31" i="6" s="1"/>
  <c r="N42" i="5"/>
  <c r="Q21" i="6" s="1"/>
  <c r="N41" i="5"/>
  <c r="Q20" i="6" s="1"/>
  <c r="N47" i="5"/>
  <c r="Q30" i="6" s="1"/>
  <c r="O46" i="5"/>
  <c r="R29" i="6" s="1"/>
  <c r="O45" i="5"/>
  <c r="R28" i="6" s="1"/>
  <c r="O43" i="5"/>
  <c r="R67" i="6" s="1"/>
  <c r="N40" i="5"/>
  <c r="Q19" i="6" s="1"/>
  <c r="P44" i="5" l="1"/>
  <c r="S68" i="6" s="1"/>
  <c r="P51" i="5"/>
  <c r="S61" i="6" s="1"/>
  <c r="O50" i="5"/>
  <c r="R59" i="6" s="1"/>
  <c r="P52" i="5"/>
  <c r="S8" i="6" s="1"/>
  <c r="O49" i="5"/>
  <c r="R32" i="6" s="1"/>
  <c r="P48" i="5"/>
  <c r="S31" i="6" s="1"/>
  <c r="O42" i="5"/>
  <c r="R21" i="6" s="1"/>
  <c r="O41" i="5"/>
  <c r="R20" i="6" s="1"/>
  <c r="O47" i="5"/>
  <c r="R30" i="6" s="1"/>
  <c r="P46" i="5"/>
  <c r="S29" i="6" s="1"/>
  <c r="P45" i="5"/>
  <c r="S28" i="6" s="1"/>
  <c r="P43" i="5"/>
  <c r="S67" i="6" s="1"/>
  <c r="O40" i="5"/>
  <c r="R19" i="6" s="1"/>
  <c r="Q44" i="5" l="1"/>
  <c r="T68" i="6" s="1"/>
  <c r="Q51" i="5"/>
  <c r="T61" i="6" s="1"/>
  <c r="P50" i="5"/>
  <c r="S59" i="6" s="1"/>
  <c r="Q52" i="5"/>
  <c r="T8" i="6" s="1"/>
  <c r="P49" i="5"/>
  <c r="S32" i="6" s="1"/>
  <c r="Q48" i="5"/>
  <c r="T31" i="6" s="1"/>
  <c r="P42" i="5"/>
  <c r="S21" i="6" s="1"/>
  <c r="P41" i="5"/>
  <c r="S20" i="6" s="1"/>
  <c r="P47" i="5"/>
  <c r="S30" i="6" s="1"/>
  <c r="Q46" i="5"/>
  <c r="T29" i="6" s="1"/>
  <c r="Q45" i="5"/>
  <c r="T28" i="6" s="1"/>
  <c r="Q43" i="5"/>
  <c r="T67" i="6" s="1"/>
  <c r="R43" i="5"/>
  <c r="U67" i="6" s="1"/>
  <c r="P40" i="5"/>
  <c r="S19" i="6" s="1"/>
  <c r="R44" i="5" l="1"/>
  <c r="U68" i="6" s="1"/>
  <c r="R51" i="5"/>
  <c r="U61" i="6" s="1"/>
  <c r="Q50" i="5"/>
  <c r="T59" i="6" s="1"/>
  <c r="R52" i="5"/>
  <c r="U8" i="6" s="1"/>
  <c r="Q49" i="5"/>
  <c r="T32" i="6" s="1"/>
  <c r="R48" i="5"/>
  <c r="U31" i="6" s="1"/>
  <c r="Q42" i="5"/>
  <c r="T21" i="6" s="1"/>
  <c r="Q41" i="5"/>
  <c r="T20" i="6" s="1"/>
  <c r="Q47" i="5"/>
  <c r="T30" i="6" s="1"/>
  <c r="R46" i="5"/>
  <c r="U29" i="6" s="1"/>
  <c r="R45" i="5"/>
  <c r="U28" i="6" s="1"/>
  <c r="Q40" i="5"/>
  <c r="T19" i="6" s="1"/>
  <c r="U44" i="5" l="1"/>
  <c r="X68" i="6" s="1"/>
  <c r="U51" i="5"/>
  <c r="X61" i="6" s="1"/>
  <c r="R50" i="5"/>
  <c r="U59" i="6" s="1"/>
  <c r="U52" i="5"/>
  <c r="X8" i="6" s="1"/>
  <c r="R49" i="5"/>
  <c r="U32" i="6" s="1"/>
  <c r="U48" i="5"/>
  <c r="X31" i="6" s="1"/>
  <c r="R42" i="5"/>
  <c r="U21" i="6" s="1"/>
  <c r="R41" i="5"/>
  <c r="U20" i="6" s="1"/>
  <c r="R47" i="5"/>
  <c r="U30" i="6" s="1"/>
  <c r="U46" i="5"/>
  <c r="X29" i="6" s="1"/>
  <c r="U45" i="5"/>
  <c r="X28" i="6" s="1"/>
  <c r="U43" i="5"/>
  <c r="X67" i="6" s="1"/>
  <c r="R40" i="5"/>
  <c r="U19" i="6" s="1"/>
  <c r="T46" i="5" l="1"/>
  <c r="T52"/>
  <c r="T51"/>
  <c r="T43"/>
  <c r="T44"/>
  <c r="T45"/>
  <c r="T48"/>
  <c r="U50"/>
  <c r="X59" i="6" s="1"/>
  <c r="U49" i="5"/>
  <c r="X32" i="6" s="1"/>
  <c r="U42" i="5"/>
  <c r="X21" i="6" s="1"/>
  <c r="U41" i="5"/>
  <c r="X20" i="6" s="1"/>
  <c r="U47" i="5"/>
  <c r="X30" i="6" s="1"/>
  <c r="U40" i="5"/>
  <c r="X19" i="6" s="1"/>
  <c r="V43" i="5" l="1"/>
  <c r="W67" i="6"/>
  <c r="Y67" s="1"/>
  <c r="V51" i="5"/>
  <c r="W61" i="6"/>
  <c r="Y61" s="1"/>
  <c r="V45" i="5"/>
  <c r="W28" i="6"/>
  <c r="Y28" s="1"/>
  <c r="V52" i="5"/>
  <c r="W8" i="6"/>
  <c r="Y8" s="1"/>
  <c r="V44" i="5"/>
  <c r="W68" i="6"/>
  <c r="Y68" s="1"/>
  <c r="V46" i="5"/>
  <c r="W29" i="6"/>
  <c r="Y29" s="1"/>
  <c r="V48" i="5"/>
  <c r="W31" i="6"/>
  <c r="Y31" s="1"/>
  <c r="T41" i="5"/>
  <c r="T40"/>
  <c r="T47"/>
  <c r="T50"/>
  <c r="T49"/>
  <c r="T42"/>
  <c r="V50" l="1"/>
  <c r="W59" i="6"/>
  <c r="Y59" s="1"/>
  <c r="V49" i="5"/>
  <c r="W32" i="6"/>
  <c r="Y32" s="1"/>
  <c r="V41" i="5"/>
  <c r="W20" i="6"/>
  <c r="Y20" s="1"/>
  <c r="V47" i="5"/>
  <c r="W30" i="6"/>
  <c r="Y30" s="1"/>
  <c r="V40" i="5"/>
  <c r="W19" i="6"/>
  <c r="Y19" s="1"/>
  <c r="V42" i="5"/>
  <c r="W21" i="6"/>
  <c r="Y21" s="1"/>
  <c r="H64" i="5" l="1"/>
  <c r="B58"/>
  <c r="B57"/>
  <c r="B56"/>
  <c r="B31"/>
  <c r="B30"/>
  <c r="B29"/>
  <c r="B28"/>
  <c r="B27"/>
  <c r="B26"/>
  <c r="B25"/>
  <c r="B24"/>
  <c r="B23"/>
  <c r="B22"/>
  <c r="B14"/>
  <c r="B13"/>
  <c r="B12"/>
  <c r="B9"/>
  <c r="B8"/>
  <c r="B7"/>
  <c r="H23" l="1"/>
  <c r="K64" i="6" s="1"/>
  <c r="G23" i="5"/>
  <c r="J64" i="6" s="1"/>
  <c r="H31" i="5"/>
  <c r="K57" i="6" s="1"/>
  <c r="G31" i="5"/>
  <c r="J57" i="6" s="1"/>
  <c r="E57" i="5"/>
  <c r="H24" i="6" s="1"/>
  <c r="D57" i="5"/>
  <c r="G24" i="6" s="1"/>
  <c r="C57" i="5"/>
  <c r="F24" i="6" s="1"/>
  <c r="R57" i="5"/>
  <c r="U24" i="6" s="1"/>
  <c r="P57" i="5"/>
  <c r="S24" i="6" s="1"/>
  <c r="N57" i="5"/>
  <c r="Q24" i="6" s="1"/>
  <c r="L57" i="5"/>
  <c r="O24" i="6" s="1"/>
  <c r="J57" i="5"/>
  <c r="M24" i="6" s="1"/>
  <c r="H57" i="5"/>
  <c r="K24" i="6" s="1"/>
  <c r="G57" i="5"/>
  <c r="J24" i="6" s="1"/>
  <c r="F57" i="5"/>
  <c r="I24" i="6" s="1"/>
  <c r="Q57" i="5"/>
  <c r="T24" i="6" s="1"/>
  <c r="O57" i="5"/>
  <c r="R24" i="6" s="1"/>
  <c r="M57" i="5"/>
  <c r="P24" i="6" s="1"/>
  <c r="K57" i="5"/>
  <c r="N24" i="6" s="1"/>
  <c r="S57" i="5"/>
  <c r="V24" i="6" s="1"/>
  <c r="I57" i="5"/>
  <c r="L24" i="6" s="1"/>
  <c r="G9" i="5"/>
  <c r="J43" i="6" s="1"/>
  <c r="H9" i="5"/>
  <c r="K43" i="6" s="1"/>
  <c r="H26" i="5"/>
  <c r="K27" i="6" s="1"/>
  <c r="G26" i="5"/>
  <c r="J27" i="6" s="1"/>
  <c r="E58" i="5"/>
  <c r="H25" i="6" s="1"/>
  <c r="D58" i="5"/>
  <c r="G25" i="6" s="1"/>
  <c r="C58" i="5"/>
  <c r="F25" i="6" s="1"/>
  <c r="R58" i="5"/>
  <c r="U25" i="6" s="1"/>
  <c r="P58" i="5"/>
  <c r="S25" i="6" s="1"/>
  <c r="N58" i="5"/>
  <c r="Q25" i="6" s="1"/>
  <c r="L58" i="5"/>
  <c r="O25" i="6" s="1"/>
  <c r="J58" i="5"/>
  <c r="M25" i="6" s="1"/>
  <c r="H58" i="5"/>
  <c r="K25" i="6" s="1"/>
  <c r="G58" i="5"/>
  <c r="J25" i="6" s="1"/>
  <c r="Q58" i="5"/>
  <c r="T25" i="6" s="1"/>
  <c r="O58" i="5"/>
  <c r="R25" i="6" s="1"/>
  <c r="M58" i="5"/>
  <c r="P25" i="6" s="1"/>
  <c r="K58" i="5"/>
  <c r="N25" i="6" s="1"/>
  <c r="S58" i="5"/>
  <c r="V25" i="6" s="1"/>
  <c r="I58" i="5"/>
  <c r="L25" i="6" s="1"/>
  <c r="H7" i="5"/>
  <c r="K10" i="6" s="1"/>
  <c r="G7" i="5"/>
  <c r="J10" i="6" s="1"/>
  <c r="G24" i="5"/>
  <c r="J44" i="6" s="1"/>
  <c r="H24" i="5"/>
  <c r="K44" i="6" s="1"/>
  <c r="S56" i="5"/>
  <c r="I56"/>
  <c r="L23" i="6" s="1"/>
  <c r="E56" i="5"/>
  <c r="H23" i="6" s="1"/>
  <c r="D56" i="5"/>
  <c r="G23" i="6" s="1"/>
  <c r="C56" i="5"/>
  <c r="F23" i="6" s="1"/>
  <c r="R56" i="5"/>
  <c r="P56"/>
  <c r="N56"/>
  <c r="L56"/>
  <c r="J56"/>
  <c r="M23" i="6" s="1"/>
  <c r="H56" i="5"/>
  <c r="K23" i="6" s="1"/>
  <c r="G56" i="5"/>
  <c r="J23" i="6" s="1"/>
  <c r="F56" i="5"/>
  <c r="I23" i="6" s="1"/>
  <c r="Q56" i="5"/>
  <c r="O56"/>
  <c r="M56"/>
  <c r="K56"/>
  <c r="H8"/>
  <c r="K63" i="6" s="1"/>
  <c r="G8" i="5"/>
  <c r="J63" i="6" s="1"/>
  <c r="H25" i="5"/>
  <c r="K15" i="6" s="1"/>
  <c r="G25" i="5"/>
  <c r="J15" i="6" s="1"/>
  <c r="C12" i="5"/>
  <c r="F70" i="6" s="1"/>
  <c r="E12" i="5"/>
  <c r="H70" i="6" s="1"/>
  <c r="D12" i="5"/>
  <c r="G70" i="6" s="1"/>
  <c r="H12" i="5"/>
  <c r="K70" i="6" s="1"/>
  <c r="G12" i="5"/>
  <c r="J70" i="6" s="1"/>
  <c r="H27" i="5"/>
  <c r="K39" i="6" s="1"/>
  <c r="G27" i="5"/>
  <c r="J39" i="6" s="1"/>
  <c r="C13" i="5"/>
  <c r="F71" i="6" s="1"/>
  <c r="E13" i="5"/>
  <c r="H71" i="6" s="1"/>
  <c r="D13" i="5"/>
  <c r="G71" i="6" s="1"/>
  <c r="H13" i="5"/>
  <c r="K71" i="6" s="1"/>
  <c r="G13" i="5"/>
  <c r="J71" i="6" s="1"/>
  <c r="H28" i="5"/>
  <c r="K35" i="6" s="1"/>
  <c r="G28" i="5"/>
  <c r="J35" i="6" s="1"/>
  <c r="C14" i="5"/>
  <c r="F72" i="6" s="1"/>
  <c r="E14" i="5"/>
  <c r="H72" i="6" s="1"/>
  <c r="D14" i="5"/>
  <c r="G72" i="6" s="1"/>
  <c r="H14" i="5"/>
  <c r="K72" i="6" s="1"/>
  <c r="G14" i="5"/>
  <c r="J72" i="6" s="1"/>
  <c r="H29" i="5"/>
  <c r="K41" i="6" s="1"/>
  <c r="G29" i="5"/>
  <c r="J41" i="6" s="1"/>
  <c r="H22" i="5"/>
  <c r="K11" i="6" s="1"/>
  <c r="G22" i="5"/>
  <c r="J11" i="6" s="1"/>
  <c r="H30" i="5"/>
  <c r="K55" i="6" s="1"/>
  <c r="G30" i="5"/>
  <c r="J55" i="6" s="1"/>
  <c r="H19" i="5"/>
  <c r="H54"/>
  <c r="SE14" i="1"/>
  <c r="SD14"/>
  <c r="SC14"/>
  <c r="SB14"/>
  <c r="SA14"/>
  <c r="RZ14"/>
  <c r="RY14"/>
  <c r="RX14"/>
  <c r="RW14"/>
  <c r="RV14"/>
  <c r="RU14"/>
  <c r="RT14"/>
  <c r="RS14"/>
  <c r="RR14"/>
  <c r="RQ14"/>
  <c r="RO14"/>
  <c r="RN14"/>
  <c r="RM14"/>
  <c r="RL14"/>
  <c r="RJ14"/>
  <c r="RI14"/>
  <c r="RH14"/>
  <c r="RG14"/>
  <c r="RF14"/>
  <c r="RE14"/>
  <c r="RD14"/>
  <c r="RC14"/>
  <c r="QZ14"/>
  <c r="QT14"/>
  <c r="QQ14"/>
  <c r="QO14"/>
  <c r="QM14"/>
  <c r="QK14"/>
  <c r="QJ14"/>
  <c r="QG14"/>
  <c r="QE14"/>
  <c r="QD14"/>
  <c r="QC14"/>
  <c r="QB14"/>
  <c r="QA14"/>
  <c r="PZ14"/>
  <c r="PY14"/>
  <c r="PX14"/>
  <c r="PW14"/>
  <c r="PV14"/>
  <c r="PU14"/>
  <c r="PT14"/>
  <c r="PS14"/>
  <c r="PR14"/>
  <c r="PQ14"/>
  <c r="PP14"/>
  <c r="PO14"/>
  <c r="PN14"/>
  <c r="PM14"/>
  <c r="PL14"/>
  <c r="PK14"/>
  <c r="PJ14"/>
  <c r="PI14"/>
  <c r="PH14"/>
  <c r="PG14"/>
  <c r="PF14"/>
  <c r="PE14"/>
  <c r="PC14"/>
  <c r="PB14"/>
  <c r="PA14"/>
  <c r="OX14"/>
  <c r="OW14"/>
  <c r="OV14"/>
  <c r="OU14"/>
  <c r="OT14"/>
  <c r="OS14"/>
  <c r="OR14"/>
  <c r="OQ14"/>
  <c r="OP14"/>
  <c r="OO14"/>
  <c r="OM14"/>
  <c r="OL14"/>
  <c r="OK14"/>
  <c r="OJ14"/>
  <c r="OI14"/>
  <c r="OG14"/>
  <c r="OF14"/>
  <c r="OE14"/>
  <c r="OD14"/>
  <c r="OC14"/>
  <c r="OB14"/>
  <c r="OA14"/>
  <c r="NZ14"/>
  <c r="NY14"/>
  <c r="NX14"/>
  <c r="NT14"/>
  <c r="NQ14"/>
  <c r="NP14"/>
  <c r="NN14"/>
  <c r="NM14"/>
  <c r="NL14"/>
  <c r="NK14"/>
  <c r="NJ14"/>
  <c r="NI14"/>
  <c r="NH14"/>
  <c r="NF14"/>
  <c r="NA14"/>
  <c r="MW14"/>
  <c r="MV14"/>
  <c r="MU14"/>
  <c r="MT14"/>
  <c r="MS14"/>
  <c r="MR14"/>
  <c r="MQ14"/>
  <c r="MP14"/>
  <c r="MO14"/>
  <c r="MN14"/>
  <c r="MM14"/>
  <c r="ML14"/>
  <c r="MK14"/>
  <c r="MJ14"/>
  <c r="MI14"/>
  <c r="MF14"/>
  <c r="ME14"/>
  <c r="MD14"/>
  <c r="LZ14"/>
  <c r="LY14"/>
  <c r="LX14"/>
  <c r="LW14"/>
  <c r="LV14"/>
  <c r="LP14"/>
  <c r="LO14"/>
  <c r="LN14"/>
  <c r="LL14"/>
  <c r="LK14"/>
  <c r="LJ14"/>
  <c r="LI14"/>
  <c r="LH14"/>
  <c r="LG14"/>
  <c r="LF14"/>
  <c r="LE14"/>
  <c r="LD14"/>
  <c r="LC14"/>
  <c r="LB14"/>
  <c r="KT14"/>
  <c r="KS14"/>
  <c r="KP14"/>
  <c r="KO14"/>
  <c r="KL14"/>
  <c r="KK14"/>
  <c r="KJ14"/>
  <c r="KI14"/>
  <c r="F58" i="5" l="1"/>
  <c r="I25" i="6" s="1"/>
  <c r="SF14" i="1"/>
  <c r="SG14"/>
  <c r="SH14"/>
  <c r="N23" i="6"/>
  <c r="K59" i="5"/>
  <c r="O23" i="6"/>
  <c r="L59" i="5"/>
  <c r="V23" i="6"/>
  <c r="S59" i="5"/>
  <c r="P23" i="6"/>
  <c r="M59" i="5"/>
  <c r="Q23" i="6"/>
  <c r="N59" i="5"/>
  <c r="R23" i="6"/>
  <c r="O59" i="5"/>
  <c r="S23" i="6"/>
  <c r="P59" i="5"/>
  <c r="J74" i="6"/>
  <c r="T23"/>
  <c r="Q59" i="5"/>
  <c r="U23" i="6"/>
  <c r="R59" i="5"/>
  <c r="K74" i="6"/>
  <c r="T58" i="5"/>
  <c r="U58"/>
  <c r="X25" i="6" s="1"/>
  <c r="C15" i="5"/>
  <c r="I59"/>
  <c r="C59"/>
  <c r="H59"/>
  <c r="E15"/>
  <c r="G15"/>
  <c r="E59"/>
  <c r="G59"/>
  <c r="H10"/>
  <c r="J59"/>
  <c r="G10"/>
  <c r="H15"/>
  <c r="D59"/>
  <c r="H32"/>
  <c r="D15"/>
  <c r="F59" l="1"/>
  <c r="W25" i="6"/>
  <c r="V58" i="5"/>
  <c r="H20"/>
  <c r="H60" s="1"/>
  <c r="H65" s="1"/>
  <c r="R18"/>
  <c r="U4" i="6" s="1"/>
  <c r="Q18" i="5"/>
  <c r="T4" i="6" s="1"/>
  <c r="P18" i="5"/>
  <c r="S4" i="6" s="1"/>
  <c r="O18" i="5"/>
  <c r="R4" i="6" s="1"/>
  <c r="N18" i="5"/>
  <c r="Q4" i="6" s="1"/>
  <c r="M18" i="5"/>
  <c r="P4" i="6" s="1"/>
  <c r="L18" i="5"/>
  <c r="O4" i="6" s="1"/>
  <c r="K18" i="5"/>
  <c r="N4" i="6" s="1"/>
  <c r="J18" i="5"/>
  <c r="M4" i="6" s="1"/>
  <c r="E18" i="5"/>
  <c r="H4" i="6" s="1"/>
  <c r="D18" i="5"/>
  <c r="G4" i="6" s="1"/>
  <c r="C18" i="5"/>
  <c r="F4" i="6" s="1"/>
  <c r="JD14" i="1" l="1"/>
  <c r="F18" i="5"/>
  <c r="I4" i="6" s="1"/>
  <c r="SI14" i="1"/>
  <c r="SU14"/>
  <c r="IR14"/>
  <c r="HZ13" s="1"/>
  <c r="LT14"/>
  <c r="RQ13" l="1"/>
  <c r="KW14"/>
  <c r="U56" i="5"/>
  <c r="X23" i="6" s="1"/>
  <c r="U57" i="5"/>
  <c r="X24" i="6" s="1"/>
  <c r="T56" i="5"/>
  <c r="T57"/>
  <c r="U18"/>
  <c r="X4" i="6" s="1"/>
  <c r="U59" i="5" l="1"/>
  <c r="BF14" i="1"/>
  <c r="T18" i="5"/>
  <c r="W4" i="6" s="1"/>
  <c r="Y4" s="1"/>
  <c r="W24"/>
  <c r="V57" i="5"/>
  <c r="W23" i="6"/>
  <c r="T59" i="5"/>
  <c r="V56"/>
  <c r="V59" l="1"/>
  <c r="V18"/>
  <c r="MH14" i="1" l="1"/>
  <c r="MG14"/>
  <c r="LR14"/>
  <c r="C39" i="5"/>
  <c r="F66" i="6" s="1"/>
  <c r="D39" i="5"/>
  <c r="G66" i="6" s="1"/>
  <c r="E39" i="5"/>
  <c r="H66" i="6" s="1"/>
  <c r="E37" i="5"/>
  <c r="H17" i="6" s="1"/>
  <c r="D37" i="5"/>
  <c r="G17" i="6" s="1"/>
  <c r="C37" i="5"/>
  <c r="F17" i="6" s="1"/>
  <c r="F37" i="5" l="1"/>
  <c r="I17" i="6" s="1"/>
  <c r="F39" i="5"/>
  <c r="I66" i="6" s="1"/>
  <c r="E38" i="5" l="1"/>
  <c r="H18" i="6" s="1"/>
  <c r="D38" i="5"/>
  <c r="G18" i="6" s="1"/>
  <c r="C38" i="5"/>
  <c r="F18" i="6" s="1"/>
  <c r="E36" i="5"/>
  <c r="H7" i="6" s="1"/>
  <c r="D36" i="5"/>
  <c r="G7" i="6" s="1"/>
  <c r="C36" i="5"/>
  <c r="F7" i="6" s="1"/>
  <c r="E35" i="5"/>
  <c r="H37" i="6" s="1"/>
  <c r="D35" i="5"/>
  <c r="G37" i="6" s="1"/>
  <c r="C35" i="5"/>
  <c r="F37" i="6" s="1"/>
  <c r="C17" i="5"/>
  <c r="F36" i="6" s="1"/>
  <c r="E34" i="5"/>
  <c r="H45" i="6" s="1"/>
  <c r="D34" i="5"/>
  <c r="G45" i="6" s="1"/>
  <c r="F36" i="5" l="1"/>
  <c r="I7" i="6" s="1"/>
  <c r="F34" i="5"/>
  <c r="I45" i="6" s="1"/>
  <c r="KB14" i="1"/>
  <c r="F35" i="5"/>
  <c r="I37" i="6" s="1"/>
  <c r="F38" i="5"/>
  <c r="I18" i="6" s="1"/>
  <c r="D17" i="5"/>
  <c r="G36" i="6" s="1"/>
  <c r="E17" i="5"/>
  <c r="H36" i="6" s="1"/>
  <c r="D54" i="5"/>
  <c r="C19"/>
  <c r="F54" l="1"/>
  <c r="QL14" i="1"/>
  <c r="D19" i="5"/>
  <c r="F17"/>
  <c r="I36" i="6" s="1"/>
  <c r="E19" i="5"/>
  <c r="E54"/>
  <c r="F19" l="1"/>
  <c r="G54"/>
  <c r="NC14" i="1" l="1"/>
  <c r="E9" i="5"/>
  <c r="H43" i="6" s="1"/>
  <c r="D9" i="5"/>
  <c r="G43" i="6" s="1"/>
  <c r="E8" i="5"/>
  <c r="H63" i="6" s="1"/>
  <c r="D8" i="5"/>
  <c r="G63" i="6" s="1"/>
  <c r="E7" i="5"/>
  <c r="H10" i="6" s="1"/>
  <c r="D7" i="5"/>
  <c r="G10" i="6" s="1"/>
  <c r="D10" i="5" l="1"/>
  <c r="D20" s="1"/>
  <c r="E10"/>
  <c r="E20" s="1"/>
  <c r="E31" l="1"/>
  <c r="H57" i="6" s="1"/>
  <c r="D31" i="5"/>
  <c r="G57" i="6" s="1"/>
  <c r="E30" i="5"/>
  <c r="H55" i="6" s="1"/>
  <c r="D30" i="5"/>
  <c r="G55" i="6" s="1"/>
  <c r="E29" i="5"/>
  <c r="H41" i="6" s="1"/>
  <c r="D29" i="5"/>
  <c r="G41" i="6" s="1"/>
  <c r="E28" i="5"/>
  <c r="H35" i="6" s="1"/>
  <c r="D28" i="5"/>
  <c r="G35" i="6" s="1"/>
  <c r="E27" i="5"/>
  <c r="H39" i="6" s="1"/>
  <c r="D27" i="5"/>
  <c r="G39" i="6" s="1"/>
  <c r="E26" i="5"/>
  <c r="H27" i="6" s="1"/>
  <c r="D26" i="5"/>
  <c r="G27" i="6" s="1"/>
  <c r="E25" i="5"/>
  <c r="H15" i="6" s="1"/>
  <c r="D25" i="5"/>
  <c r="G15" i="6" s="1"/>
  <c r="E24" i="5"/>
  <c r="H44" i="6" s="1"/>
  <c r="D24" i="5"/>
  <c r="G44" i="6" s="1"/>
  <c r="E23" i="5"/>
  <c r="H64" i="6" s="1"/>
  <c r="D23" i="5"/>
  <c r="G64" i="6" s="1"/>
  <c r="E22" i="5"/>
  <c r="H11" i="6" s="1"/>
  <c r="D22" i="5"/>
  <c r="G11" i="6" s="1"/>
  <c r="C22" i="5"/>
  <c r="F11" i="6" s="1"/>
  <c r="F13" i="5" l="1"/>
  <c r="I71" i="6" s="1"/>
  <c r="H74"/>
  <c r="G74"/>
  <c r="E32" i="5" l="1"/>
  <c r="E60" s="1"/>
  <c r="E64"/>
  <c r="D64"/>
  <c r="E65" l="1"/>
  <c r="C31" l="1"/>
  <c r="F57" i="6" s="1"/>
  <c r="C30" i="5"/>
  <c r="F55" i="6" s="1"/>
  <c r="C29" i="5"/>
  <c r="F41" i="6" s="1"/>
  <c r="C28" i="5"/>
  <c r="F35" i="6" s="1"/>
  <c r="C27" i="5"/>
  <c r="F39" i="6" s="1"/>
  <c r="C26" i="5"/>
  <c r="F27" i="6" s="1"/>
  <c r="C25" i="5"/>
  <c r="F15" i="6" s="1"/>
  <c r="NG14" i="1" l="1"/>
  <c r="D32" i="5"/>
  <c r="D60" s="1"/>
  <c r="D65" s="1"/>
  <c r="F30"/>
  <c r="I55" i="6" s="1"/>
  <c r="F25" i="5"/>
  <c r="I15" i="6" s="1"/>
  <c r="F26" i="5"/>
  <c r="I27" i="6" s="1"/>
  <c r="F27" i="5"/>
  <c r="I39" i="6" s="1"/>
  <c r="F28" i="5"/>
  <c r="I35" i="6" s="1"/>
  <c r="F29" i="5"/>
  <c r="I41" i="6" s="1"/>
  <c r="F31" i="5"/>
  <c r="I57" i="6" s="1"/>
  <c r="KY14" i="1" l="1"/>
  <c r="F14" i="5"/>
  <c r="I72" i="6" s="1"/>
  <c r="MZ14" i="1"/>
  <c r="NV14"/>
  <c r="QS14"/>
  <c r="RK14"/>
  <c r="PD14"/>
  <c r="LS14"/>
  <c r="NB14"/>
  <c r="NW14"/>
  <c r="QU14"/>
  <c r="RP14"/>
  <c r="F12" i="5"/>
  <c r="I70" i="6" s="1"/>
  <c r="LU14" i="1"/>
  <c r="ND14"/>
  <c r="OH14"/>
  <c r="QV14"/>
  <c r="QN14"/>
  <c r="MY14"/>
  <c r="MA14"/>
  <c r="NE14"/>
  <c r="OY14"/>
  <c r="QW14"/>
  <c r="LQ14"/>
  <c r="NU14"/>
  <c r="RB14"/>
  <c r="KH14"/>
  <c r="MB14"/>
  <c r="NO14"/>
  <c r="OZ14"/>
  <c r="QX14"/>
  <c r="LA14"/>
  <c r="KQ14"/>
  <c r="MC14"/>
  <c r="NR14"/>
  <c r="ON14"/>
  <c r="QY14"/>
  <c r="QR14"/>
  <c r="QP14"/>
  <c r="KE14"/>
  <c r="KZ14"/>
  <c r="MX14"/>
  <c r="NS14"/>
  <c r="QH14"/>
  <c r="RA14"/>
  <c r="F23" i="5"/>
  <c r="I64" i="6" s="1"/>
  <c r="F24" i="5"/>
  <c r="I44" i="6" s="1"/>
  <c r="F22" i="5"/>
  <c r="I11" i="6" s="1"/>
  <c r="F15" i="5" l="1"/>
  <c r="KA14" i="1"/>
  <c r="LQ13"/>
  <c r="KV14"/>
  <c r="KX14"/>
  <c r="KR14" l="1"/>
  <c r="LM14"/>
  <c r="KF14"/>
  <c r="KG14"/>
  <c r="KN14"/>
  <c r="KD14"/>
  <c r="KC14"/>
  <c r="F32" i="5"/>
  <c r="G32"/>
  <c r="KM14" i="1" l="1"/>
  <c r="KA13" s="1"/>
  <c r="JZ13" s="1"/>
  <c r="KU14"/>
  <c r="G1211" i="4"/>
  <c r="G1210"/>
  <c r="G1209"/>
  <c r="G1214" s="1"/>
  <c r="D1253" l="1"/>
  <c r="D1252"/>
  <c r="D1251"/>
  <c r="D1250"/>
  <c r="D1249"/>
  <c r="D1248"/>
  <c r="D1247"/>
  <c r="D1246"/>
  <c r="D1245"/>
  <c r="D1243"/>
  <c r="D1242"/>
  <c r="D1241"/>
  <c r="D1240"/>
  <c r="D1239"/>
  <c r="D1238"/>
  <c r="D1237"/>
  <c r="D1236"/>
  <c r="D1235"/>
  <c r="D1234"/>
  <c r="D1233"/>
  <c r="D1232"/>
  <c r="D1231"/>
  <c r="D1230"/>
  <c r="D1229"/>
  <c r="D1228"/>
  <c r="D1227"/>
  <c r="D1226"/>
  <c r="D1225"/>
  <c r="D1224"/>
  <c r="D1223"/>
  <c r="D1222"/>
  <c r="D1221"/>
  <c r="D1220"/>
  <c r="D1219"/>
  <c r="D1218"/>
  <c r="D1217"/>
  <c r="D1216"/>
  <c r="D1215"/>
  <c r="D1214"/>
  <c r="D1213"/>
  <c r="D1212"/>
  <c r="D1211"/>
  <c r="D1210"/>
  <c r="D1209"/>
  <c r="D1208"/>
  <c r="D1207"/>
  <c r="D1206"/>
  <c r="D1205"/>
  <c r="D1204"/>
  <c r="D1203"/>
  <c r="D1202"/>
  <c r="D1201"/>
  <c r="D1200"/>
  <c r="D1199"/>
  <c r="D1198"/>
  <c r="D1197"/>
  <c r="D1196"/>
  <c r="D1195"/>
  <c r="D1194"/>
  <c r="D1193"/>
  <c r="D1192"/>
  <c r="D1191"/>
  <c r="D1190"/>
  <c r="D1189"/>
  <c r="D1188"/>
  <c r="D1187"/>
  <c r="D1186"/>
  <c r="D1185"/>
  <c r="D1184"/>
  <c r="D1183"/>
  <c r="D1182"/>
  <c r="D1181"/>
  <c r="D1180"/>
  <c r="D1179"/>
  <c r="D1178"/>
  <c r="D1177"/>
  <c r="D1176"/>
  <c r="D1175"/>
  <c r="D1174"/>
  <c r="D1173"/>
  <c r="D1172"/>
  <c r="D1171"/>
  <c r="D1170"/>
  <c r="D1169"/>
  <c r="D1168"/>
  <c r="D1167"/>
  <c r="D1166"/>
  <c r="D1165"/>
  <c r="D1164"/>
  <c r="D1163"/>
  <c r="D1162"/>
  <c r="D1161"/>
  <c r="D1160"/>
  <c r="D1159"/>
  <c r="D1158"/>
  <c r="D1157"/>
  <c r="D1156"/>
  <c r="D1155"/>
  <c r="D1154"/>
  <c r="D1153"/>
  <c r="D1152"/>
  <c r="D1151"/>
  <c r="D1150"/>
  <c r="D1149"/>
  <c r="D1148"/>
  <c r="D1147"/>
  <c r="D1146"/>
  <c r="D1145"/>
  <c r="D1144"/>
  <c r="D1143"/>
  <c r="D1142"/>
  <c r="D1141"/>
  <c r="D1140"/>
  <c r="D1139"/>
  <c r="D1138"/>
  <c r="D1137"/>
  <c r="D1136"/>
  <c r="D1135"/>
  <c r="D1134"/>
  <c r="D1133"/>
  <c r="D1132"/>
  <c r="D1131"/>
  <c r="D1130"/>
  <c r="D1129"/>
  <c r="D1128"/>
  <c r="D1127"/>
  <c r="D1126"/>
  <c r="D1125"/>
  <c r="D1124"/>
  <c r="D1123"/>
  <c r="D1122"/>
  <c r="D1121"/>
  <c r="D1120"/>
  <c r="D1119"/>
  <c r="D1118"/>
  <c r="D1117"/>
  <c r="D1116"/>
  <c r="D1115"/>
  <c r="D1114"/>
  <c r="D1113"/>
  <c r="D1112"/>
  <c r="D1111"/>
  <c r="D1110"/>
  <c r="D1109"/>
  <c r="D1108"/>
  <c r="D1107"/>
  <c r="D1106"/>
  <c r="D1105"/>
  <c r="D1104"/>
  <c r="D1103"/>
  <c r="D1102"/>
  <c r="D1101"/>
  <c r="D1100"/>
  <c r="D1099"/>
  <c r="D1098"/>
  <c r="D1097"/>
  <c r="D1096"/>
  <c r="D1095"/>
  <c r="D1094"/>
  <c r="D1093"/>
  <c r="D1092"/>
  <c r="D1091"/>
  <c r="D1090"/>
  <c r="D1089"/>
  <c r="D1088"/>
  <c r="D1087"/>
  <c r="D1086"/>
  <c r="D1085"/>
  <c r="D1084"/>
  <c r="D1083"/>
  <c r="D1082"/>
  <c r="D1081"/>
  <c r="D1080"/>
  <c r="D1079"/>
  <c r="D1078"/>
  <c r="D1077"/>
  <c r="D1076"/>
  <c r="D1075"/>
  <c r="D1074"/>
  <c r="D1073"/>
  <c r="D1072"/>
  <c r="D1071"/>
  <c r="D1070"/>
  <c r="D1069"/>
  <c r="D1068"/>
  <c r="D1067"/>
  <c r="D1066"/>
  <c r="D1065"/>
  <c r="D1064"/>
  <c r="D1063"/>
  <c r="D1062"/>
  <c r="D1061"/>
  <c r="D1060"/>
  <c r="D1059"/>
  <c r="D1058"/>
  <c r="D1057"/>
  <c r="D1056"/>
  <c r="D1055"/>
  <c r="D1054"/>
  <c r="D1053"/>
  <c r="D1052"/>
  <c r="D1051"/>
  <c r="D1050"/>
  <c r="D1049"/>
  <c r="D1048"/>
  <c r="D1047"/>
  <c r="D1046"/>
  <c r="D1045"/>
  <c r="D1044"/>
  <c r="D1043"/>
  <c r="D1042"/>
  <c r="D1041"/>
  <c r="D1040"/>
  <c r="D1039"/>
  <c r="D1038"/>
  <c r="D1037"/>
  <c r="D1036"/>
  <c r="D1035"/>
  <c r="D1034"/>
  <c r="D1033"/>
  <c r="D1032"/>
  <c r="D1031"/>
  <c r="D1030"/>
  <c r="D1029"/>
  <c r="D1028"/>
  <c r="D1027"/>
  <c r="D1026"/>
  <c r="D1025"/>
  <c r="D1024"/>
  <c r="D1023"/>
  <c r="D1022"/>
  <c r="D1021"/>
  <c r="D1020"/>
  <c r="D1019"/>
  <c r="D1018"/>
  <c r="D1017"/>
  <c r="D1016"/>
  <c r="D1015"/>
  <c r="D1014"/>
  <c r="D1013"/>
  <c r="D1012"/>
  <c r="D1011"/>
  <c r="D1010"/>
  <c r="D1009"/>
  <c r="D1008"/>
  <c r="D1007"/>
  <c r="D1006"/>
  <c r="D1005"/>
  <c r="D1004"/>
  <c r="D1003"/>
  <c r="D1002"/>
  <c r="D1001"/>
  <c r="D1000"/>
  <c r="D999"/>
  <c r="D998"/>
  <c r="D997"/>
  <c r="D996"/>
  <c r="D995"/>
  <c r="D994"/>
  <c r="D993"/>
  <c r="D992"/>
  <c r="D991"/>
  <c r="D990"/>
  <c r="D989"/>
  <c r="D988"/>
  <c r="D987"/>
  <c r="D986"/>
  <c r="D985"/>
  <c r="D984"/>
  <c r="D983"/>
  <c r="D982"/>
  <c r="D981"/>
  <c r="D980"/>
  <c r="D979"/>
  <c r="D978"/>
  <c r="D977"/>
  <c r="D976"/>
  <c r="D975"/>
  <c r="D974"/>
  <c r="D973"/>
  <c r="D972"/>
  <c r="D971"/>
  <c r="D970"/>
  <c r="D969"/>
  <c r="D968"/>
  <c r="D967"/>
  <c r="D966"/>
  <c r="D965"/>
  <c r="D964"/>
  <c r="D963"/>
  <c r="D962"/>
  <c r="D961"/>
  <c r="D960"/>
  <c r="D959"/>
  <c r="D958"/>
  <c r="D957"/>
  <c r="D956"/>
  <c r="D955"/>
  <c r="D954"/>
  <c r="D953"/>
  <c r="D952"/>
  <c r="D951"/>
  <c r="D950"/>
  <c r="D949"/>
  <c r="D948"/>
  <c r="D947"/>
  <c r="D946"/>
  <c r="D945"/>
  <c r="D944"/>
  <c r="D943"/>
  <c r="D942"/>
  <c r="D941"/>
  <c r="D940"/>
  <c r="D939"/>
  <c r="D938"/>
  <c r="D937"/>
  <c r="D936"/>
  <c r="D935"/>
  <c r="D934"/>
  <c r="D933"/>
  <c r="D932"/>
  <c r="D931"/>
  <c r="D930"/>
  <c r="D929"/>
  <c r="D928"/>
  <c r="D927"/>
  <c r="D926"/>
  <c r="D925"/>
  <c r="D924"/>
  <c r="D923"/>
  <c r="D922"/>
  <c r="D921"/>
  <c r="D920"/>
  <c r="D919"/>
  <c r="D918"/>
  <c r="D917"/>
  <c r="D916"/>
  <c r="D915"/>
  <c r="D914"/>
  <c r="D913"/>
  <c r="D912"/>
  <c r="D911"/>
  <c r="D910"/>
  <c r="D909"/>
  <c r="D908"/>
  <c r="D907"/>
  <c r="D906"/>
  <c r="D905"/>
  <c r="D904"/>
  <c r="D903"/>
  <c r="D902"/>
  <c r="D901"/>
  <c r="D900"/>
  <c r="D899"/>
  <c r="D898"/>
  <c r="D897"/>
  <c r="D896"/>
  <c r="D895"/>
  <c r="D894"/>
  <c r="D893"/>
  <c r="D892"/>
  <c r="D891"/>
  <c r="D890"/>
  <c r="D889"/>
  <c r="D888"/>
  <c r="D887"/>
  <c r="D886"/>
  <c r="D885"/>
  <c r="D884"/>
  <c r="D883"/>
  <c r="D882"/>
  <c r="D881"/>
  <c r="D880"/>
  <c r="D879"/>
  <c r="D878"/>
  <c r="D877"/>
  <c r="D876"/>
  <c r="D875"/>
  <c r="D874"/>
  <c r="D873"/>
  <c r="D872"/>
  <c r="D871"/>
  <c r="D870"/>
  <c r="D869"/>
  <c r="D868"/>
  <c r="D867"/>
  <c r="D866"/>
  <c r="D865"/>
  <c r="D864"/>
  <c r="D863"/>
  <c r="D862"/>
  <c r="D861"/>
  <c r="D860"/>
  <c r="D859"/>
  <c r="D858"/>
  <c r="D857"/>
  <c r="D856"/>
  <c r="D855"/>
  <c r="D854"/>
  <c r="D853"/>
  <c r="D852"/>
  <c r="D851"/>
  <c r="D850"/>
  <c r="D849"/>
  <c r="D848"/>
  <c r="D847"/>
  <c r="D846"/>
  <c r="D845"/>
  <c r="D844"/>
  <c r="D843"/>
  <c r="D842"/>
  <c r="D841"/>
  <c r="D840"/>
  <c r="D839"/>
  <c r="D838"/>
  <c r="D837"/>
  <c r="D836"/>
  <c r="D835"/>
  <c r="D834"/>
  <c r="D833"/>
  <c r="D832"/>
  <c r="D831"/>
  <c r="D830"/>
  <c r="D829"/>
  <c r="D828"/>
  <c r="D827"/>
  <c r="D826"/>
  <c r="D825"/>
  <c r="D824"/>
  <c r="D823"/>
  <c r="D822"/>
  <c r="D821"/>
  <c r="D820"/>
  <c r="D819"/>
  <c r="D818"/>
  <c r="D817"/>
  <c r="D816"/>
  <c r="D815"/>
  <c r="D814"/>
  <c r="D813"/>
  <c r="D812"/>
  <c r="D811"/>
  <c r="D810"/>
  <c r="D809"/>
  <c r="D808"/>
  <c r="D807"/>
  <c r="D806"/>
  <c r="D805"/>
  <c r="D804"/>
  <c r="D803"/>
  <c r="D802"/>
  <c r="D801"/>
  <c r="D800"/>
  <c r="D799"/>
  <c r="D798"/>
  <c r="D797"/>
  <c r="D796"/>
  <c r="D795"/>
  <c r="D794"/>
  <c r="D793"/>
  <c r="D792"/>
  <c r="D791"/>
  <c r="D790"/>
  <c r="D789"/>
  <c r="D788"/>
  <c r="D787"/>
  <c r="D786"/>
  <c r="D785"/>
  <c r="D784"/>
  <c r="D783"/>
  <c r="D782"/>
  <c r="D781"/>
  <c r="D780"/>
  <c r="D779"/>
  <c r="D778"/>
  <c r="D777"/>
  <c r="D776"/>
  <c r="D775"/>
  <c r="D774"/>
  <c r="D773"/>
  <c r="D772"/>
  <c r="D771"/>
  <c r="D770"/>
  <c r="D769"/>
  <c r="D768"/>
  <c r="D767"/>
  <c r="D766"/>
  <c r="D765"/>
  <c r="D764"/>
  <c r="D763"/>
  <c r="D762"/>
  <c r="D761"/>
  <c r="D760"/>
  <c r="D759"/>
  <c r="D758"/>
  <c r="D757"/>
  <c r="D756"/>
  <c r="D755"/>
  <c r="D754"/>
  <c r="D753"/>
  <c r="D752"/>
  <c r="D751"/>
  <c r="D750"/>
  <c r="D749"/>
  <c r="D748"/>
  <c r="D747"/>
  <c r="D746"/>
  <c r="D745"/>
  <c r="D744"/>
  <c r="D743"/>
  <c r="D742"/>
  <c r="D741"/>
  <c r="D740"/>
  <c r="D739"/>
  <c r="D738"/>
  <c r="D737"/>
  <c r="D736"/>
  <c r="D735"/>
  <c r="D734"/>
  <c r="D733"/>
  <c r="D732"/>
  <c r="D731"/>
  <c r="D730"/>
  <c r="D729"/>
  <c r="D728"/>
  <c r="D727"/>
  <c r="D726"/>
  <c r="D725"/>
  <c r="D724"/>
  <c r="D723"/>
  <c r="D722"/>
  <c r="D721"/>
  <c r="D720"/>
  <c r="D719"/>
  <c r="D718"/>
  <c r="D717"/>
  <c r="D716"/>
  <c r="D715"/>
  <c r="D714"/>
  <c r="D713"/>
  <c r="D712"/>
  <c r="D711"/>
  <c r="D710"/>
  <c r="D709"/>
  <c r="D708"/>
  <c r="D707"/>
  <c r="D706"/>
  <c r="D705"/>
  <c r="D704"/>
  <c r="D703"/>
  <c r="D702"/>
  <c r="D701"/>
  <c r="D700"/>
  <c r="D699"/>
  <c r="D698"/>
  <c r="D697"/>
  <c r="D696"/>
  <c r="D695"/>
  <c r="D694"/>
  <c r="D693"/>
  <c r="D692"/>
  <c r="D691"/>
  <c r="D690"/>
  <c r="D689"/>
  <c r="D688"/>
  <c r="D687"/>
  <c r="D686"/>
  <c r="D685"/>
  <c r="D684"/>
  <c r="D683"/>
  <c r="D682"/>
  <c r="D681"/>
  <c r="D680"/>
  <c r="D679"/>
  <c r="D678"/>
  <c r="D677"/>
  <c r="D676"/>
  <c r="D675"/>
  <c r="D674"/>
  <c r="D673"/>
  <c r="D672"/>
  <c r="D671"/>
  <c r="D670"/>
  <c r="D669"/>
  <c r="D668"/>
  <c r="D667"/>
  <c r="D666"/>
  <c r="D665"/>
  <c r="D664"/>
  <c r="D663"/>
  <c r="D662"/>
  <c r="D661"/>
  <c r="D660"/>
  <c r="D659"/>
  <c r="D658"/>
  <c r="D657"/>
  <c r="D656"/>
  <c r="D655"/>
  <c r="D654"/>
  <c r="D653"/>
  <c r="D652"/>
  <c r="D651"/>
  <c r="D650"/>
  <c r="D649"/>
  <c r="D648"/>
  <c r="D647"/>
  <c r="D646"/>
  <c r="D645"/>
  <c r="D644"/>
  <c r="D643"/>
  <c r="D642"/>
  <c r="D641"/>
  <c r="D640"/>
  <c r="D639"/>
  <c r="D638"/>
  <c r="D637"/>
  <c r="D636"/>
  <c r="D635"/>
  <c r="D634"/>
  <c r="D633"/>
  <c r="D632"/>
  <c r="D631"/>
  <c r="D630"/>
  <c r="D629"/>
  <c r="D628"/>
  <c r="D627"/>
  <c r="D626"/>
  <c r="D625"/>
  <c r="D624"/>
  <c r="D623"/>
  <c r="D622"/>
  <c r="D621"/>
  <c r="D620"/>
  <c r="D619"/>
  <c r="D618"/>
  <c r="D617"/>
  <c r="D616"/>
  <c r="D615"/>
  <c r="D614"/>
  <c r="D613"/>
  <c r="D612"/>
  <c r="D611"/>
  <c r="D610"/>
  <c r="D609"/>
  <c r="D608"/>
  <c r="D607"/>
  <c r="D606"/>
  <c r="D605"/>
  <c r="D604"/>
  <c r="D603"/>
  <c r="D602"/>
  <c r="D601"/>
  <c r="D600"/>
  <c r="D599"/>
  <c r="D598"/>
  <c r="D597"/>
  <c r="D596"/>
  <c r="D595"/>
  <c r="D594"/>
  <c r="D593"/>
  <c r="D592"/>
  <c r="D591"/>
  <c r="D590"/>
  <c r="D589"/>
  <c r="D588"/>
  <c r="D587"/>
  <c r="D586"/>
  <c r="D585"/>
  <c r="D584"/>
  <c r="D583"/>
  <c r="D582"/>
  <c r="D581"/>
  <c r="D580"/>
  <c r="D579"/>
  <c r="D578"/>
  <c r="D577"/>
  <c r="D576"/>
  <c r="D575"/>
  <c r="D574"/>
  <c r="D573"/>
  <c r="D572"/>
  <c r="D571"/>
  <c r="D570"/>
  <c r="D569"/>
  <c r="D568"/>
  <c r="D567"/>
  <c r="D566"/>
  <c r="D565"/>
  <c r="D564"/>
  <c r="D563"/>
  <c r="D562"/>
  <c r="D561"/>
  <c r="D560"/>
  <c r="D559"/>
  <c r="D558"/>
  <c r="D557"/>
  <c r="D556"/>
  <c r="D555"/>
  <c r="D554"/>
  <c r="D553"/>
  <c r="D552"/>
  <c r="D551"/>
  <c r="D550"/>
  <c r="D549"/>
  <c r="D548"/>
  <c r="D547"/>
  <c r="D546"/>
  <c r="D545"/>
  <c r="D544"/>
  <c r="D543"/>
  <c r="D542"/>
  <c r="D541"/>
  <c r="D540"/>
  <c r="D539"/>
  <c r="D538"/>
  <c r="D537"/>
  <c r="D536"/>
  <c r="D535"/>
  <c r="D534"/>
  <c r="D533"/>
  <c r="D532"/>
  <c r="D531"/>
  <c r="D530"/>
  <c r="D529"/>
  <c r="D528"/>
  <c r="D527"/>
  <c r="D526"/>
  <c r="D525"/>
  <c r="D524"/>
  <c r="D523"/>
  <c r="D522"/>
  <c r="D521"/>
  <c r="D520"/>
  <c r="D519"/>
  <c r="D518"/>
  <c r="D517"/>
  <c r="D516"/>
  <c r="D515"/>
  <c r="D514"/>
  <c r="D513"/>
  <c r="D512"/>
  <c r="D511"/>
  <c r="D510"/>
  <c r="D509"/>
  <c r="D508"/>
  <c r="D507"/>
  <c r="D506"/>
  <c r="D505"/>
  <c r="D504"/>
  <c r="D503"/>
  <c r="D502"/>
  <c r="D501"/>
  <c r="D500"/>
  <c r="D499"/>
  <c r="D498"/>
  <c r="D497"/>
  <c r="D496"/>
  <c r="D495"/>
  <c r="D494"/>
  <c r="D493"/>
  <c r="D492"/>
  <c r="D491"/>
  <c r="D490"/>
  <c r="D489"/>
  <c r="D488"/>
  <c r="D487"/>
  <c r="D486"/>
  <c r="D485"/>
  <c r="D484"/>
  <c r="D483"/>
  <c r="D482"/>
  <c r="D481"/>
  <c r="D480"/>
  <c r="D479"/>
  <c r="D478"/>
  <c r="D477"/>
  <c r="D476"/>
  <c r="D475"/>
  <c r="D474"/>
  <c r="D473"/>
  <c r="D472"/>
  <c r="D471"/>
  <c r="D470"/>
  <c r="D469"/>
  <c r="D468"/>
  <c r="D467"/>
  <c r="D466"/>
  <c r="D465"/>
  <c r="D464"/>
  <c r="D463"/>
  <c r="D462"/>
  <c r="D461"/>
  <c r="D460"/>
  <c r="D459"/>
  <c r="D458"/>
  <c r="D457"/>
  <c r="D456"/>
  <c r="D455"/>
  <c r="D454"/>
  <c r="D453"/>
  <c r="D452"/>
  <c r="D451"/>
  <c r="D450"/>
  <c r="D449"/>
  <c r="D448"/>
  <c r="D447"/>
  <c r="D446"/>
  <c r="D445"/>
  <c r="D444"/>
  <c r="D443"/>
  <c r="D442"/>
  <c r="D441"/>
  <c r="D440"/>
  <c r="D439"/>
  <c r="D438"/>
  <c r="D437"/>
  <c r="D436"/>
  <c r="D435"/>
  <c r="D434"/>
  <c r="D433"/>
  <c r="D432"/>
  <c r="D431"/>
  <c r="D430"/>
  <c r="D429"/>
  <c r="D428"/>
  <c r="D427"/>
  <c r="D426"/>
  <c r="D425"/>
  <c r="D424"/>
  <c r="D423"/>
  <c r="D422"/>
  <c r="D421"/>
  <c r="D420"/>
  <c r="D419"/>
  <c r="D418"/>
  <c r="D417"/>
  <c r="D416"/>
  <c r="D415"/>
  <c r="D414"/>
  <c r="D413"/>
  <c r="D412"/>
  <c r="D411"/>
  <c r="D410"/>
  <c r="D409"/>
  <c r="D408"/>
  <c r="D407"/>
  <c r="D406"/>
  <c r="D405"/>
  <c r="D404"/>
  <c r="D403"/>
  <c r="D402"/>
  <c r="D401"/>
  <c r="D400"/>
  <c r="D399"/>
  <c r="D398"/>
  <c r="D397"/>
  <c r="D396"/>
  <c r="D395"/>
  <c r="D394"/>
  <c r="D393"/>
  <c r="D392"/>
  <c r="D391"/>
  <c r="D390"/>
  <c r="D389"/>
  <c r="D388"/>
  <c r="D387"/>
  <c r="D386"/>
  <c r="D385"/>
  <c r="D384"/>
  <c r="D383"/>
  <c r="D382"/>
  <c r="D381"/>
  <c r="D380"/>
  <c r="D379"/>
  <c r="D378"/>
  <c r="D377"/>
  <c r="D376"/>
  <c r="D375"/>
  <c r="D374"/>
  <c r="D373"/>
  <c r="D372"/>
  <c r="D371"/>
  <c r="D370"/>
  <c r="D369"/>
  <c r="D368"/>
  <c r="D367"/>
  <c r="D366"/>
  <c r="D365"/>
  <c r="D364"/>
  <c r="D363"/>
  <c r="D362"/>
  <c r="D361"/>
  <c r="D360"/>
  <c r="D359"/>
  <c r="D358"/>
  <c r="D357"/>
  <c r="D356"/>
  <c r="D355"/>
  <c r="D354"/>
  <c r="D353"/>
  <c r="D352"/>
  <c r="D351"/>
  <c r="D350"/>
  <c r="D349"/>
  <c r="D348"/>
  <c r="D347"/>
  <c r="D346"/>
  <c r="D345"/>
  <c r="D344"/>
  <c r="D343"/>
  <c r="D342"/>
  <c r="D341"/>
  <c r="D340"/>
  <c r="D339"/>
  <c r="D338"/>
  <c r="D337"/>
  <c r="D336"/>
  <c r="D335"/>
  <c r="D334"/>
  <c r="D333"/>
  <c r="D332"/>
  <c r="D331"/>
  <c r="D330"/>
  <c r="D329"/>
  <c r="D328"/>
  <c r="D327"/>
  <c r="D326"/>
  <c r="D325"/>
  <c r="D324"/>
  <c r="D323"/>
  <c r="D322"/>
  <c r="D321"/>
  <c r="D320"/>
  <c r="D319"/>
  <c r="D318"/>
  <c r="D317"/>
  <c r="D316"/>
  <c r="D315"/>
  <c r="D314"/>
  <c r="D313"/>
  <c r="D312"/>
  <c r="D311"/>
  <c r="D310"/>
  <c r="D309"/>
  <c r="D308"/>
  <c r="D307"/>
  <c r="D306"/>
  <c r="D305"/>
  <c r="D304"/>
  <c r="D303"/>
  <c r="D30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C24" i="5" l="1"/>
  <c r="F44" i="6" s="1"/>
  <c r="C7" i="5" l="1"/>
  <c r="F10" i="6" s="1"/>
  <c r="C9" i="5" l="1"/>
  <c r="F43" i="6" s="1"/>
  <c r="C8" i="5"/>
  <c r="F63" i="6" s="1"/>
  <c r="C10" i="5" l="1"/>
  <c r="C20" s="1"/>
  <c r="C23" l="1"/>
  <c r="F64" i="6" s="1"/>
  <c r="C34" i="5" l="1"/>
  <c r="F45" i="6" s="1"/>
  <c r="F74" s="1"/>
  <c r="C32" i="5"/>
  <c r="C54" l="1"/>
  <c r="C60" s="1"/>
  <c r="F8" l="1"/>
  <c r="I63" i="6" s="1"/>
  <c r="F9" i="5"/>
  <c r="I43" i="6" s="1"/>
  <c r="F7" i="5"/>
  <c r="I10" i="6" s="1"/>
  <c r="I74" l="1"/>
  <c r="F10" i="5"/>
  <c r="F20" s="1"/>
  <c r="F60" s="1"/>
  <c r="JY13" i="1" l="1"/>
  <c r="F64" i="5"/>
  <c r="F65" s="1"/>
  <c r="C64" l="1"/>
  <c r="C65" s="1"/>
  <c r="JZ14" i="1" l="1"/>
  <c r="G19" i="5" l="1"/>
  <c r="G20" s="1"/>
  <c r="G60" s="1"/>
  <c r="G64" l="1"/>
  <c r="G65" s="1"/>
  <c r="EV14" i="1" l="1"/>
  <c r="S12" i="5"/>
  <c r="S13"/>
  <c r="V71" i="6" s="1"/>
  <c r="S14" i="5"/>
  <c r="V72" i="6" s="1"/>
  <c r="S9" i="5" l="1"/>
  <c r="V43" i="6" s="1"/>
  <c r="S17" i="5"/>
  <c r="I9"/>
  <c r="L43" i="6" s="1"/>
  <c r="I13" i="5"/>
  <c r="L71" i="6" s="1"/>
  <c r="I14" i="5"/>
  <c r="L72" i="6" s="1"/>
  <c r="I12" i="5"/>
  <c r="V70" i="6"/>
  <c r="S15" i="5"/>
  <c r="S18"/>
  <c r="V4" i="6" s="1"/>
  <c r="I36" i="5"/>
  <c r="L7" i="6" s="1"/>
  <c r="I35" i="5"/>
  <c r="L37" i="6" s="1"/>
  <c r="S36" i="5"/>
  <c r="V7" i="6" s="1"/>
  <c r="S35" i="5"/>
  <c r="V37" i="6" s="1"/>
  <c r="S34" i="5"/>
  <c r="I34"/>
  <c r="I39"/>
  <c r="L66" i="6" s="1"/>
  <c r="S38" i="5"/>
  <c r="V18" i="6" s="1"/>
  <c r="I37" i="5"/>
  <c r="L17" i="6" s="1"/>
  <c r="S39" i="5"/>
  <c r="V66" i="6" s="1"/>
  <c r="S37" i="5"/>
  <c r="V17" i="6" s="1"/>
  <c r="S30" i="5"/>
  <c r="V55" i="6" s="1"/>
  <c r="I30" i="5"/>
  <c r="L55" i="6" s="1"/>
  <c r="S31" i="5"/>
  <c r="V57" i="6" s="1"/>
  <c r="S29" i="5"/>
  <c r="V41" i="6" s="1"/>
  <c r="I31" i="5"/>
  <c r="L57" i="6" s="1"/>
  <c r="I29" i="5"/>
  <c r="L41" i="6" s="1"/>
  <c r="I28" i="5"/>
  <c r="L35" i="6" s="1"/>
  <c r="I27" i="5"/>
  <c r="L39" i="6" s="1"/>
  <c r="S26" i="5"/>
  <c r="V27" i="6" s="1"/>
  <c r="I26" i="5"/>
  <c r="L27" i="6" s="1"/>
  <c r="I25" i="5"/>
  <c r="L15" i="6" s="1"/>
  <c r="S28" i="5"/>
  <c r="V35" i="6" s="1"/>
  <c r="S27" i="5"/>
  <c r="V39" i="6" s="1"/>
  <c r="S25" i="5"/>
  <c r="V15" i="6" s="1"/>
  <c r="S22" i="5"/>
  <c r="I22"/>
  <c r="S23"/>
  <c r="V64" i="6" s="1"/>
  <c r="I23" i="5"/>
  <c r="L64" i="6" s="1"/>
  <c r="I8" i="5" l="1"/>
  <c r="L63" i="6" s="1"/>
  <c r="J14" i="5"/>
  <c r="M72" i="6" s="1"/>
  <c r="J12" i="5"/>
  <c r="S19"/>
  <c r="V36" i="6"/>
  <c r="I7" i="5"/>
  <c r="J13"/>
  <c r="M71" i="6" s="1"/>
  <c r="S7" i="5"/>
  <c r="L70" i="6"/>
  <c r="I15" i="5"/>
  <c r="S8"/>
  <c r="V63" i="6" s="1"/>
  <c r="I17" i="5"/>
  <c r="J9"/>
  <c r="M43" i="6" s="1"/>
  <c r="S24" i="5"/>
  <c r="V44" i="6" s="1"/>
  <c r="J35" i="5"/>
  <c r="M37" i="6" s="1"/>
  <c r="J37" i="5"/>
  <c r="M17" i="6" s="1"/>
  <c r="J39" i="5"/>
  <c r="M66" i="6" s="1"/>
  <c r="J36" i="5"/>
  <c r="M7" i="6" s="1"/>
  <c r="L45"/>
  <c r="I38" i="5"/>
  <c r="L18" i="6" s="1"/>
  <c r="J34" i="5"/>
  <c r="V45" i="6"/>
  <c r="S54" i="5"/>
  <c r="J29"/>
  <c r="M41" i="6" s="1"/>
  <c r="J31" i="5"/>
  <c r="M57" i="6" s="1"/>
  <c r="J30" i="5"/>
  <c r="M55" i="6" s="1"/>
  <c r="J27" i="5"/>
  <c r="M39" i="6" s="1"/>
  <c r="J26" i="5"/>
  <c r="M27" i="6" s="1"/>
  <c r="J25" i="5"/>
  <c r="M15" i="6" s="1"/>
  <c r="J28" i="5"/>
  <c r="M35" i="6" s="1"/>
  <c r="J22" i="5"/>
  <c r="L11" i="6"/>
  <c r="J23" i="5"/>
  <c r="M64" i="6" s="1"/>
  <c r="V11"/>
  <c r="HH14" i="1" l="1"/>
  <c r="AM14"/>
  <c r="ED14"/>
  <c r="HY14"/>
  <c r="AV14"/>
  <c r="AP14"/>
  <c r="CP14"/>
  <c r="HA14"/>
  <c r="GY14"/>
  <c r="AN14"/>
  <c r="BA14"/>
  <c r="HE14"/>
  <c r="FH14"/>
  <c r="DH14"/>
  <c r="AL14"/>
  <c r="BH14"/>
  <c r="BJ14"/>
  <c r="BI14"/>
  <c r="EE14"/>
  <c r="DN14"/>
  <c r="AO14"/>
  <c r="AQ14"/>
  <c r="DC14"/>
  <c r="HB14"/>
  <c r="HJ14"/>
  <c r="AW14"/>
  <c r="HG14"/>
  <c r="EQ14"/>
  <c r="BV14"/>
  <c r="DG14"/>
  <c r="DX14"/>
  <c r="EW14"/>
  <c r="DP14"/>
  <c r="BD14"/>
  <c r="BE14"/>
  <c r="S32" i="5"/>
  <c r="J7"/>
  <c r="S10"/>
  <c r="S20" s="1"/>
  <c r="V10" i="6"/>
  <c r="V74" s="1"/>
  <c r="K12" i="5"/>
  <c r="I54"/>
  <c r="K9"/>
  <c r="N43" i="6" s="1"/>
  <c r="M70"/>
  <c r="J15" i="5"/>
  <c r="L36" i="6"/>
  <c r="I19" i="5"/>
  <c r="J17"/>
  <c r="K13"/>
  <c r="N71" i="6" s="1"/>
  <c r="I10" i="5"/>
  <c r="L10" i="6"/>
  <c r="K14" i="5"/>
  <c r="N72" i="6" s="1"/>
  <c r="J8" i="5"/>
  <c r="M63" i="6" s="1"/>
  <c r="J38" i="5"/>
  <c r="M18" i="6" s="1"/>
  <c r="M45"/>
  <c r="K34" i="5"/>
  <c r="K39"/>
  <c r="N66" i="6" s="1"/>
  <c r="K37" i="5"/>
  <c r="N17" i="6" s="1"/>
  <c r="K36" i="5"/>
  <c r="N7" i="6" s="1"/>
  <c r="K35" i="5"/>
  <c r="N37" i="6" s="1"/>
  <c r="K31" i="5"/>
  <c r="N57" i="6" s="1"/>
  <c r="K30" i="5"/>
  <c r="N55" i="6" s="1"/>
  <c r="K29" i="5"/>
  <c r="N41" i="6" s="1"/>
  <c r="K26" i="5"/>
  <c r="N27" i="6" s="1"/>
  <c r="K27" i="5"/>
  <c r="N39" i="6" s="1"/>
  <c r="K28" i="5"/>
  <c r="N35" i="6" s="1"/>
  <c r="K25" i="5"/>
  <c r="N15" i="6" s="1"/>
  <c r="K22" i="5"/>
  <c r="M11" i="6"/>
  <c r="K23" i="5"/>
  <c r="N64" i="6" s="1"/>
  <c r="I24" i="5"/>
  <c r="J54" l="1"/>
  <c r="FM14" i="1"/>
  <c r="HF14"/>
  <c r="DK14"/>
  <c r="HK14"/>
  <c r="HD14"/>
  <c r="EA14"/>
  <c r="DL14"/>
  <c r="CQ14"/>
  <c r="GQ14"/>
  <c r="EF14"/>
  <c r="FI14"/>
  <c r="CL14"/>
  <c r="CK14"/>
  <c r="GW14"/>
  <c r="AZ14"/>
  <c r="CB14"/>
  <c r="CA14"/>
  <c r="DM14"/>
  <c r="DI14"/>
  <c r="HT14"/>
  <c r="CD14"/>
  <c r="I64" i="5"/>
  <c r="S60"/>
  <c r="K17"/>
  <c r="N70" i="6"/>
  <c r="K15" i="5"/>
  <c r="I20"/>
  <c r="K7"/>
  <c r="J19"/>
  <c r="M36" i="6"/>
  <c r="J10" i="5"/>
  <c r="M10" i="6"/>
  <c r="L14" i="5"/>
  <c r="O72" i="6" s="1"/>
  <c r="L13" i="5"/>
  <c r="O71" i="6" s="1"/>
  <c r="K8" i="5"/>
  <c r="N63" i="6" s="1"/>
  <c r="L9" i="5"/>
  <c r="O43" i="6" s="1"/>
  <c r="L12" i="5"/>
  <c r="N45" i="6"/>
  <c r="L34" i="5"/>
  <c r="L35"/>
  <c r="O37" i="6" s="1"/>
  <c r="L36" i="5"/>
  <c r="O7" i="6" s="1"/>
  <c r="L37" i="5"/>
  <c r="O17" i="6" s="1"/>
  <c r="K38" i="5"/>
  <c r="N18" i="6" s="1"/>
  <c r="L39" i="5"/>
  <c r="O66" i="6" s="1"/>
  <c r="L31" i="5"/>
  <c r="O57" i="6" s="1"/>
  <c r="L29" i="5"/>
  <c r="O41" i="6" s="1"/>
  <c r="L30" i="5"/>
  <c r="O55" i="6" s="1"/>
  <c r="L25" i="5"/>
  <c r="O15" i="6" s="1"/>
  <c r="L26" i="5"/>
  <c r="O27" i="6" s="1"/>
  <c r="L28" i="5"/>
  <c r="O35" i="6" s="1"/>
  <c r="L27" i="5"/>
  <c r="O39" i="6" s="1"/>
  <c r="K24" i="5"/>
  <c r="N44" i="6" s="1"/>
  <c r="N11"/>
  <c r="L22" i="5"/>
  <c r="J24"/>
  <c r="L44" i="6"/>
  <c r="L74" s="1"/>
  <c r="I32" i="5"/>
  <c r="S64"/>
  <c r="S65" s="1"/>
  <c r="L23"/>
  <c r="O64" i="6" s="1"/>
  <c r="GV14" i="1" l="1"/>
  <c r="I60" i="5"/>
  <c r="I65" s="1"/>
  <c r="K32"/>
  <c r="J64"/>
  <c r="L15"/>
  <c r="O70" i="6"/>
  <c r="M12" i="5"/>
  <c r="M9"/>
  <c r="P43" i="6" s="1"/>
  <c r="L8" i="5"/>
  <c r="O63" i="6" s="1"/>
  <c r="J20" i="5"/>
  <c r="K64"/>
  <c r="M13"/>
  <c r="P71" i="6" s="1"/>
  <c r="L17" i="5"/>
  <c r="M14"/>
  <c r="P72" i="6" s="1"/>
  <c r="L7" i="5"/>
  <c r="K19"/>
  <c r="N36" i="6"/>
  <c r="N10"/>
  <c r="K10" i="5"/>
  <c r="M35"/>
  <c r="P37" i="6" s="1"/>
  <c r="M37" i="5"/>
  <c r="P17" i="6" s="1"/>
  <c r="O45"/>
  <c r="M34" i="5"/>
  <c r="L38"/>
  <c r="O18" i="6" s="1"/>
  <c r="K54" i="5"/>
  <c r="M39"/>
  <c r="P66" i="6" s="1"/>
  <c r="M36" i="5"/>
  <c r="P7" i="6" s="1"/>
  <c r="M30" i="5"/>
  <c r="P55" i="6" s="1"/>
  <c r="M29" i="5"/>
  <c r="P41" i="6" s="1"/>
  <c r="M31" i="5"/>
  <c r="P57" i="6" s="1"/>
  <c r="M26" i="5"/>
  <c r="P27" i="6" s="1"/>
  <c r="M27" i="5"/>
  <c r="P39" i="6" s="1"/>
  <c r="M25" i="5"/>
  <c r="P15" i="6" s="1"/>
  <c r="M28" i="5"/>
  <c r="P35" i="6" s="1"/>
  <c r="O11"/>
  <c r="M22" i="5"/>
  <c r="M23"/>
  <c r="P64" i="6" s="1"/>
  <c r="M44"/>
  <c r="M74" s="1"/>
  <c r="J32" i="5"/>
  <c r="L24"/>
  <c r="O44" i="6" s="1"/>
  <c r="N74" l="1"/>
  <c r="M7" i="5"/>
  <c r="M17"/>
  <c r="K20"/>
  <c r="K60" s="1"/>
  <c r="K65" s="1"/>
  <c r="N14"/>
  <c r="Q72" i="6" s="1"/>
  <c r="N9" i="5"/>
  <c r="Q43" i="6" s="1"/>
  <c r="N13" i="5"/>
  <c r="Q71" i="6" s="1"/>
  <c r="J60" i="5"/>
  <c r="J65" s="1"/>
  <c r="L64"/>
  <c r="N12"/>
  <c r="L19"/>
  <c r="O36" i="6"/>
  <c r="M8" i="5"/>
  <c r="P63" i="6" s="1"/>
  <c r="P70"/>
  <c r="M15" i="5"/>
  <c r="L10"/>
  <c r="O10" i="6"/>
  <c r="M38" i="5"/>
  <c r="P18" i="6" s="1"/>
  <c r="N34" i="5"/>
  <c r="N39"/>
  <c r="Q66" i="6" s="1"/>
  <c r="L54" i="5"/>
  <c r="N37"/>
  <c r="Q17" i="6" s="1"/>
  <c r="N36" i="5"/>
  <c r="Q7" i="6" s="1"/>
  <c r="N35" i="5"/>
  <c r="Q37" i="6" s="1"/>
  <c r="P45"/>
  <c r="N31" i="5"/>
  <c r="Q57" i="6" s="1"/>
  <c r="N29" i="5"/>
  <c r="Q41" i="6" s="1"/>
  <c r="N30" i="5"/>
  <c r="Q55" i="6" s="1"/>
  <c r="N28" i="5"/>
  <c r="Q35" i="6" s="1"/>
  <c r="N26" i="5"/>
  <c r="Q27" i="6" s="1"/>
  <c r="N25" i="5"/>
  <c r="Q15" i="6" s="1"/>
  <c r="N27" i="5"/>
  <c r="Q39" i="6" s="1"/>
  <c r="N22" i="5"/>
  <c r="P11" i="6"/>
  <c r="L32" i="5"/>
  <c r="N23"/>
  <c r="Q64" i="6" s="1"/>
  <c r="M24" i="5"/>
  <c r="P44" i="6" s="1"/>
  <c r="O74" l="1"/>
  <c r="L20" i="5"/>
  <c r="L60" s="1"/>
  <c r="L65" s="1"/>
  <c r="Q70" i="6"/>
  <c r="N15" i="5"/>
  <c r="O14"/>
  <c r="R72" i="6" s="1"/>
  <c r="N8" i="5"/>
  <c r="Q63" i="6" s="1"/>
  <c r="N17" i="5"/>
  <c r="M64"/>
  <c r="M19"/>
  <c r="P36" i="6"/>
  <c r="O13" i="5"/>
  <c r="R71" i="6" s="1"/>
  <c r="N7" i="5"/>
  <c r="O9"/>
  <c r="R43" i="6" s="1"/>
  <c r="P10"/>
  <c r="M10" i="5"/>
  <c r="O12"/>
  <c r="O37"/>
  <c r="R17" i="6" s="1"/>
  <c r="O35" i="5"/>
  <c r="R37" i="6" s="1"/>
  <c r="O39" i="5"/>
  <c r="R66" i="6" s="1"/>
  <c r="N38" i="5"/>
  <c r="Q18" i="6" s="1"/>
  <c r="O36" i="5"/>
  <c r="R7" i="6" s="1"/>
  <c r="Q45"/>
  <c r="O34" i="5"/>
  <c r="M54"/>
  <c r="O30"/>
  <c r="R55" i="6" s="1"/>
  <c r="O29" i="5"/>
  <c r="R41" i="6" s="1"/>
  <c r="O31" i="5"/>
  <c r="R57" i="6" s="1"/>
  <c r="O27" i="5"/>
  <c r="R39" i="6" s="1"/>
  <c r="O25" i="5"/>
  <c r="R15" i="6" s="1"/>
  <c r="O26" i="5"/>
  <c r="R27" i="6" s="1"/>
  <c r="O28" i="5"/>
  <c r="R35" i="6" s="1"/>
  <c r="O23" i="5"/>
  <c r="R64" i="6" s="1"/>
  <c r="N24" i="5"/>
  <c r="Q44" i="6" s="1"/>
  <c r="M32" i="5"/>
  <c r="Q11" i="6"/>
  <c r="O22" i="5"/>
  <c r="P74" i="6" l="1"/>
  <c r="M20" i="5"/>
  <c r="M60" s="1"/>
  <c r="M65" s="1"/>
  <c r="R70" i="6"/>
  <c r="O15" i="5"/>
  <c r="N19"/>
  <c r="Q36" i="6"/>
  <c r="P13" i="5"/>
  <c r="S71" i="6" s="1"/>
  <c r="O8" i="5"/>
  <c r="R63" i="6" s="1"/>
  <c r="N64" i="5"/>
  <c r="P9"/>
  <c r="S43" i="6" s="1"/>
  <c r="P14" i="5"/>
  <c r="S72" i="6" s="1"/>
  <c r="N10" i="5"/>
  <c r="Q10" i="6"/>
  <c r="O17" i="5"/>
  <c r="P12"/>
  <c r="O7"/>
  <c r="N54"/>
  <c r="P39"/>
  <c r="S66" i="6" s="1"/>
  <c r="P36" i="5"/>
  <c r="S7" i="6" s="1"/>
  <c r="P35" i="5"/>
  <c r="S37" i="6" s="1"/>
  <c r="R45"/>
  <c r="P37" i="5"/>
  <c r="S17" i="6" s="1"/>
  <c r="P34" i="5"/>
  <c r="O38"/>
  <c r="R18" i="6" s="1"/>
  <c r="P31" i="5"/>
  <c r="S57" i="6" s="1"/>
  <c r="P29" i="5"/>
  <c r="S41" i="6" s="1"/>
  <c r="P30" i="5"/>
  <c r="S55" i="6" s="1"/>
  <c r="P28" i="5"/>
  <c r="S35" i="6" s="1"/>
  <c r="P25" i="5"/>
  <c r="S15" i="6" s="1"/>
  <c r="P26" i="5"/>
  <c r="S27" i="6" s="1"/>
  <c r="P27" i="5"/>
  <c r="S39" i="6" s="1"/>
  <c r="P23" i="5"/>
  <c r="S64" i="6" s="1"/>
  <c r="P22" i="5"/>
  <c r="R11" i="6"/>
  <c r="N32" i="5"/>
  <c r="O24"/>
  <c r="R44" i="6" s="1"/>
  <c r="Q74" l="1"/>
  <c r="N20" i="5"/>
  <c r="N60" s="1"/>
  <c r="N65" s="1"/>
  <c r="Q12"/>
  <c r="Q14"/>
  <c r="T72" i="6" s="1"/>
  <c r="S70"/>
  <c r="P15" i="5"/>
  <c r="P8"/>
  <c r="S63" i="6" s="1"/>
  <c r="P17" i="5"/>
  <c r="Q13"/>
  <c r="T71" i="6" s="1"/>
  <c r="O19" i="5"/>
  <c r="R36" i="6"/>
  <c r="P7" i="5"/>
  <c r="Q9"/>
  <c r="T43" i="6" s="1"/>
  <c r="R10"/>
  <c r="O10" i="5"/>
  <c r="O64"/>
  <c r="O54"/>
  <c r="S45" i="6"/>
  <c r="Q35" i="5"/>
  <c r="T37" i="6" s="1"/>
  <c r="Q34" i="5"/>
  <c r="Q37"/>
  <c r="T17" i="6" s="1"/>
  <c r="Q36" i="5"/>
  <c r="T7" i="6" s="1"/>
  <c r="R36" i="5"/>
  <c r="U7" i="6" s="1"/>
  <c r="P38" i="5"/>
  <c r="S18" i="6" s="1"/>
  <c r="Q39" i="5"/>
  <c r="T66" i="6" s="1"/>
  <c r="Q30" i="5"/>
  <c r="T55" i="6" s="1"/>
  <c r="Q29" i="5"/>
  <c r="T41" i="6" s="1"/>
  <c r="Q31" i="5"/>
  <c r="T57" i="6" s="1"/>
  <c r="Q28" i="5"/>
  <c r="T35" i="6" s="1"/>
  <c r="Q25" i="5"/>
  <c r="T15" i="6" s="1"/>
  <c r="Q27" i="5"/>
  <c r="T39" i="6" s="1"/>
  <c r="Q26" i="5"/>
  <c r="T27" i="6" s="1"/>
  <c r="O32" i="5"/>
  <c r="S11" i="6"/>
  <c r="P24" i="5"/>
  <c r="S44" i="6" s="1"/>
  <c r="Q22" i="5"/>
  <c r="Q23"/>
  <c r="T64" i="6" s="1"/>
  <c r="R74" l="1"/>
  <c r="P64" i="5"/>
  <c r="Q8"/>
  <c r="T63" i="6" s="1"/>
  <c r="O20" i="5"/>
  <c r="O60" s="1"/>
  <c r="O65" s="1"/>
  <c r="R9"/>
  <c r="U43" i="6" s="1"/>
  <c r="R13" i="5"/>
  <c r="U71" i="6" s="1"/>
  <c r="Q7" i="5"/>
  <c r="R14"/>
  <c r="U72" i="6" s="1"/>
  <c r="S10"/>
  <c r="P10" i="5"/>
  <c r="P19"/>
  <c r="S36" i="6"/>
  <c r="R12" i="5"/>
  <c r="Q17"/>
  <c r="Q15"/>
  <c r="T70" i="6"/>
  <c r="P54" i="5"/>
  <c r="R37"/>
  <c r="U17" i="6" s="1"/>
  <c r="Q38" i="5"/>
  <c r="T18" i="6" s="1"/>
  <c r="R39" i="5"/>
  <c r="U66" i="6" s="1"/>
  <c r="T45"/>
  <c r="R34" i="5"/>
  <c r="R35"/>
  <c r="U37" i="6" s="1"/>
  <c r="R31" i="5"/>
  <c r="U57" i="6" s="1"/>
  <c r="R29" i="5"/>
  <c r="U41" i="6" s="1"/>
  <c r="R30" i="5"/>
  <c r="U55" i="6" s="1"/>
  <c r="R26" i="5"/>
  <c r="U27" i="6" s="1"/>
  <c r="R27" i="5"/>
  <c r="U39" i="6" s="1"/>
  <c r="R25" i="5"/>
  <c r="U15" i="6" s="1"/>
  <c r="R28" i="5"/>
  <c r="U35" i="6" s="1"/>
  <c r="Q24" i="5"/>
  <c r="T44" i="6" s="1"/>
  <c r="R24" i="5"/>
  <c r="U44" i="6" s="1"/>
  <c r="R23" i="5"/>
  <c r="U64" i="6" s="1"/>
  <c r="P32" i="5"/>
  <c r="T11" i="6"/>
  <c r="R22" i="5"/>
  <c r="BZ14" i="1"/>
  <c r="EB14" l="1"/>
  <c r="GU14"/>
  <c r="BG14"/>
  <c r="CJ14"/>
  <c r="AK14"/>
  <c r="CC14"/>
  <c r="S74" i="6"/>
  <c r="U70"/>
  <c r="R15" i="5"/>
  <c r="Q10"/>
  <c r="T10" i="6"/>
  <c r="R17" i="5"/>
  <c r="T13"/>
  <c r="U13"/>
  <c r="X71" i="6" s="1"/>
  <c r="P20" i="5"/>
  <c r="P60" s="1"/>
  <c r="P65" s="1"/>
  <c r="U9"/>
  <c r="X43" i="6" s="1"/>
  <c r="Q19" i="5"/>
  <c r="T36" i="6"/>
  <c r="U14" i="5"/>
  <c r="X72" i="6" s="1"/>
  <c r="T14" i="5"/>
  <c r="T12"/>
  <c r="Q64"/>
  <c r="R7"/>
  <c r="R8"/>
  <c r="U63" i="6" s="1"/>
  <c r="Q54" i="5"/>
  <c r="U35"/>
  <c r="X37" i="6" s="1"/>
  <c r="U39" i="5"/>
  <c r="X66" i="6" s="1"/>
  <c r="U36" i="5"/>
  <c r="X7" i="6" s="1"/>
  <c r="U34" i="5"/>
  <c r="U37"/>
  <c r="X17" i="6" s="1"/>
  <c r="U45"/>
  <c r="R38" i="5"/>
  <c r="U18" i="6" s="1"/>
  <c r="U30" i="5"/>
  <c r="X55" i="6" s="1"/>
  <c r="U29" i="5"/>
  <c r="X41" i="6" s="1"/>
  <c r="U31" i="5"/>
  <c r="X57" i="6" s="1"/>
  <c r="U28" i="5"/>
  <c r="X35" i="6" s="1"/>
  <c r="U25" i="5"/>
  <c r="X15" i="6" s="1"/>
  <c r="U27" i="5"/>
  <c r="X39" i="6" s="1"/>
  <c r="U26" i="5"/>
  <c r="X27" i="6" s="1"/>
  <c r="Q32" i="5"/>
  <c r="U23"/>
  <c r="X64" i="6" s="1"/>
  <c r="U22" i="5"/>
  <c r="U11" i="6"/>
  <c r="R32" i="5"/>
  <c r="BZ13" i="1" l="1"/>
  <c r="R64" i="5"/>
  <c r="T74" i="6"/>
  <c r="R10" i="5"/>
  <c r="U10" i="6"/>
  <c r="V13" i="5"/>
  <c r="W71" i="6"/>
  <c r="T9" i="5"/>
  <c r="W72" i="6"/>
  <c r="V14" i="5"/>
  <c r="T17"/>
  <c r="U36" i="6"/>
  <c r="R19" i="5"/>
  <c r="U17"/>
  <c r="W70" i="6"/>
  <c r="T15" i="5"/>
  <c r="U8"/>
  <c r="X63" i="6" s="1"/>
  <c r="U12" i="5"/>
  <c r="U7"/>
  <c r="Q20"/>
  <c r="Q60" s="1"/>
  <c r="Q65" s="1"/>
  <c r="R54"/>
  <c r="T34"/>
  <c r="X45" i="6"/>
  <c r="T37" i="5"/>
  <c r="T39"/>
  <c r="T35"/>
  <c r="T36"/>
  <c r="T38"/>
  <c r="U38"/>
  <c r="X18" i="6" s="1"/>
  <c r="T31" i="5"/>
  <c r="T29"/>
  <c r="T30"/>
  <c r="T28"/>
  <c r="T27"/>
  <c r="T25"/>
  <c r="T26"/>
  <c r="U24"/>
  <c r="X44" i="6" s="1"/>
  <c r="T22" i="5"/>
  <c r="X11" i="6"/>
  <c r="AJ14" i="1"/>
  <c r="AJ13" s="1"/>
  <c r="AI13" s="1"/>
  <c r="T24" i="5"/>
  <c r="T23"/>
  <c r="U74" i="6" l="1"/>
  <c r="V12" i="5"/>
  <c r="X70" i="6"/>
  <c r="U15" i="5"/>
  <c r="V15" s="1"/>
  <c r="W43" i="6"/>
  <c r="V9" i="5"/>
  <c r="V17"/>
  <c r="T19"/>
  <c r="W36" i="6"/>
  <c r="T7" i="5"/>
  <c r="X10" i="6"/>
  <c r="U10" i="5"/>
  <c r="T8"/>
  <c r="U19"/>
  <c r="X36" i="6"/>
  <c r="R20" i="5"/>
  <c r="R60" s="1"/>
  <c r="R65" s="1"/>
  <c r="V35"/>
  <c r="W37" i="6"/>
  <c r="Y37" s="1"/>
  <c r="V37" i="5"/>
  <c r="W17" i="6"/>
  <c r="Y17" s="1"/>
  <c r="V38" i="5"/>
  <c r="W18" i="6"/>
  <c r="Y18" s="1"/>
  <c r="V36" i="5"/>
  <c r="W7" i="6"/>
  <c r="Y7" s="1"/>
  <c r="U54" i="5"/>
  <c r="V39"/>
  <c r="W66" i="6"/>
  <c r="Y66" s="1"/>
  <c r="V34" i="5"/>
  <c r="W45" i="6"/>
  <c r="Y45" s="1"/>
  <c r="T54" i="5"/>
  <c r="W57" i="6"/>
  <c r="V31" i="5"/>
  <c r="V29"/>
  <c r="W41" i="6"/>
  <c r="W55"/>
  <c r="V30" i="5"/>
  <c r="W39" i="6"/>
  <c r="V27" i="5"/>
  <c r="V26"/>
  <c r="W27" i="6"/>
  <c r="V25" i="5"/>
  <c r="W15" i="6"/>
  <c r="V28" i="5"/>
  <c r="W35" i="6"/>
  <c r="U32" i="5"/>
  <c r="V23"/>
  <c r="W64" i="6"/>
  <c r="V24" i="5"/>
  <c r="W44" i="6"/>
  <c r="W11"/>
  <c r="V22" i="5"/>
  <c r="T32"/>
  <c r="Y36" i="6" l="1"/>
  <c r="X74"/>
  <c r="V8" i="5"/>
  <c r="W63" i="6"/>
  <c r="W10"/>
  <c r="V7" i="5"/>
  <c r="T10"/>
  <c r="V10" s="1"/>
  <c r="V19"/>
  <c r="U20"/>
  <c r="U60" s="1"/>
  <c r="V54"/>
  <c r="V32"/>
  <c r="W74" i="6" l="1"/>
  <c r="Y74" s="1"/>
  <c r="T20" i="5"/>
  <c r="W77" i="6" l="1"/>
  <c r="AH13" i="1"/>
  <c r="AI14" s="1"/>
  <c r="T64" i="5"/>
  <c r="V20"/>
  <c r="T60"/>
  <c r="V60" s="1"/>
  <c r="T65" l="1"/>
</calcChain>
</file>

<file path=xl/sharedStrings.xml><?xml version="1.0" encoding="utf-8"?>
<sst xmlns="http://schemas.openxmlformats.org/spreadsheetml/2006/main" count="420" uniqueCount="199">
  <si>
    <t>Bar 4</t>
  </si>
  <si>
    <t>(In Pesos)</t>
  </si>
  <si>
    <t>HEALTH</t>
  </si>
  <si>
    <t>REGIONAL OFFICE VII</t>
  </si>
  <si>
    <t xml:space="preserve">Fund              </t>
  </si>
  <si>
    <t>OBJECT OF EXPENDITURE</t>
  </si>
  <si>
    <t>(1)</t>
  </si>
  <si>
    <t>(2)</t>
  </si>
  <si>
    <t>(3)</t>
  </si>
  <si>
    <t>(4)</t>
  </si>
  <si>
    <t>(6)</t>
  </si>
  <si>
    <t>ALLOTMENT</t>
  </si>
  <si>
    <t xml:space="preserve">P/A/P/ ALLOTMENT CLASS/ </t>
  </si>
  <si>
    <t>EXPENSES</t>
  </si>
  <si>
    <t>CODE</t>
  </si>
  <si>
    <t>OBLIGATIONS INCURRED</t>
  </si>
  <si>
    <t xml:space="preserve">BALANCE OF </t>
  </si>
  <si>
    <t>(5)</t>
  </si>
  <si>
    <t>MAINTENANCE AND OTHER OPERATING SERVICES</t>
  </si>
  <si>
    <t>MEDICAL EQUIPMENT</t>
  </si>
  <si>
    <t xml:space="preserve"> </t>
  </si>
  <si>
    <t>PERSONNEL SERVICES</t>
  </si>
  <si>
    <t>STATEMENT OF ALLOTMENTS, OBLIGATIONS AND BALANCES</t>
  </si>
  <si>
    <t>TOTAL AFTER</t>
  </si>
  <si>
    <t>REALIGNMENT</t>
  </si>
  <si>
    <t>AUTOMATIC APPROPRIATION</t>
  </si>
  <si>
    <t>RECEIVED</t>
  </si>
  <si>
    <t>March</t>
  </si>
  <si>
    <t>OBLIGATION</t>
  </si>
  <si>
    <t>April</t>
  </si>
  <si>
    <t>May</t>
  </si>
  <si>
    <t>June</t>
  </si>
  <si>
    <t>July</t>
  </si>
  <si>
    <t>August</t>
  </si>
  <si>
    <t>September</t>
  </si>
  <si>
    <t>October</t>
  </si>
  <si>
    <t>November</t>
  </si>
  <si>
    <t>December</t>
  </si>
  <si>
    <t>MOOE</t>
  </si>
  <si>
    <t>PS</t>
  </si>
  <si>
    <t>INFRASTRUCTURE</t>
  </si>
  <si>
    <t>OBLIGATION
GRANDTOTAL</t>
  </si>
  <si>
    <t>SAOB-OBLIGATION
GRANDTOTAL</t>
  </si>
  <si>
    <t>ALLOTMENT
GRANDTOTAL</t>
  </si>
  <si>
    <t>SAOB-ALLOTMENT
GRANDTOTAL</t>
  </si>
  <si>
    <t>JAN-DEC</t>
  </si>
  <si>
    <t xml:space="preserve">TOTAL </t>
  </si>
  <si>
    <t>February</t>
  </si>
  <si>
    <t>January</t>
  </si>
  <si>
    <t>As of July</t>
  </si>
  <si>
    <t>TRANSFER TO</t>
  </si>
  <si>
    <t>(7)</t>
  </si>
  <si>
    <t>(8) = (5) - (7)</t>
  </si>
  <si>
    <t>(9) = (7) / (5)</t>
  </si>
  <si>
    <t>UNOBLIGATEG</t>
  </si>
  <si>
    <t>RLIP-STO</t>
  </si>
  <si>
    <t>RLIP-PHM</t>
  </si>
  <si>
    <t>REGULATION OF REGIONAL HEALTH FACILITIES AND SERVICES</t>
  </si>
  <si>
    <t>STO-OPERATIONS OF REGIONAL OFFICES</t>
  </si>
  <si>
    <t>PUBLIC HEALTH MANAGEMENT</t>
  </si>
  <si>
    <t>HEALTH EMERGENCY PREPAREDNESS AND RESPONSE</t>
  </si>
  <si>
    <t>EPIDEMIOLOGY AND SURVEILLANCE</t>
  </si>
  <si>
    <t>HEALTH PROMOTION</t>
  </si>
  <si>
    <t>HUMAN RESOURCE FOR HEALTH DEPLOYMENT</t>
  </si>
  <si>
    <t>HUMAN RESOURCE FOR HEALTH AND INSTITUTIONAL CAPACITY MANAGEMENT</t>
  </si>
  <si>
    <t>LOCAL HEALTH SYSTEM DEVELOPMENT AND ASSISTANCE</t>
  </si>
  <si>
    <t xml:space="preserve">HEALTH SECTOR RESEARCH DEVELOPMENT </t>
  </si>
  <si>
    <t>Department:</t>
  </si>
  <si>
    <t>Agency /OU:</t>
  </si>
  <si>
    <t>2018-01-0014</t>
  </si>
  <si>
    <t>2018-01-0031</t>
  </si>
  <si>
    <t>PHM - Hiring of JO Personnel Disease Surveillance Officer for Monitoring (Dengvaxia Vaccination Cases)</t>
  </si>
  <si>
    <t>2018-01-0044</t>
  </si>
  <si>
    <t>HRHDep - Pre-Service Scholarship Program for Medical Midwifery and other Priority Health Allied Courses</t>
  </si>
  <si>
    <t>2018-02-0059</t>
  </si>
  <si>
    <t>GRAND TOTAL</t>
  </si>
  <si>
    <t>HISDev - Pre-Service Scholarship Program for Medical Midwifery and other Priority Health Allied Courses</t>
  </si>
  <si>
    <t>2018-02-0203</t>
  </si>
  <si>
    <t>HFPPDev - Hiring of JO for HFEP projects of DOH</t>
  </si>
  <si>
    <t>Assistance to Indigent - Medical Assitance to the patients recipient of Dengvaxa Vaccine</t>
  </si>
  <si>
    <t>2018-02-0090</t>
  </si>
  <si>
    <t>2018-02-0081</t>
  </si>
  <si>
    <t>HFPPDev - Hiring of JO for HFEP - Equipment projects of DOH</t>
  </si>
  <si>
    <t>2018-02-0134</t>
  </si>
  <si>
    <t>CY 2016 Performance Based Bonus</t>
  </si>
  <si>
    <t>NEGROS ORIENTAL PROVINCIAL HOSPITAL</t>
  </si>
  <si>
    <t>RLIP-RRHFS</t>
  </si>
  <si>
    <t>DEPARTMENT OF HEALTH - REGIONAL OFFICE VII</t>
  </si>
  <si>
    <t xml:space="preserve">STATEMENT OF ALLOTMENT, OBLIGATIONS AND BALANCES </t>
  </si>
  <si>
    <t>P/P/A</t>
  </si>
  <si>
    <t>PARTICULARS</t>
  </si>
  <si>
    <t xml:space="preserve">ALLOTMENT </t>
  </si>
  <si>
    <t>As of March 31, 2018</t>
  </si>
  <si>
    <t>REGULATION OF REGIONAL HEALTH FACILITIES AND SERVICES-PS</t>
  </si>
  <si>
    <t>PUBLIC HEALTH MANAGEMENT-PS</t>
  </si>
  <si>
    <t>Hiring of JO Personnel Disease Surveillance Officer for Monitoring (Dengvaxia Vaccination Cases)</t>
  </si>
  <si>
    <t>STO-OPERATIONS OF REGIONAL OFFICES-PS</t>
  </si>
  <si>
    <t>AUTOMATIC APPORPRIATION</t>
  </si>
  <si>
    <t>SUB-TOTAL</t>
  </si>
  <si>
    <t>CAPITAL OUTLAY</t>
  </si>
  <si>
    <t>MOOE SUB-ALLOTMENT</t>
  </si>
  <si>
    <t>PS SUB-ALLOTMENTS</t>
  </si>
  <si>
    <t>TOTAL PS</t>
  </si>
  <si>
    <t>TOTAL AFTER REALIGNMENT</t>
  </si>
  <si>
    <t>JAN</t>
  </si>
  <si>
    <t>FEB</t>
  </si>
  <si>
    <t>MAR</t>
  </si>
  <si>
    <t>APR</t>
  </si>
  <si>
    <t>MAY</t>
  </si>
  <si>
    <t>JUN</t>
  </si>
  <si>
    <t>JUL</t>
  </si>
  <si>
    <t>AUG</t>
  </si>
  <si>
    <t>SEP</t>
  </si>
  <si>
    <t>OCT</t>
  </si>
  <si>
    <t>NOV</t>
  </si>
  <si>
    <t>DEC</t>
  </si>
  <si>
    <t>OBLIGATION AS OF THIS MONTH</t>
  </si>
  <si>
    <t>(SAOB)</t>
  </si>
  <si>
    <t>DIFFERENCE</t>
  </si>
  <si>
    <t>OBLIGATION
TO DATE</t>
  </si>
  <si>
    <t>General Management and Supervision</t>
  </si>
  <si>
    <t>Administration of Personnel Benefits</t>
  </si>
  <si>
    <t>Health Information System Development</t>
  </si>
  <si>
    <t>Operations of Regional Offices</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</si>
  <si>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</si>
  <si>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</si>
  <si>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</si>
  <si>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</si>
  <si>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</si>
  <si>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</si>
  <si>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</si>
  <si>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</si>
  <si>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</si>
  <si>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</si>
  <si>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</si>
  <si>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</si>
  <si>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</si>
  <si>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</si>
  <si>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</si>
  <si>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</si>
  <si>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</si>
  <si>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</si>
  <si>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</si>
  <si>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</si>
  <si>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</si>
  <si>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</si>
  <si>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</si>
  <si>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</si>
  <si>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</si>
  <si>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SAA/SARO/ REGULAR/ TRANSFER</t>
  </si>
  <si>
    <t>PS/ MOOE/ CO</t>
  </si>
  <si>
    <t>REGULAR</t>
  </si>
  <si>
    <t>2018-03-0327</t>
  </si>
  <si>
    <t xml:space="preserve">HFPPDev - Hiring of JO for monitoring and evaluation of the construction BHS </t>
  </si>
  <si>
    <t>2018-03-0455</t>
  </si>
  <si>
    <t>Assistance to Indigent - Medical Assitance to indigent patients</t>
  </si>
  <si>
    <t>2018-03-0277</t>
  </si>
  <si>
    <t>2018-03-0483</t>
  </si>
  <si>
    <t>2018-03-0469</t>
  </si>
  <si>
    <t>2018-03-0503</t>
  </si>
  <si>
    <t>HFPPDev - Hiring of JO for HFDU</t>
  </si>
  <si>
    <t>LHSDA-2017 LGU Scorecard Performance Results</t>
  </si>
  <si>
    <t>LHSDA-Facilitating GIDA and IP Health Projects</t>
  </si>
  <si>
    <t>LHSDA-2018 Local Health Systems Awards</t>
  </si>
  <si>
    <t>2018-03-0519</t>
  </si>
  <si>
    <t>HFPPDev - Conduct of National Laboratory Network Activities</t>
  </si>
  <si>
    <t>2018-03-0309</t>
  </si>
  <si>
    <t>LHSDA-Development, Monitoring and Evaluation of LGU AOP</t>
  </si>
  <si>
    <t>2018-03-0293</t>
  </si>
  <si>
    <t>LHSDA-Facilitating the establishment and operation of SDN</t>
  </si>
  <si>
    <t>2018-03-0528</t>
  </si>
  <si>
    <t>HISDev - Conduct training on mobile application of Health Facility Profile and National Health Facility Registry</t>
  </si>
  <si>
    <t>2018-03-0537</t>
  </si>
  <si>
    <t>NVBP - MOOE augmentation of ROVII blood service program</t>
  </si>
  <si>
    <t>2018-03-0599</t>
  </si>
  <si>
    <t>ODDAT - Operations of the Pilot Community-Based Recovery Clinics</t>
  </si>
  <si>
    <t>2018-03-0648</t>
  </si>
  <si>
    <t>As of March</t>
  </si>
  <si>
    <t>REQUESTED</t>
  </si>
  <si>
    <t>BALANCE</t>
  </si>
  <si>
    <t>AUTOMATIC</t>
  </si>
  <si>
    <t>SAA</t>
  </si>
  <si>
    <t>FAR 1</t>
  </si>
  <si>
    <t>CO</t>
  </si>
  <si>
    <t>DISBURSEMENTS</t>
  </si>
  <si>
    <t>200000100002000</t>
  </si>
  <si>
    <t>BASIC SALARY- CIVILIAN</t>
  </si>
  <si>
    <t>5010101001</t>
  </si>
  <si>
    <t>CLOTHING/UNIFORM ALLOWANCE- CIVILIAN</t>
  </si>
  <si>
    <t>5010204001</t>
  </si>
  <si>
    <t>PERA-CIVILIAN</t>
  </si>
  <si>
    <t>5010201001</t>
  </si>
  <si>
    <t>REPRESENTATION ALLOWANCE (RA)</t>
  </si>
  <si>
    <t>5010202000</t>
  </si>
  <si>
    <t>RM - BUILDINGS</t>
  </si>
  <si>
    <t>5021304001</t>
  </si>
  <si>
    <t>TRANSPORTATION ALLOWANCE (TA)</t>
  </si>
  <si>
    <t>5010203001</t>
  </si>
  <si>
    <t>310100100001000</t>
  </si>
</sst>
</file>

<file path=xl/styles.xml><?xml version="1.0" encoding="utf-8"?>
<styleSheet xmlns="http://schemas.openxmlformats.org/spreadsheetml/2006/main">
  <numFmts count="4">
    <numFmt numFmtId="43" formatCode="_(* #,##0.00_);_(* \(#,##0.00\);_(* &quot;-&quot;??_);_(@_)"/>
    <numFmt numFmtId="164" formatCode="_-* #,##0.00_-;\-* #,##0.00_-;_-* &quot;-&quot;??_-;_-@_-"/>
    <numFmt numFmtId="165" formatCode="[$-409]mmmm\ d\,\ yyyy;@"/>
    <numFmt numFmtId="166" formatCode="#,###.00"/>
  </numFmts>
  <fonts count="16">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2"/>
      <name val="Tahoma"/>
      <family val="2"/>
    </font>
    <font>
      <b/>
      <sz val="11"/>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applyFont="0" applyFill="0" applyBorder="0" applyAlignment="0" applyProtection="0"/>
    <xf numFmtId="0" fontId="3" fillId="0" borderId="0"/>
    <xf numFmtId="0" fontId="7" fillId="0" borderId="0"/>
    <xf numFmtId="43" fontId="7"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cellStyleXfs>
  <cellXfs count="133">
    <xf numFmtId="0" fontId="0" fillId="0" borderId="0" xfId="0"/>
    <xf numFmtId="43" fontId="4" fillId="0" borderId="0" xfId="1" applyFont="1" applyFill="1" applyAlignment="1">
      <alignment horizontal="left" vertical="center"/>
    </xf>
    <xf numFmtId="43" fontId="2" fillId="0" borderId="0" xfId="1" applyFont="1" applyFill="1" applyAlignment="1">
      <alignment vertical="center"/>
    </xf>
    <xf numFmtId="43" fontId="2" fillId="0" borderId="0" xfId="1" applyFont="1" applyFill="1" applyAlignment="1">
      <alignment horizontal="left" vertical="center"/>
    </xf>
    <xf numFmtId="0" fontId="2" fillId="0" borderId="0" xfId="0" applyFont="1" applyFill="1"/>
    <xf numFmtId="0" fontId="2" fillId="0" borderId="0" xfId="0" applyFont="1" applyFill="1" applyAlignment="1">
      <alignment vertical="center"/>
    </xf>
    <xf numFmtId="43" fontId="2" fillId="0" borderId="0" xfId="1" applyNumberFormat="1" applyFont="1" applyFill="1" applyAlignment="1">
      <alignment vertical="center"/>
    </xf>
    <xf numFmtId="10" fontId="2" fillId="0" borderId="0" xfId="1" applyNumberFormat="1" applyFont="1" applyFill="1" applyAlignment="1">
      <alignment vertical="center"/>
    </xf>
    <xf numFmtId="9" fontId="2" fillId="0" borderId="0" xfId="0" applyNumberFormat="1" applyFont="1" applyFill="1" applyAlignment="1">
      <alignment horizontal="right"/>
    </xf>
    <xf numFmtId="43" fontId="2" fillId="0" borderId="0" xfId="1" applyFont="1" applyFill="1"/>
    <xf numFmtId="0" fontId="2" fillId="0" borderId="0" xfId="2" applyFont="1" applyFill="1" applyAlignment="1">
      <alignment vertical="center"/>
    </xf>
    <xf numFmtId="10" fontId="2" fillId="0" borderId="0" xfId="2" applyNumberFormat="1" applyFont="1" applyFill="1" applyAlignment="1">
      <alignment horizontal="right" vertical="center"/>
    </xf>
    <xf numFmtId="0" fontId="2" fillId="0" borderId="0" xfId="2" applyFont="1" applyFill="1"/>
    <xf numFmtId="0" fontId="2" fillId="0" borderId="0" xfId="2" applyFont="1" applyFill="1" applyAlignment="1">
      <alignment horizontal="right"/>
    </xf>
    <xf numFmtId="0" fontId="4" fillId="0" borderId="0" xfId="2" applyFont="1" applyFill="1" applyAlignment="1"/>
    <xf numFmtId="15" fontId="4" fillId="0" borderId="0" xfId="2" applyNumberFormat="1" applyFont="1" applyFill="1" applyAlignment="1">
      <alignment horizontal="center"/>
    </xf>
    <xf numFmtId="0" fontId="2" fillId="0" borderId="0" xfId="2" applyFont="1" applyFill="1" applyAlignment="1"/>
    <xf numFmtId="43" fontId="4" fillId="0" borderId="0" xfId="1" applyFont="1" applyFill="1" applyAlignment="1">
      <alignment vertical="center"/>
    </xf>
    <xf numFmtId="43" fontId="4" fillId="0" borderId="0" xfId="1" applyNumberFormat="1" applyFont="1" applyFill="1" applyAlignment="1">
      <alignment vertical="center"/>
    </xf>
    <xf numFmtId="9" fontId="2" fillId="0" borderId="0" xfId="2" applyNumberFormat="1" applyFont="1" applyFill="1" applyAlignment="1">
      <alignment horizontal="right"/>
    </xf>
    <xf numFmtId="49" fontId="4" fillId="0" borderId="0" xfId="1" applyNumberFormat="1" applyFont="1" applyFill="1" applyAlignment="1">
      <alignment horizontal="left" vertical="center"/>
    </xf>
    <xf numFmtId="43" fontId="4" fillId="0" borderId="0" xfId="1" applyNumberFormat="1" applyFont="1" applyFill="1" applyAlignment="1">
      <alignment horizontal="left" vertical="center"/>
    </xf>
    <xf numFmtId="10" fontId="2" fillId="0" borderId="0" xfId="1" applyNumberFormat="1" applyFont="1" applyFill="1" applyAlignment="1">
      <alignment horizontal="center" vertical="center"/>
    </xf>
    <xf numFmtId="0" fontId="2" fillId="0" borderId="0" xfId="2" applyFont="1" applyFill="1" applyAlignment="1">
      <alignment horizontal="center"/>
    </xf>
    <xf numFmtId="43" fontId="4" fillId="0" borderId="1" xfId="1" applyFont="1" applyFill="1" applyBorder="1" applyAlignment="1">
      <alignment horizontal="center" vertical="center"/>
    </xf>
    <xf numFmtId="43" fontId="4" fillId="0" borderId="8" xfId="1" applyFont="1" applyFill="1" applyBorder="1" applyAlignment="1">
      <alignment horizontal="center" vertical="center"/>
    </xf>
    <xf numFmtId="0" fontId="4" fillId="0" borderId="0" xfId="2" applyFont="1" applyFill="1" applyAlignment="1">
      <alignment horizontal="center"/>
    </xf>
    <xf numFmtId="0" fontId="4" fillId="0" borderId="0" xfId="0" applyFont="1" applyFill="1"/>
    <xf numFmtId="43" fontId="4" fillId="0" borderId="3" xfId="1" applyFont="1" applyFill="1" applyBorder="1" applyAlignment="1">
      <alignment horizontal="center" vertical="center"/>
    </xf>
    <xf numFmtId="43" fontId="4" fillId="0" borderId="9" xfId="1" applyFont="1" applyFill="1" applyBorder="1" applyAlignment="1">
      <alignment horizontal="center" vertical="center"/>
    </xf>
    <xf numFmtId="43" fontId="4" fillId="0" borderId="2" xfId="1" applyFont="1" applyFill="1" applyBorder="1" applyAlignment="1">
      <alignment horizontal="center" vertical="center"/>
    </xf>
    <xf numFmtId="43" fontId="4" fillId="0" borderId="2" xfId="1" applyNumberFormat="1" applyFont="1" applyFill="1" applyBorder="1" applyAlignment="1">
      <alignment horizontal="center" vertical="center"/>
    </xf>
    <xf numFmtId="0" fontId="8" fillId="0" borderId="13" xfId="2" applyFont="1" applyFill="1" applyBorder="1" applyAlignment="1">
      <alignment horizontal="center" vertical="center"/>
    </xf>
    <xf numFmtId="43" fontId="4" fillId="0" borderId="3" xfId="1" applyFont="1" applyFill="1" applyBorder="1" applyAlignment="1">
      <alignment horizontal="left" vertical="center"/>
    </xf>
    <xf numFmtId="43" fontId="4" fillId="0" borderId="9" xfId="1" applyFont="1" applyFill="1" applyBorder="1" applyAlignment="1">
      <alignment horizontal="left" vertical="center"/>
    </xf>
    <xf numFmtId="43" fontId="4" fillId="0" borderId="4" xfId="1" applyFont="1" applyFill="1" applyBorder="1" applyAlignment="1">
      <alignment horizontal="center" vertical="center"/>
    </xf>
    <xf numFmtId="43" fontId="4" fillId="0" borderId="4" xfId="1" applyNumberFormat="1" applyFont="1" applyFill="1" applyBorder="1" applyAlignment="1">
      <alignment horizontal="center" vertical="center"/>
    </xf>
    <xf numFmtId="43" fontId="4" fillId="0" borderId="0" xfId="2" applyNumberFormat="1" applyFont="1" applyFill="1"/>
    <xf numFmtId="43" fontId="4" fillId="0" borderId="0" xfId="1" applyFont="1" applyFill="1"/>
    <xf numFmtId="43" fontId="4" fillId="0" borderId="0" xfId="0" applyNumberFormat="1" applyFont="1" applyFill="1"/>
    <xf numFmtId="43" fontId="2" fillId="0" borderId="5" xfId="1" applyFont="1" applyFill="1" applyBorder="1" applyAlignment="1">
      <alignment horizontal="center" vertical="center"/>
    </xf>
    <xf numFmtId="43" fontId="2" fillId="0" borderId="7" xfId="1" applyFont="1" applyFill="1" applyBorder="1" applyAlignment="1">
      <alignment horizontal="center" vertical="center"/>
    </xf>
    <xf numFmtId="37" fontId="2" fillId="0" borderId="6" xfId="1" applyNumberFormat="1" applyFont="1" applyFill="1" applyBorder="1" applyAlignment="1">
      <alignment horizontal="center" vertical="center"/>
    </xf>
    <xf numFmtId="37" fontId="5" fillId="0" borderId="6" xfId="1" applyNumberFormat="1" applyFont="1" applyFill="1" applyBorder="1" applyAlignment="1">
      <alignment horizontal="center" vertical="center"/>
    </xf>
    <xf numFmtId="49" fontId="2" fillId="0" borderId="0" xfId="2" applyNumberFormat="1" applyFont="1" applyFill="1" applyAlignment="1">
      <alignment horizontal="center" vertical="center"/>
    </xf>
    <xf numFmtId="43" fontId="2" fillId="0" borderId="0" xfId="2" applyNumberFormat="1" applyFont="1" applyFill="1" applyBorder="1"/>
    <xf numFmtId="43" fontId="5" fillId="0" borderId="0" xfId="1" applyFont="1" applyFill="1" applyAlignment="1">
      <alignment horizontal="center" vertical="center"/>
    </xf>
    <xf numFmtId="49" fontId="2" fillId="0" borderId="0" xfId="0" applyNumberFormat="1" applyFont="1" applyFill="1" applyAlignment="1">
      <alignment horizontal="center" vertical="center"/>
    </xf>
    <xf numFmtId="43" fontId="4" fillId="0" borderId="0" xfId="1" applyNumberFormat="1" applyFont="1" applyFill="1" applyAlignment="1">
      <alignment horizontal="center" vertical="center"/>
    </xf>
    <xf numFmtId="10" fontId="4" fillId="0" borderId="0" xfId="1" applyNumberFormat="1" applyFont="1" applyFill="1" applyBorder="1" applyAlignment="1">
      <alignment vertical="center"/>
    </xf>
    <xf numFmtId="43" fontId="2" fillId="0" borderId="0" xfId="1" applyFont="1" applyFill="1" applyAlignment="1">
      <alignment horizontal="center" vertical="center"/>
    </xf>
    <xf numFmtId="0" fontId="4" fillId="0" borderId="0" xfId="0" applyFont="1" applyFill="1" applyAlignment="1">
      <alignment horizontal="center"/>
    </xf>
    <xf numFmtId="43" fontId="2" fillId="2" borderId="0" xfId="1" applyFont="1" applyFill="1" applyAlignment="1">
      <alignment vertical="center"/>
    </xf>
    <xf numFmtId="43" fontId="4" fillId="2" borderId="0" xfId="1" applyFont="1" applyFill="1" applyAlignment="1">
      <alignment vertical="center"/>
    </xf>
    <xf numFmtId="43" fontId="4" fillId="2" borderId="0" xfId="1" applyFont="1" applyFill="1" applyAlignment="1">
      <alignment horizontal="left" vertical="center"/>
    </xf>
    <xf numFmtId="43" fontId="4" fillId="2" borderId="2" xfId="1" applyFont="1" applyFill="1" applyBorder="1" applyAlignment="1">
      <alignment horizontal="center" vertical="center"/>
    </xf>
    <xf numFmtId="43" fontId="0" fillId="0" borderId="0" xfId="1" applyFont="1"/>
    <xf numFmtId="43" fontId="2" fillId="0" borderId="7" xfId="1" quotePrefix="1" applyFont="1" applyFill="1" applyBorder="1" applyAlignment="1">
      <alignment horizontal="center" vertical="center"/>
    </xf>
    <xf numFmtId="0" fontId="4" fillId="0" borderId="0" xfId="2" applyFont="1" applyFill="1" applyAlignment="1">
      <alignment horizontal="center" vertical="center"/>
    </xf>
    <xf numFmtId="49" fontId="4" fillId="0" borderId="0" xfId="2" applyNumberFormat="1" applyFont="1" applyFill="1" applyAlignment="1">
      <alignment horizontal="center" vertical="center"/>
    </xf>
    <xf numFmtId="0" fontId="2" fillId="0" borderId="0" xfId="2" applyFont="1" applyFill="1" applyAlignment="1">
      <alignment horizontal="center" vertical="center"/>
    </xf>
    <xf numFmtId="10" fontId="4" fillId="0" borderId="0" xfId="1" applyNumberFormat="1" applyFont="1" applyFill="1" applyBorder="1" applyAlignment="1">
      <alignment horizontal="center" vertical="center"/>
    </xf>
    <xf numFmtId="37" fontId="5" fillId="0" borderId="0" xfId="1" applyNumberFormat="1" applyFont="1" applyFill="1" applyBorder="1" applyAlignment="1">
      <alignment horizontal="center" vertical="center"/>
    </xf>
    <xf numFmtId="10" fontId="2" fillId="0" borderId="4" xfId="1" applyNumberFormat="1" applyFont="1" applyFill="1" applyBorder="1" applyAlignment="1">
      <alignment horizontal="center" vertical="center"/>
    </xf>
    <xf numFmtId="10" fontId="2" fillId="0" borderId="4" xfId="1" applyNumberFormat="1" applyFont="1" applyFill="1" applyBorder="1" applyAlignment="1">
      <alignment vertical="center"/>
    </xf>
    <xf numFmtId="43" fontId="6" fillId="2" borderId="4" xfId="1" applyFont="1" applyFill="1" applyBorder="1" applyAlignment="1">
      <alignment horizontal="center" vertical="center"/>
    </xf>
    <xf numFmtId="43" fontId="4" fillId="2" borderId="6" xfId="1" applyFont="1" applyFill="1" applyBorder="1" applyAlignment="1">
      <alignment horizontal="center" vertical="center"/>
    </xf>
    <xf numFmtId="10" fontId="4" fillId="0" borderId="2" xfId="1" applyNumberFormat="1" applyFont="1" applyFill="1" applyBorder="1" applyAlignment="1">
      <alignment horizontal="center" vertical="center"/>
    </xf>
    <xf numFmtId="1" fontId="2" fillId="0" borderId="0" xfId="0" applyNumberFormat="1" applyFont="1" applyFill="1" applyAlignment="1">
      <alignment horizontal="center" vertical="center"/>
    </xf>
    <xf numFmtId="1" fontId="2" fillId="0" borderId="0" xfId="2" applyNumberFormat="1" applyFont="1" applyFill="1" applyAlignment="1">
      <alignment horizontal="center" vertical="center"/>
    </xf>
    <xf numFmtId="1" fontId="2" fillId="0" borderId="0" xfId="1" applyNumberFormat="1" applyFont="1" applyFill="1" applyAlignment="1">
      <alignment horizontal="left" vertical="center"/>
    </xf>
    <xf numFmtId="1" fontId="4" fillId="0" borderId="8" xfId="2" applyNumberFormat="1" applyFont="1" applyFill="1" applyBorder="1" applyAlignment="1">
      <alignment horizontal="center" vertical="center"/>
    </xf>
    <xf numFmtId="1" fontId="4" fillId="0" borderId="9" xfId="2" applyNumberFormat="1" applyFont="1" applyFill="1" applyBorder="1" applyAlignment="1">
      <alignment horizontal="center" vertical="center"/>
    </xf>
    <xf numFmtId="1" fontId="2" fillId="0" borderId="7" xfId="2" applyNumberFormat="1" applyFont="1" applyFill="1" applyBorder="1" applyAlignment="1">
      <alignment horizontal="center" vertical="center"/>
    </xf>
    <xf numFmtId="43" fontId="4" fillId="3" borderId="1" xfId="1" applyFont="1" applyFill="1" applyBorder="1" applyAlignment="1">
      <alignment horizontal="center" vertical="center"/>
    </xf>
    <xf numFmtId="43" fontId="4" fillId="3" borderId="3" xfId="1" applyFont="1" applyFill="1" applyBorder="1" applyAlignment="1">
      <alignment horizontal="center" vertical="center"/>
    </xf>
    <xf numFmtId="10" fontId="2" fillId="3" borderId="6" xfId="1" quotePrefix="1" applyNumberFormat="1" applyFont="1" applyFill="1" applyBorder="1" applyAlignment="1">
      <alignment horizontal="center" vertical="center"/>
    </xf>
    <xf numFmtId="0" fontId="2" fillId="0" borderId="0" xfId="2" applyFont="1" applyFill="1" applyAlignment="1">
      <alignment horizontal="center" vertical="center"/>
    </xf>
    <xf numFmtId="165" fontId="2" fillId="0" borderId="0" xfId="0" applyNumberFormat="1" applyFont="1" applyFill="1" applyAlignment="1">
      <alignment vertical="center"/>
    </xf>
    <xf numFmtId="0" fontId="10" fillId="0" borderId="0" xfId="5" applyFont="1" applyFill="1" applyAlignment="1">
      <alignment horizontal="left"/>
    </xf>
    <xf numFmtId="15" fontId="10" fillId="0" borderId="0" xfId="5" quotePrefix="1" applyNumberFormat="1" applyFont="1" applyFill="1" applyAlignment="1">
      <alignment horizontal="left"/>
    </xf>
    <xf numFmtId="0" fontId="10" fillId="0" borderId="16" xfId="5" applyFont="1" applyFill="1" applyBorder="1" applyAlignment="1">
      <alignment horizontal="center" vertical="center"/>
    </xf>
    <xf numFmtId="0" fontId="10" fillId="0" borderId="0" xfId="5" applyFont="1" applyFill="1" applyBorder="1" applyAlignment="1">
      <alignment horizontal="center" vertical="center"/>
    </xf>
    <xf numFmtId="0" fontId="10" fillId="0" borderId="0" xfId="5" applyFont="1" applyFill="1" applyBorder="1" applyAlignment="1">
      <alignment horizontal="left" vertical="center"/>
    </xf>
    <xf numFmtId="43" fontId="10" fillId="0" borderId="16" xfId="1" applyFont="1" applyFill="1" applyBorder="1" applyAlignment="1">
      <alignment horizontal="center" vertical="center"/>
    </xf>
    <xf numFmtId="43" fontId="10" fillId="0" borderId="0" xfId="1" applyFont="1" applyFill="1" applyBorder="1" applyAlignment="1">
      <alignment horizontal="center" vertical="center"/>
    </xf>
    <xf numFmtId="43" fontId="9" fillId="0" borderId="0" xfId="1" applyFont="1"/>
    <xf numFmtId="0" fontId="11" fillId="0" borderId="0" xfId="0" applyFont="1"/>
    <xf numFmtId="43" fontId="11" fillId="0" borderId="0" xfId="1" applyFont="1"/>
    <xf numFmtId="0" fontId="12" fillId="0" borderId="0" xfId="0" applyFont="1"/>
    <xf numFmtId="0" fontId="2" fillId="0" borderId="0" xfId="2" applyFont="1" applyFill="1" applyBorder="1" applyAlignment="1">
      <alignment horizontal="left" vertical="center"/>
    </xf>
    <xf numFmtId="43" fontId="10" fillId="0" borderId="16" xfId="1" applyFont="1" applyFill="1" applyBorder="1" applyAlignment="1">
      <alignment horizontal="center" vertical="center" wrapText="1"/>
    </xf>
    <xf numFmtId="0" fontId="12" fillId="0" borderId="17" xfId="0" applyFont="1" applyBorder="1" applyAlignment="1">
      <alignment horizontal="right"/>
    </xf>
    <xf numFmtId="43" fontId="12" fillId="0" borderId="17" xfId="1" applyFont="1" applyBorder="1"/>
    <xf numFmtId="43" fontId="9" fillId="0" borderId="17" xfId="1" applyFont="1" applyBorder="1"/>
    <xf numFmtId="0" fontId="9" fillId="0" borderId="0" xfId="0" applyFont="1" applyAlignment="1">
      <alignment horizontal="right"/>
    </xf>
    <xf numFmtId="0" fontId="12" fillId="0" borderId="14" xfId="0" applyFont="1" applyBorder="1" applyAlignment="1">
      <alignment horizontal="right"/>
    </xf>
    <xf numFmtId="43" fontId="12" fillId="0" borderId="14" xfId="1" applyFont="1" applyBorder="1"/>
    <xf numFmtId="0" fontId="12" fillId="0" borderId="11" xfId="0" applyFont="1" applyBorder="1" applyAlignment="1">
      <alignment horizontal="right"/>
    </xf>
    <xf numFmtId="43" fontId="12" fillId="0" borderId="11" xfId="1" applyFont="1" applyBorder="1"/>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xf>
    <xf numFmtId="1" fontId="0" fillId="0" borderId="0" xfId="0" applyNumberFormat="1" applyAlignment="1">
      <alignment vertical="center"/>
    </xf>
    <xf numFmtId="1" fontId="0" fillId="0" borderId="0" xfId="0" applyNumberFormat="1"/>
    <xf numFmtId="0" fontId="0" fillId="2" borderId="0" xfId="0" applyFill="1" applyAlignment="1">
      <alignment horizontal="left"/>
    </xf>
    <xf numFmtId="0" fontId="13" fillId="0" borderId="0" xfId="0" applyFont="1"/>
    <xf numFmtId="164" fontId="0" fillId="0" borderId="0" xfId="0" applyNumberFormat="1"/>
    <xf numFmtId="43" fontId="0" fillId="0" borderId="0" xfId="1" applyFont="1" applyFill="1"/>
    <xf numFmtId="43" fontId="0" fillId="0" borderId="0" xfId="1" applyFont="1" applyAlignment="1">
      <alignment vertical="center"/>
    </xf>
    <xf numFmtId="0" fontId="4" fillId="0" borderId="0" xfId="0" applyFont="1" applyFill="1" applyAlignment="1">
      <alignment horizontal="center" vertical="center" wrapText="1"/>
    </xf>
    <xf numFmtId="0" fontId="6" fillId="0" borderId="3" xfId="0" applyFont="1" applyFill="1" applyBorder="1" applyAlignment="1">
      <alignment horizontal="center" vertical="center" wrapText="1"/>
    </xf>
    <xf numFmtId="43" fontId="4" fillId="0" borderId="10" xfId="1" applyFont="1" applyFill="1" applyBorder="1" applyAlignment="1">
      <alignment horizontal="center" vertical="center"/>
    </xf>
    <xf numFmtId="43" fontId="4" fillId="0" borderId="11" xfId="1" applyFont="1" applyFill="1" applyBorder="1" applyAlignment="1">
      <alignment horizontal="center" vertical="center"/>
    </xf>
    <xf numFmtId="43" fontId="4" fillId="0" borderId="12" xfId="1" applyFont="1" applyFill="1" applyBorder="1" applyAlignment="1">
      <alignment horizontal="center" vertical="center"/>
    </xf>
    <xf numFmtId="0" fontId="4" fillId="0" borderId="3" xfId="2" applyFont="1" applyFill="1" applyBorder="1" applyAlignment="1">
      <alignment horizontal="center" vertical="center"/>
    </xf>
    <xf numFmtId="0" fontId="4" fillId="0" borderId="0" xfId="2" applyFont="1" applyFill="1" applyBorder="1" applyAlignment="1">
      <alignment horizontal="center" vertical="center"/>
    </xf>
    <xf numFmtId="0" fontId="4" fillId="0" borderId="4" xfId="2" applyFont="1" applyFill="1" applyBorder="1" applyAlignment="1">
      <alignment horizontal="center" vertical="center"/>
    </xf>
    <xf numFmtId="0" fontId="4" fillId="0" borderId="0" xfId="2" applyFont="1" applyFill="1" applyAlignment="1">
      <alignment horizontal="center" vertical="center"/>
    </xf>
    <xf numFmtId="49" fontId="4" fillId="0" borderId="0" xfId="2" applyNumberFormat="1" applyFont="1" applyFill="1" applyAlignment="1">
      <alignment horizontal="center" vertical="center"/>
    </xf>
    <xf numFmtId="0" fontId="2" fillId="0" borderId="0" xfId="2" applyFont="1" applyFill="1" applyAlignment="1">
      <alignment horizontal="center" vertical="center"/>
    </xf>
    <xf numFmtId="0" fontId="4" fillId="0" borderId="1" xfId="2" applyFont="1" applyFill="1" applyBorder="1" applyAlignment="1">
      <alignment horizontal="center" vertical="center"/>
    </xf>
    <xf numFmtId="0" fontId="4" fillId="0" borderId="14" xfId="2" applyFont="1" applyFill="1" applyBorder="1" applyAlignment="1">
      <alignment horizontal="center" vertical="center"/>
    </xf>
    <xf numFmtId="0" fontId="4" fillId="0" borderId="2" xfId="2" applyFont="1" applyFill="1" applyBorder="1" applyAlignment="1">
      <alignment horizontal="center" vertical="center"/>
    </xf>
    <xf numFmtId="49" fontId="2" fillId="0" borderId="5" xfId="2" applyNumberFormat="1" applyFont="1" applyFill="1" applyBorder="1" applyAlignment="1">
      <alignment horizontal="center" vertical="center"/>
    </xf>
    <xf numFmtId="49" fontId="2" fillId="0" borderId="15" xfId="2" applyNumberFormat="1" applyFont="1" applyFill="1" applyBorder="1" applyAlignment="1">
      <alignment horizontal="center" vertical="center"/>
    </xf>
    <xf numFmtId="49" fontId="2" fillId="0" borderId="6" xfId="2" applyNumberFormat="1" applyFont="1" applyFill="1" applyBorder="1" applyAlignment="1">
      <alignment horizontal="center" vertical="center"/>
    </xf>
    <xf numFmtId="0" fontId="14" fillId="0" borderId="0" xfId="0" applyFont="1" applyFill="1" applyAlignment="1">
      <alignment vertical="center"/>
    </xf>
    <xf numFmtId="49" fontId="2" fillId="0" borderId="0" xfId="0" applyNumberFormat="1" applyFont="1" applyFill="1" applyAlignment="1">
      <alignment vertical="center"/>
    </xf>
    <xf numFmtId="0" fontId="15" fillId="0" borderId="0" xfId="0" applyFont="1" applyFill="1" applyAlignment="1">
      <alignment vertical="center"/>
    </xf>
    <xf numFmtId="49" fontId="4" fillId="0" borderId="0" xfId="0" applyNumberFormat="1" applyFont="1" applyFill="1" applyAlignment="1">
      <alignment horizontal="center" vertical="center"/>
    </xf>
    <xf numFmtId="166" fontId="2" fillId="0" borderId="0" xfId="1" applyNumberFormat="1" applyFont="1" applyFill="1" applyAlignment="1">
      <alignment horizontal="right" vertical="center"/>
    </xf>
  </cellXfs>
  <cellStyles count="9">
    <cellStyle name="Comma" xfId="1" builtinId="3"/>
    <cellStyle name="Comma 2" xfId="4"/>
    <cellStyle name="Comma 2 2" xfId="7"/>
    <cellStyle name="Comma 2 2 2" xfId="8"/>
    <cellStyle name="Normal" xfId="0" builtinId="0"/>
    <cellStyle name="Normal 2" xfId="3"/>
    <cellStyle name="Normal 2 2" xfId="5"/>
    <cellStyle name="Normal_SAOB-DBM-SEPTEMBER-11" xfId="2"/>
    <cellStyle name="Percent 2" xfId="6"/>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3"/>
  <dimension ref="A1:TO32"/>
  <sheetViews>
    <sheetView tabSelected="1" view="pageBreakPreview" zoomScaleSheetLayoutView="100" workbookViewId="0">
      <pane ySplit="14" topLeftCell="A15" activePane="bottomLeft" state="frozen"/>
      <selection pane="bottomLeft" activeCell="N36" sqref="N36"/>
    </sheetView>
  </sheetViews>
  <sheetFormatPr defaultColWidth="9.140625" defaultRowHeight="12.75"/>
  <cols>
    <col min="1" max="1" width="6" style="5" customWidth="1"/>
    <col min="2" max="2" width="2.5703125" style="5" customWidth="1"/>
    <col min="3" max="9" width="2.42578125" style="5" customWidth="1"/>
    <col min="10" max="10" width="26.42578125" style="5" customWidth="1"/>
    <col min="11" max="11" width="11.42578125" style="68" customWidth="1"/>
    <col min="12" max="12" width="15.28515625" style="50" hidden="1" customWidth="1"/>
    <col min="13" max="13" width="23.85546875" style="2" customWidth="1"/>
    <col min="14" max="14" width="13.7109375" style="2" customWidth="1"/>
    <col min="15" max="15" width="14.42578125" style="2" customWidth="1"/>
    <col min="16" max="16" width="18.42578125" style="2" customWidth="1"/>
    <col min="17" max="18" width="16" style="2" hidden="1" customWidth="1"/>
    <col min="19" max="19" width="17.140625" style="2" customWidth="1"/>
    <col min="20" max="21" width="15.42578125" style="2" hidden="1" customWidth="1"/>
    <col min="22" max="22" width="15.42578125" style="6" hidden="1" customWidth="1"/>
    <col min="23" max="27" width="15.42578125" style="2" hidden="1" customWidth="1"/>
    <col min="28" max="28" width="12" style="2" hidden="1" customWidth="1"/>
    <col min="29" max="29" width="17.28515625" style="52" bestFit="1" customWidth="1"/>
    <col min="30" max="30" width="18.7109375" style="2" customWidth="1"/>
    <col min="31" max="31" width="18.85546875" style="2" customWidth="1"/>
    <col min="32" max="32" width="16.85546875" style="7" customWidth="1"/>
    <col min="33" max="33" width="13.85546875" style="7" customWidth="1"/>
    <col min="34" max="35" width="21.7109375" style="4" hidden="1" customWidth="1"/>
    <col min="36" max="284" width="18.7109375" style="4" hidden="1" customWidth="1"/>
    <col min="285" max="286" width="20.5703125" style="4" customWidth="1"/>
    <col min="287" max="287" width="20.7109375" style="4" customWidth="1"/>
    <col min="288" max="288" width="10.28515625" style="4" customWidth="1"/>
    <col min="289" max="289" width="15.28515625" style="9" customWidth="1"/>
    <col min="290" max="290" width="9.28515625" style="4" customWidth="1"/>
    <col min="291" max="291" width="14" style="4" customWidth="1"/>
    <col min="292" max="292" width="12.85546875" style="4" customWidth="1"/>
    <col min="293" max="293" width="9.140625" style="4" customWidth="1"/>
    <col min="294" max="294" width="13.42578125" style="4" customWidth="1"/>
    <col min="295" max="296" width="9.140625" style="4" customWidth="1"/>
    <col min="297" max="297" width="11" style="4" customWidth="1"/>
    <col min="298" max="431" width="9.140625" style="4" customWidth="1"/>
    <col min="432" max="432" width="16.85546875" style="4" customWidth="1"/>
    <col min="433" max="446" width="9.140625" style="4" customWidth="1"/>
    <col min="447" max="448" width="9.5703125" style="4" bestFit="1" customWidth="1"/>
    <col min="449" max="449" width="9.140625" style="4" customWidth="1"/>
    <col min="450" max="451" width="11.5703125" style="4" bestFit="1" customWidth="1"/>
    <col min="452" max="473" width="9.140625" style="4" customWidth="1"/>
    <col min="474" max="474" width="18.7109375" style="4" customWidth="1"/>
    <col min="475" max="483" width="9.140625" style="4" customWidth="1"/>
    <col min="484" max="489" width="9.5703125" style="4" customWidth="1"/>
    <col min="490" max="490" width="12.28515625" style="4" customWidth="1"/>
    <col min="491" max="503" width="9.140625" style="4" customWidth="1"/>
    <col min="504" max="504" width="12.28515625" style="4" bestFit="1" customWidth="1"/>
    <col min="505" max="505" width="16.140625" style="9" customWidth="1"/>
    <col min="506" max="508" width="9.140625" style="4"/>
    <col min="509" max="509" width="14" style="4" bestFit="1" customWidth="1"/>
    <col min="510" max="16384" width="9.140625" style="4"/>
  </cols>
  <sheetData>
    <row r="1" spans="1:535">
      <c r="AJ1" s="8">
        <v>0</v>
      </c>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c r="JP1" s="8"/>
      <c r="JQ1" s="8"/>
      <c r="JR1" s="8"/>
      <c r="JS1" s="8"/>
      <c r="JT1" s="8"/>
      <c r="JU1" s="8"/>
      <c r="JV1" s="8"/>
      <c r="JW1" s="8"/>
      <c r="JX1" s="8">
        <v>0</v>
      </c>
      <c r="KA1" s="8">
        <v>0</v>
      </c>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c r="OO1" s="8"/>
      <c r="OP1" s="8"/>
      <c r="OQ1" s="8"/>
      <c r="OR1" s="8"/>
      <c r="OS1" s="8"/>
      <c r="OT1" s="8"/>
      <c r="OU1" s="8"/>
      <c r="OV1" s="8"/>
      <c r="OW1" s="8"/>
      <c r="OX1" s="8"/>
      <c r="OY1" s="8"/>
      <c r="OZ1" s="8"/>
      <c r="PA1" s="8"/>
      <c r="PB1" s="8"/>
      <c r="PC1" s="8"/>
      <c r="PD1" s="8"/>
      <c r="PE1" s="8"/>
      <c r="PF1" s="8"/>
      <c r="PG1" s="8"/>
      <c r="PH1" s="8"/>
      <c r="PI1" s="8"/>
      <c r="PJ1" s="8"/>
      <c r="PK1" s="8"/>
      <c r="PL1" s="8"/>
      <c r="PM1" s="8"/>
      <c r="PN1" s="8"/>
      <c r="PO1" s="8"/>
      <c r="PP1" s="8"/>
      <c r="PQ1" s="8"/>
      <c r="PR1" s="8"/>
      <c r="PS1" s="8"/>
      <c r="PT1" s="8"/>
      <c r="PU1" s="8"/>
      <c r="PV1" s="8"/>
      <c r="PW1" s="8"/>
      <c r="PX1" s="8"/>
      <c r="PY1" s="8"/>
      <c r="PZ1" s="8"/>
      <c r="QA1" s="8"/>
      <c r="QB1" s="8"/>
      <c r="QC1" s="8"/>
      <c r="QD1" s="8"/>
      <c r="QE1" s="8"/>
      <c r="QF1" s="8"/>
      <c r="QG1" s="8"/>
      <c r="QH1" s="8"/>
      <c r="QI1" s="8"/>
      <c r="QJ1" s="8"/>
      <c r="QK1" s="8"/>
      <c r="QL1" s="8"/>
      <c r="QM1" s="8"/>
      <c r="QN1" s="8"/>
      <c r="QO1" s="8"/>
      <c r="QP1" s="8"/>
      <c r="QQ1" s="8"/>
      <c r="QR1" s="8"/>
      <c r="QS1" s="8"/>
      <c r="QT1" s="8"/>
      <c r="QU1" s="8"/>
      <c r="QV1" s="8"/>
      <c r="QW1" s="8"/>
      <c r="QX1" s="8"/>
      <c r="QY1" s="8"/>
      <c r="QZ1" s="8"/>
      <c r="RA1" s="8"/>
      <c r="RB1" s="8"/>
      <c r="RC1" s="8"/>
      <c r="RD1" s="8"/>
      <c r="RE1" s="8"/>
      <c r="RF1" s="8"/>
      <c r="RG1" s="8"/>
      <c r="RH1" s="8"/>
      <c r="RI1" s="8"/>
      <c r="RJ1" s="8"/>
      <c r="RK1" s="8"/>
      <c r="RL1" s="8"/>
      <c r="RM1" s="8"/>
      <c r="RN1" s="8"/>
      <c r="RO1" s="8"/>
      <c r="RP1" s="8"/>
      <c r="RQ1" s="8"/>
      <c r="RR1" s="8"/>
      <c r="RS1" s="8"/>
      <c r="RT1" s="8"/>
      <c r="RU1" s="8"/>
      <c r="RV1" s="8"/>
      <c r="RW1" s="8"/>
      <c r="RX1" s="8"/>
      <c r="RY1" s="8"/>
      <c r="RZ1" s="8"/>
      <c r="SA1" s="8"/>
      <c r="SB1" s="8"/>
      <c r="SC1" s="8"/>
      <c r="SD1" s="8"/>
      <c r="SE1" s="8"/>
      <c r="SF1" s="8"/>
      <c r="SG1" s="8"/>
      <c r="SH1" s="8"/>
      <c r="SI1" s="8"/>
      <c r="SJ1" s="8"/>
      <c r="SK1" s="8"/>
      <c r="SL1" s="8"/>
      <c r="SM1" s="8"/>
      <c r="SN1" s="8"/>
      <c r="SO1" s="8"/>
      <c r="SP1" s="8"/>
      <c r="SQ1" s="8"/>
      <c r="SR1" s="8"/>
      <c r="SS1" s="8"/>
      <c r="ST1" s="8"/>
      <c r="SU1" s="8"/>
      <c r="SV1" s="8"/>
      <c r="SW1" s="8"/>
      <c r="SX1" s="8"/>
      <c r="SY1" s="8"/>
      <c r="SZ1" s="8"/>
      <c r="TA1" s="8"/>
      <c r="TB1" s="8"/>
      <c r="TC1" s="8"/>
      <c r="TD1" s="8"/>
      <c r="TE1" s="8"/>
      <c r="TF1" s="8"/>
      <c r="TG1" s="8"/>
      <c r="TH1" s="8"/>
      <c r="TI1" s="8"/>
      <c r="TJ1" s="8"/>
      <c r="TK1" s="8"/>
      <c r="TL1" s="8"/>
      <c r="TM1" s="8"/>
      <c r="TN1" s="8"/>
      <c r="TO1" s="8">
        <v>0</v>
      </c>
    </row>
    <row r="2" spans="1:535" hidden="1">
      <c r="A2" s="78"/>
      <c r="B2" s="7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c r="ME2" s="8"/>
      <c r="MF2" s="8"/>
      <c r="MG2" s="8"/>
      <c r="MH2" s="8"/>
      <c r="MI2" s="8"/>
      <c r="MJ2" s="8"/>
      <c r="MK2" s="8"/>
      <c r="ML2" s="8"/>
      <c r="MM2" s="8"/>
      <c r="MN2" s="8"/>
      <c r="MO2" s="8"/>
      <c r="MP2" s="8"/>
      <c r="MQ2" s="8"/>
      <c r="MR2" s="8"/>
      <c r="MS2" s="8"/>
      <c r="MT2" s="8"/>
      <c r="MU2" s="8"/>
      <c r="MV2" s="8"/>
      <c r="MW2" s="8"/>
      <c r="MX2" s="8"/>
      <c r="MY2" s="8"/>
      <c r="MZ2" s="8"/>
      <c r="NA2" s="8"/>
      <c r="NB2" s="8"/>
      <c r="NC2" s="8"/>
      <c r="ND2" s="8"/>
      <c r="NE2" s="8"/>
      <c r="NF2" s="8"/>
      <c r="NG2" s="8"/>
      <c r="NH2" s="8"/>
      <c r="NI2" s="8"/>
      <c r="NJ2" s="8"/>
      <c r="NK2" s="8"/>
      <c r="NL2" s="8"/>
      <c r="NM2" s="8"/>
      <c r="NN2" s="8"/>
      <c r="NO2" s="8"/>
      <c r="NP2" s="8"/>
      <c r="NQ2" s="8"/>
      <c r="NR2" s="8"/>
      <c r="NS2" s="8"/>
      <c r="NT2" s="8"/>
      <c r="NU2" s="8"/>
      <c r="NV2" s="8"/>
      <c r="NW2" s="8"/>
      <c r="NX2" s="8"/>
      <c r="NY2" s="8"/>
      <c r="NZ2" s="8"/>
      <c r="OA2" s="8"/>
      <c r="OB2" s="8"/>
      <c r="OC2" s="8"/>
      <c r="OD2" s="8"/>
      <c r="OE2" s="8"/>
      <c r="OF2" s="8"/>
      <c r="OG2" s="8"/>
      <c r="OH2" s="8"/>
      <c r="OI2" s="8"/>
      <c r="OJ2" s="8"/>
      <c r="OK2" s="8"/>
      <c r="OL2" s="8"/>
      <c r="OM2" s="8"/>
      <c r="ON2" s="8"/>
      <c r="OO2" s="8"/>
      <c r="OP2" s="8"/>
      <c r="OQ2" s="8"/>
      <c r="OR2" s="8"/>
      <c r="OS2" s="8"/>
      <c r="OT2" s="8"/>
      <c r="OU2" s="8"/>
      <c r="OV2" s="8"/>
      <c r="OW2" s="8"/>
      <c r="OX2" s="8"/>
      <c r="OY2" s="8"/>
      <c r="OZ2" s="8"/>
      <c r="PA2" s="8"/>
      <c r="PB2" s="8"/>
      <c r="PC2" s="8"/>
      <c r="PD2" s="8"/>
      <c r="PE2" s="8"/>
      <c r="PF2" s="8"/>
      <c r="PG2" s="8"/>
      <c r="PH2" s="8"/>
      <c r="PI2" s="8"/>
      <c r="PJ2" s="8"/>
      <c r="PK2" s="8"/>
      <c r="PL2" s="8"/>
      <c r="PM2" s="8"/>
      <c r="PN2" s="8"/>
      <c r="PO2" s="8"/>
      <c r="PP2" s="8"/>
      <c r="PQ2" s="8"/>
      <c r="PR2" s="8"/>
      <c r="PS2" s="8"/>
      <c r="PT2" s="8"/>
      <c r="PU2" s="8"/>
      <c r="PV2" s="8"/>
      <c r="PW2" s="8"/>
      <c r="PX2" s="8"/>
      <c r="PY2" s="8"/>
      <c r="PZ2" s="8"/>
      <c r="QA2" s="8"/>
      <c r="QB2" s="8"/>
      <c r="QC2" s="8"/>
      <c r="QD2" s="8"/>
      <c r="QE2" s="8"/>
      <c r="QF2" s="8"/>
      <c r="QG2" s="8"/>
      <c r="QH2" s="8"/>
      <c r="QI2" s="8"/>
      <c r="QJ2" s="8"/>
      <c r="QK2" s="8"/>
      <c r="QL2" s="8"/>
      <c r="QM2" s="8"/>
      <c r="QN2" s="8"/>
      <c r="QO2" s="8"/>
      <c r="QP2" s="8"/>
      <c r="QQ2" s="8"/>
      <c r="QR2" s="8"/>
      <c r="QS2" s="8"/>
      <c r="QT2" s="8"/>
      <c r="QU2" s="8"/>
      <c r="QV2" s="8"/>
      <c r="QW2" s="8"/>
      <c r="QX2" s="8"/>
      <c r="QY2" s="8"/>
      <c r="QZ2" s="8"/>
      <c r="RA2" s="8"/>
      <c r="RB2" s="8"/>
      <c r="RC2" s="8"/>
      <c r="RD2" s="8"/>
      <c r="RE2" s="8"/>
      <c r="RF2" s="8"/>
      <c r="RG2" s="8"/>
      <c r="RH2" s="8"/>
      <c r="RI2" s="8"/>
      <c r="RJ2" s="8"/>
      <c r="RK2" s="8"/>
      <c r="RL2" s="8"/>
      <c r="RM2" s="8"/>
      <c r="RN2" s="8"/>
      <c r="RO2" s="8"/>
      <c r="RP2" s="8"/>
      <c r="RQ2" s="8"/>
      <c r="RR2" s="8"/>
      <c r="RS2" s="8"/>
      <c r="RT2" s="8"/>
      <c r="RU2" s="8"/>
      <c r="RV2" s="8"/>
      <c r="RW2" s="8"/>
      <c r="RX2" s="8"/>
      <c r="RY2" s="8"/>
      <c r="RZ2" s="8"/>
      <c r="SA2" s="8"/>
      <c r="SB2" s="8"/>
      <c r="SC2" s="8"/>
      <c r="SD2" s="8"/>
      <c r="SE2" s="8"/>
      <c r="SF2" s="8"/>
      <c r="SG2" s="8"/>
      <c r="SH2" s="8"/>
      <c r="SI2" s="8"/>
      <c r="SJ2" s="8"/>
      <c r="SK2" s="8"/>
      <c r="SL2" s="8"/>
      <c r="SM2" s="8"/>
      <c r="SN2" s="8"/>
      <c r="SO2" s="8"/>
      <c r="SP2" s="8"/>
      <c r="SQ2" s="8"/>
      <c r="SR2" s="8"/>
      <c r="SS2" s="8"/>
      <c r="ST2" s="8"/>
      <c r="SU2" s="8"/>
      <c r="SV2" s="8"/>
      <c r="SW2" s="8"/>
      <c r="SX2" s="8"/>
      <c r="SY2" s="8"/>
      <c r="SZ2" s="8"/>
      <c r="TA2" s="8"/>
      <c r="TB2" s="8"/>
      <c r="TC2" s="8"/>
      <c r="TD2" s="8"/>
      <c r="TE2" s="8"/>
      <c r="TF2" s="8"/>
      <c r="TG2" s="8"/>
      <c r="TH2" s="8"/>
      <c r="TI2" s="8"/>
      <c r="TJ2" s="8"/>
      <c r="TK2" s="8"/>
      <c r="TL2" s="8"/>
      <c r="TM2" s="8"/>
      <c r="TN2" s="8"/>
      <c r="TO2" s="8"/>
    </row>
    <row r="3" spans="1:535" hidden="1">
      <c r="C3" s="10"/>
      <c r="D3" s="10"/>
      <c r="E3" s="10"/>
      <c r="F3" s="10"/>
      <c r="G3" s="10"/>
      <c r="H3" s="10"/>
      <c r="I3" s="10"/>
      <c r="J3" s="10"/>
      <c r="K3" s="69"/>
      <c r="AF3" s="11" t="s">
        <v>0</v>
      </c>
      <c r="AG3" s="11"/>
      <c r="AH3" s="12"/>
      <c r="AI3" s="13"/>
      <c r="KC3" s="4"/>
      <c r="SK3" s="4"/>
    </row>
    <row r="4" spans="1:535" hidden="1">
      <c r="J4" s="119" t="s">
        <v>22</v>
      </c>
      <c r="K4" s="119"/>
      <c r="L4" s="119"/>
      <c r="M4" s="119"/>
      <c r="N4" s="119"/>
      <c r="O4" s="119"/>
      <c r="P4" s="119"/>
      <c r="Q4" s="119"/>
      <c r="R4" s="119"/>
      <c r="S4" s="119"/>
      <c r="T4" s="119"/>
      <c r="U4" s="119"/>
      <c r="V4" s="119"/>
      <c r="W4" s="119"/>
      <c r="X4" s="119"/>
      <c r="Y4" s="119"/>
      <c r="Z4" s="119"/>
      <c r="AA4" s="119"/>
      <c r="AB4" s="119"/>
      <c r="AC4" s="119"/>
      <c r="AD4" s="119"/>
      <c r="AE4" s="119"/>
      <c r="AF4" s="119"/>
      <c r="AG4" s="58"/>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c r="JC4" s="14"/>
      <c r="JD4" s="14"/>
      <c r="JE4" s="14"/>
      <c r="JF4" s="14"/>
      <c r="JG4" s="14"/>
      <c r="JH4" s="14"/>
      <c r="JI4" s="14"/>
      <c r="JJ4" s="14"/>
      <c r="JK4" s="14"/>
      <c r="JL4" s="14"/>
      <c r="JM4" s="14"/>
      <c r="JN4" s="14"/>
      <c r="JO4" s="14"/>
      <c r="JP4" s="14"/>
      <c r="JQ4" s="14"/>
      <c r="JR4" s="14"/>
      <c r="JS4" s="14"/>
      <c r="JT4" s="14"/>
      <c r="JU4" s="14"/>
      <c r="JV4" s="14"/>
      <c r="JW4" s="14"/>
      <c r="JX4" s="14"/>
      <c r="KA4" s="14"/>
      <c r="KB4" s="14"/>
      <c r="KC4" s="14"/>
      <c r="KD4" s="14"/>
      <c r="KE4" s="14"/>
      <c r="KF4" s="14"/>
      <c r="KG4" s="14"/>
      <c r="KH4" s="14"/>
      <c r="KI4" s="14"/>
      <c r="KJ4" s="14"/>
      <c r="KK4" s="14"/>
      <c r="KL4" s="14"/>
      <c r="KM4" s="14"/>
      <c r="KN4" s="14"/>
      <c r="KO4" s="14"/>
      <c r="KP4" s="14"/>
      <c r="KQ4" s="14"/>
      <c r="KR4" s="14"/>
      <c r="KS4" s="14"/>
      <c r="KT4" s="14"/>
      <c r="KU4" s="14"/>
      <c r="KV4" s="14"/>
      <c r="KW4" s="14"/>
      <c r="KX4" s="14"/>
      <c r="KY4" s="14"/>
      <c r="KZ4" s="14"/>
      <c r="LA4" s="14"/>
      <c r="LB4" s="14"/>
      <c r="LC4" s="14"/>
      <c r="LD4" s="14"/>
      <c r="LE4" s="14"/>
      <c r="LF4" s="14"/>
      <c r="LG4" s="14"/>
      <c r="LH4" s="14"/>
      <c r="LI4" s="14"/>
      <c r="LJ4" s="14"/>
      <c r="LK4" s="14"/>
      <c r="LL4" s="14"/>
      <c r="LM4" s="14"/>
      <c r="LN4" s="14"/>
      <c r="LO4" s="14"/>
      <c r="LP4" s="14"/>
      <c r="LQ4" s="14"/>
      <c r="LR4" s="14"/>
      <c r="LS4" s="14"/>
      <c r="LT4" s="14"/>
      <c r="LU4" s="14"/>
      <c r="LV4" s="14"/>
      <c r="LW4" s="14"/>
      <c r="LX4" s="14"/>
      <c r="LY4" s="14"/>
      <c r="LZ4" s="14"/>
      <c r="MA4" s="14"/>
      <c r="MB4" s="14"/>
      <c r="MC4" s="14"/>
      <c r="MD4" s="14"/>
      <c r="ME4" s="14"/>
      <c r="MF4" s="14"/>
      <c r="MG4" s="14"/>
      <c r="MH4" s="14"/>
      <c r="MI4" s="14"/>
      <c r="MJ4" s="14"/>
      <c r="MK4" s="14"/>
      <c r="ML4" s="14"/>
      <c r="MM4" s="14"/>
      <c r="MN4" s="14"/>
      <c r="MO4" s="14"/>
      <c r="MP4" s="14"/>
      <c r="MQ4" s="14"/>
      <c r="MR4" s="14"/>
      <c r="MS4" s="14"/>
      <c r="MT4" s="14"/>
      <c r="MU4" s="14"/>
      <c r="MV4" s="14"/>
      <c r="MW4" s="14"/>
      <c r="MX4" s="14"/>
      <c r="MY4" s="14"/>
      <c r="MZ4" s="14"/>
      <c r="NA4" s="14"/>
      <c r="NB4" s="14"/>
      <c r="NC4" s="14"/>
      <c r="ND4" s="14"/>
      <c r="NE4" s="14"/>
      <c r="NF4" s="14"/>
      <c r="NG4" s="14"/>
      <c r="NH4" s="14"/>
      <c r="NI4" s="14"/>
      <c r="NJ4" s="14"/>
      <c r="NK4" s="14"/>
      <c r="NL4" s="14"/>
      <c r="NM4" s="14"/>
      <c r="NN4" s="14"/>
      <c r="NO4" s="14"/>
      <c r="NP4" s="14"/>
      <c r="NQ4" s="14"/>
      <c r="NR4" s="14"/>
      <c r="NS4" s="14"/>
      <c r="NT4" s="14"/>
      <c r="NU4" s="14"/>
      <c r="NV4" s="14"/>
      <c r="NW4" s="14"/>
      <c r="NX4" s="14"/>
      <c r="NY4" s="14"/>
      <c r="NZ4" s="14"/>
      <c r="OA4" s="14"/>
      <c r="OB4" s="14"/>
      <c r="OC4" s="14"/>
      <c r="OD4" s="14"/>
      <c r="OE4" s="14"/>
      <c r="OF4" s="14"/>
      <c r="OG4" s="14"/>
      <c r="OH4" s="14"/>
      <c r="OI4" s="14"/>
      <c r="OJ4" s="14"/>
      <c r="OK4" s="14"/>
      <c r="OL4" s="14"/>
      <c r="OM4" s="14"/>
      <c r="ON4" s="14"/>
      <c r="OO4" s="14"/>
      <c r="OP4" s="14"/>
      <c r="OQ4" s="14"/>
      <c r="OR4" s="14"/>
      <c r="OS4" s="14"/>
      <c r="OT4" s="14"/>
      <c r="OU4" s="14"/>
      <c r="OV4" s="14"/>
      <c r="OW4" s="14"/>
      <c r="OX4" s="14"/>
      <c r="OY4" s="14"/>
      <c r="OZ4" s="14"/>
      <c r="PA4" s="14"/>
      <c r="PB4" s="14"/>
      <c r="PC4" s="14"/>
      <c r="PD4" s="14"/>
      <c r="PE4" s="14"/>
      <c r="PF4" s="14"/>
      <c r="PG4" s="14"/>
      <c r="PH4" s="14"/>
      <c r="PI4" s="14"/>
      <c r="PJ4" s="14"/>
      <c r="PK4" s="14"/>
      <c r="PL4" s="14"/>
      <c r="PM4" s="14"/>
      <c r="PN4" s="14"/>
      <c r="PO4" s="14"/>
      <c r="PP4" s="14"/>
      <c r="PQ4" s="14"/>
      <c r="PR4" s="14"/>
      <c r="PS4" s="14"/>
      <c r="PT4" s="14"/>
      <c r="PU4" s="14"/>
      <c r="PV4" s="14"/>
      <c r="PW4" s="14"/>
      <c r="PX4" s="14"/>
      <c r="PY4" s="14"/>
      <c r="PZ4" s="14"/>
      <c r="QA4" s="14"/>
      <c r="QB4" s="14"/>
      <c r="QC4" s="14"/>
      <c r="QD4" s="14"/>
      <c r="QE4" s="14"/>
      <c r="QF4" s="14"/>
      <c r="QG4" s="14"/>
      <c r="QH4" s="14"/>
      <c r="QI4" s="14"/>
      <c r="QJ4" s="14"/>
      <c r="QK4" s="14"/>
      <c r="QL4" s="14"/>
      <c r="QM4" s="14"/>
      <c r="QN4" s="14"/>
      <c r="QO4" s="14"/>
      <c r="QP4" s="14"/>
      <c r="QQ4" s="14"/>
      <c r="QR4" s="14"/>
      <c r="QS4" s="14"/>
      <c r="QT4" s="14"/>
      <c r="QU4" s="14"/>
      <c r="QV4" s="14"/>
      <c r="QW4" s="14"/>
      <c r="QX4" s="14"/>
      <c r="QY4" s="14"/>
      <c r="QZ4" s="14"/>
      <c r="RA4" s="14"/>
      <c r="RB4" s="14"/>
      <c r="RC4" s="14"/>
      <c r="RD4" s="14"/>
      <c r="RE4" s="14"/>
      <c r="RF4" s="14"/>
      <c r="RG4" s="14"/>
      <c r="RH4" s="14"/>
      <c r="RI4" s="14"/>
      <c r="RJ4" s="14"/>
      <c r="RK4" s="14"/>
      <c r="RL4" s="14"/>
      <c r="RM4" s="14"/>
      <c r="RN4" s="14"/>
      <c r="RO4" s="14"/>
      <c r="RP4" s="14"/>
      <c r="RQ4" s="14"/>
      <c r="RR4" s="14"/>
      <c r="RS4" s="14"/>
      <c r="RT4" s="14"/>
      <c r="RU4" s="14"/>
      <c r="RV4" s="14"/>
      <c r="RW4" s="14"/>
      <c r="RX4" s="14"/>
      <c r="RY4" s="14"/>
      <c r="RZ4" s="14"/>
      <c r="SA4" s="14"/>
      <c r="SB4" s="14"/>
      <c r="SC4" s="14"/>
      <c r="SD4" s="14"/>
      <c r="SE4" s="14"/>
      <c r="SF4" s="14"/>
      <c r="SG4" s="14"/>
      <c r="SH4" s="14"/>
      <c r="SI4" s="14"/>
      <c r="SJ4" s="14"/>
      <c r="SK4" s="14"/>
      <c r="SL4" s="14"/>
      <c r="SM4" s="14"/>
      <c r="SN4" s="14"/>
      <c r="SO4" s="14"/>
      <c r="SP4" s="14"/>
      <c r="SQ4" s="14"/>
      <c r="SR4" s="14"/>
      <c r="SS4" s="14"/>
      <c r="ST4" s="14"/>
      <c r="SU4" s="14"/>
      <c r="SV4" s="14"/>
      <c r="SW4" s="14"/>
      <c r="SX4" s="14"/>
      <c r="SY4" s="14"/>
      <c r="SZ4" s="14"/>
      <c r="TA4" s="14"/>
      <c r="TB4" s="14"/>
      <c r="TC4" s="14"/>
      <c r="TD4" s="14"/>
      <c r="TE4" s="14"/>
      <c r="TF4" s="14"/>
      <c r="TG4" s="14"/>
      <c r="TH4" s="14"/>
      <c r="TI4" s="14"/>
      <c r="TJ4" s="14"/>
      <c r="TK4" s="14"/>
      <c r="TL4" s="14"/>
      <c r="TM4" s="14"/>
      <c r="TN4" s="14"/>
      <c r="TO4" s="14"/>
    </row>
    <row r="5" spans="1:535" hidden="1">
      <c r="J5" s="120" t="s">
        <v>92</v>
      </c>
      <c r="K5" s="120"/>
      <c r="L5" s="120"/>
      <c r="M5" s="120"/>
      <c r="N5" s="120"/>
      <c r="O5" s="120"/>
      <c r="P5" s="120"/>
      <c r="Q5" s="120"/>
      <c r="R5" s="120"/>
      <c r="S5" s="120"/>
      <c r="T5" s="120"/>
      <c r="U5" s="120"/>
      <c r="V5" s="120"/>
      <c r="W5" s="120"/>
      <c r="X5" s="120"/>
      <c r="Y5" s="120"/>
      <c r="Z5" s="120"/>
      <c r="AA5" s="120"/>
      <c r="AB5" s="120"/>
      <c r="AC5" s="120"/>
      <c r="AD5" s="120"/>
      <c r="AE5" s="120"/>
      <c r="AF5" s="120"/>
      <c r="AG5" s="59"/>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c r="IR5" s="15"/>
      <c r="IS5" s="15"/>
      <c r="IT5" s="15"/>
      <c r="IU5" s="15"/>
      <c r="IV5" s="15"/>
      <c r="IW5" s="15"/>
      <c r="IX5" s="15"/>
      <c r="IY5" s="15"/>
      <c r="IZ5" s="15"/>
      <c r="JA5" s="15"/>
      <c r="JB5" s="15"/>
      <c r="JC5" s="15"/>
      <c r="JD5" s="15"/>
      <c r="JE5" s="15"/>
      <c r="JF5" s="15"/>
      <c r="JG5" s="15"/>
      <c r="JH5" s="15"/>
      <c r="JI5" s="15"/>
      <c r="JJ5" s="15"/>
      <c r="JK5" s="15"/>
      <c r="JL5" s="15"/>
      <c r="JM5" s="15"/>
      <c r="JN5" s="15"/>
      <c r="JO5" s="15"/>
      <c r="JP5" s="15"/>
      <c r="JQ5" s="15"/>
      <c r="JR5" s="15"/>
      <c r="JS5" s="15"/>
      <c r="JT5" s="15"/>
      <c r="JU5" s="15"/>
      <c r="JV5" s="15"/>
      <c r="JW5" s="15"/>
      <c r="JX5" s="15"/>
      <c r="KA5" s="15"/>
      <c r="KB5" s="15"/>
      <c r="KC5" s="15"/>
      <c r="KD5" s="15"/>
      <c r="KE5" s="15"/>
      <c r="KF5" s="15"/>
      <c r="KG5" s="15"/>
      <c r="KH5" s="15"/>
      <c r="KI5" s="15"/>
      <c r="KJ5" s="15"/>
      <c r="KK5" s="15"/>
      <c r="KL5" s="15"/>
      <c r="KM5" s="15"/>
      <c r="KN5" s="15"/>
      <c r="KO5" s="15"/>
      <c r="KP5" s="15"/>
      <c r="KQ5" s="15"/>
      <c r="KR5" s="15"/>
      <c r="KS5" s="15"/>
      <c r="KT5" s="15"/>
      <c r="KU5" s="15"/>
      <c r="KV5" s="15"/>
      <c r="KW5" s="15"/>
      <c r="KX5" s="15"/>
      <c r="KY5" s="15"/>
      <c r="KZ5" s="15"/>
      <c r="LA5" s="15"/>
      <c r="LB5" s="15"/>
      <c r="LC5" s="15"/>
      <c r="LD5" s="15"/>
      <c r="LE5" s="15"/>
      <c r="LF5" s="15"/>
      <c r="LG5" s="15"/>
      <c r="LH5" s="15"/>
      <c r="LI5" s="15"/>
      <c r="LJ5" s="15"/>
      <c r="LK5" s="15"/>
      <c r="LL5" s="15"/>
      <c r="LM5" s="15"/>
      <c r="LN5" s="15"/>
      <c r="LO5" s="15"/>
      <c r="LP5" s="15"/>
      <c r="LQ5" s="15"/>
      <c r="LR5" s="15"/>
      <c r="LS5" s="15"/>
      <c r="LT5" s="15"/>
      <c r="LU5" s="15"/>
      <c r="LV5" s="15"/>
      <c r="LW5" s="15"/>
      <c r="LX5" s="15"/>
      <c r="LY5" s="15"/>
      <c r="LZ5" s="15"/>
      <c r="MA5" s="15"/>
      <c r="MB5" s="15"/>
      <c r="MC5" s="15"/>
      <c r="MD5" s="15"/>
      <c r="ME5" s="15"/>
      <c r="MF5" s="15"/>
      <c r="MG5" s="15"/>
      <c r="MH5" s="15"/>
      <c r="MI5" s="15"/>
      <c r="MJ5" s="15"/>
      <c r="MK5" s="15"/>
      <c r="ML5" s="15"/>
      <c r="MM5" s="15"/>
      <c r="MN5" s="15"/>
      <c r="MO5" s="15"/>
      <c r="MP5" s="15"/>
      <c r="MQ5" s="15"/>
      <c r="MR5" s="15"/>
      <c r="MS5" s="15"/>
      <c r="MT5" s="15"/>
      <c r="MU5" s="15"/>
      <c r="MV5" s="15"/>
      <c r="MW5" s="15"/>
      <c r="MX5" s="15"/>
      <c r="MY5" s="15"/>
      <c r="MZ5" s="15"/>
      <c r="NA5" s="15"/>
      <c r="NB5" s="15"/>
      <c r="NC5" s="15"/>
      <c r="ND5" s="15"/>
      <c r="NE5" s="15"/>
      <c r="NF5" s="15"/>
      <c r="NG5" s="15"/>
      <c r="NH5" s="15"/>
      <c r="NI5" s="15"/>
      <c r="NJ5" s="15"/>
      <c r="NK5" s="15"/>
      <c r="NL5" s="15"/>
      <c r="NM5" s="15"/>
      <c r="NN5" s="15"/>
      <c r="NO5" s="15"/>
      <c r="NP5" s="15"/>
      <c r="NQ5" s="15"/>
      <c r="NR5" s="15"/>
      <c r="NS5" s="15"/>
      <c r="NT5" s="15"/>
      <c r="NU5" s="15"/>
      <c r="NV5" s="15"/>
      <c r="NW5" s="15"/>
      <c r="NX5" s="15"/>
      <c r="NY5" s="15"/>
      <c r="NZ5" s="15"/>
      <c r="OA5" s="15"/>
      <c r="OB5" s="15"/>
      <c r="OC5" s="15"/>
      <c r="OD5" s="15"/>
      <c r="OE5" s="15"/>
      <c r="OF5" s="15"/>
      <c r="OG5" s="15"/>
      <c r="OH5" s="15"/>
      <c r="OI5" s="15"/>
      <c r="OJ5" s="15"/>
      <c r="OK5" s="15"/>
      <c r="OL5" s="15"/>
      <c r="OM5" s="15"/>
      <c r="ON5" s="15"/>
      <c r="OO5" s="15"/>
      <c r="OP5" s="15"/>
      <c r="OQ5" s="15"/>
      <c r="OR5" s="15"/>
      <c r="OS5" s="15"/>
      <c r="OT5" s="15"/>
      <c r="OU5" s="15"/>
      <c r="OV5" s="15"/>
      <c r="OW5" s="15"/>
      <c r="OX5" s="15"/>
      <c r="OY5" s="15"/>
      <c r="OZ5" s="15"/>
      <c r="PA5" s="15"/>
      <c r="PB5" s="15"/>
      <c r="PC5" s="15"/>
      <c r="PD5" s="15"/>
      <c r="PE5" s="15"/>
      <c r="PF5" s="15"/>
      <c r="PG5" s="15"/>
      <c r="PH5" s="15"/>
      <c r="PI5" s="15"/>
      <c r="PJ5" s="15"/>
      <c r="PK5" s="15"/>
      <c r="PL5" s="15"/>
      <c r="PM5" s="15"/>
      <c r="PN5" s="15"/>
      <c r="PO5" s="15"/>
      <c r="PP5" s="15"/>
      <c r="PQ5" s="15"/>
      <c r="PR5" s="15"/>
      <c r="PS5" s="15"/>
      <c r="PT5" s="15"/>
      <c r="PU5" s="15"/>
      <c r="PV5" s="15"/>
      <c r="PW5" s="15"/>
      <c r="PX5" s="15"/>
      <c r="PY5" s="15"/>
      <c r="PZ5" s="15"/>
      <c r="QA5" s="15"/>
      <c r="QB5" s="15"/>
      <c r="QC5" s="15"/>
      <c r="QD5" s="15"/>
      <c r="QE5" s="15"/>
      <c r="QF5" s="15"/>
      <c r="QG5" s="15"/>
      <c r="QH5" s="15"/>
      <c r="QI5" s="15"/>
      <c r="QJ5" s="15"/>
      <c r="QK5" s="15"/>
      <c r="QL5" s="15"/>
      <c r="QM5" s="15"/>
      <c r="QN5" s="15"/>
      <c r="QO5" s="15"/>
      <c r="QP5" s="15"/>
      <c r="QQ5" s="15"/>
      <c r="QR5" s="15"/>
      <c r="QS5" s="15"/>
      <c r="QT5" s="15"/>
      <c r="QU5" s="15"/>
      <c r="QV5" s="15"/>
      <c r="QW5" s="15"/>
      <c r="QX5" s="15"/>
      <c r="QY5" s="15"/>
      <c r="QZ5" s="15"/>
      <c r="RA5" s="15"/>
      <c r="RB5" s="15"/>
      <c r="RC5" s="15"/>
      <c r="RD5" s="15"/>
      <c r="RE5" s="15"/>
      <c r="RF5" s="15"/>
      <c r="RG5" s="15"/>
      <c r="RH5" s="15"/>
      <c r="RI5" s="15"/>
      <c r="RJ5" s="15"/>
      <c r="RK5" s="15"/>
      <c r="RL5" s="15"/>
      <c r="RM5" s="15"/>
      <c r="RN5" s="15"/>
      <c r="RO5" s="15"/>
      <c r="RP5" s="15"/>
      <c r="RQ5" s="15"/>
      <c r="RR5" s="15"/>
      <c r="RS5" s="15"/>
      <c r="RT5" s="15"/>
      <c r="RU5" s="15"/>
      <c r="RV5" s="15"/>
      <c r="RW5" s="15"/>
      <c r="RX5" s="15"/>
      <c r="RY5" s="15"/>
      <c r="RZ5" s="15"/>
      <c r="SA5" s="15"/>
      <c r="SB5" s="15"/>
      <c r="SC5" s="15"/>
      <c r="SD5" s="15"/>
      <c r="SE5" s="15"/>
      <c r="SF5" s="15"/>
      <c r="SG5" s="15"/>
      <c r="SH5" s="15"/>
      <c r="SI5" s="15"/>
      <c r="SJ5" s="15"/>
      <c r="SK5" s="15"/>
      <c r="SL5" s="15"/>
      <c r="SM5" s="15"/>
      <c r="SN5" s="15"/>
      <c r="SO5" s="15"/>
      <c r="SP5" s="15"/>
      <c r="SQ5" s="15"/>
      <c r="SR5" s="15"/>
      <c r="SS5" s="15"/>
      <c r="ST5" s="15"/>
      <c r="SU5" s="15"/>
      <c r="SV5" s="15"/>
      <c r="SW5" s="15"/>
      <c r="SX5" s="15"/>
      <c r="SY5" s="15"/>
      <c r="SZ5" s="15"/>
      <c r="TA5" s="15"/>
      <c r="TB5" s="15"/>
      <c r="TC5" s="15"/>
      <c r="TD5" s="15"/>
      <c r="TE5" s="15"/>
      <c r="TF5" s="15"/>
      <c r="TG5" s="15"/>
      <c r="TH5" s="15"/>
      <c r="TI5" s="15"/>
      <c r="TJ5" s="15"/>
      <c r="TK5" s="15"/>
      <c r="TL5" s="15"/>
      <c r="TM5" s="15"/>
      <c r="TN5" s="15"/>
      <c r="TO5" s="15"/>
    </row>
    <row r="6" spans="1:535" hidden="1">
      <c r="J6" s="121" t="s">
        <v>1</v>
      </c>
      <c r="K6" s="121"/>
      <c r="L6" s="121"/>
      <c r="M6" s="121"/>
      <c r="N6" s="121"/>
      <c r="O6" s="121"/>
      <c r="P6" s="121"/>
      <c r="Q6" s="121"/>
      <c r="R6" s="121"/>
      <c r="S6" s="121"/>
      <c r="T6" s="121"/>
      <c r="U6" s="121"/>
      <c r="V6" s="121"/>
      <c r="W6" s="121"/>
      <c r="X6" s="121"/>
      <c r="Y6" s="121"/>
      <c r="Z6" s="121"/>
      <c r="AA6" s="121"/>
      <c r="AB6" s="121"/>
      <c r="AC6" s="121"/>
      <c r="AD6" s="121"/>
      <c r="AE6" s="121"/>
      <c r="AF6" s="121"/>
      <c r="AG6" s="60"/>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row>
    <row r="7" spans="1:535" hidden="1">
      <c r="A7" s="10" t="s">
        <v>67</v>
      </c>
      <c r="B7" s="10"/>
      <c r="C7" s="3"/>
      <c r="D7" s="3"/>
      <c r="E7" s="3"/>
      <c r="F7" s="3"/>
      <c r="G7" s="3"/>
      <c r="H7" s="3"/>
      <c r="I7" s="3"/>
      <c r="J7" s="3" t="s">
        <v>2</v>
      </c>
      <c r="K7" s="70"/>
      <c r="L7" s="3"/>
      <c r="N7" s="1"/>
      <c r="O7" s="1"/>
      <c r="P7" s="1"/>
      <c r="Q7" s="17"/>
      <c r="R7" s="17"/>
      <c r="S7" s="17"/>
      <c r="T7" s="17"/>
      <c r="U7" s="17"/>
      <c r="V7" s="18"/>
      <c r="W7" s="17"/>
      <c r="X7" s="17"/>
      <c r="Y7" s="17"/>
      <c r="Z7" s="17"/>
      <c r="AA7" s="17"/>
      <c r="AB7" s="17"/>
      <c r="AC7" s="53"/>
      <c r="AD7" s="17"/>
      <c r="AE7" s="17"/>
      <c r="AH7" s="12"/>
      <c r="AI7" s="12"/>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c r="IV7" s="19"/>
      <c r="IW7" s="19"/>
      <c r="IX7" s="19"/>
      <c r="IY7" s="19"/>
      <c r="IZ7" s="19"/>
      <c r="JA7" s="19"/>
      <c r="JB7" s="19"/>
      <c r="JC7" s="19"/>
      <c r="JD7" s="19"/>
      <c r="JE7" s="19"/>
      <c r="JF7" s="19"/>
      <c r="JG7" s="19"/>
      <c r="JH7" s="19"/>
      <c r="JI7" s="19"/>
      <c r="JJ7" s="19"/>
      <c r="JK7" s="19"/>
      <c r="JL7" s="19"/>
      <c r="JM7" s="19"/>
      <c r="JN7" s="19"/>
      <c r="JO7" s="19"/>
      <c r="JP7" s="19"/>
      <c r="JQ7" s="19"/>
      <c r="JR7" s="19"/>
      <c r="JS7" s="19"/>
      <c r="JT7" s="19"/>
      <c r="JU7" s="19"/>
      <c r="JV7" s="19"/>
      <c r="JW7" s="19"/>
      <c r="JX7" s="19"/>
      <c r="KA7" s="19"/>
      <c r="KB7" s="19"/>
      <c r="KC7" s="19"/>
      <c r="KD7" s="19"/>
      <c r="KE7" s="19"/>
      <c r="KF7" s="19"/>
      <c r="KG7" s="19"/>
      <c r="KH7" s="19"/>
      <c r="KI7" s="19"/>
      <c r="KJ7" s="19"/>
      <c r="KK7" s="19"/>
      <c r="KL7" s="19"/>
      <c r="KM7" s="19"/>
      <c r="KN7" s="19"/>
      <c r="KO7" s="19"/>
      <c r="KP7" s="19"/>
      <c r="KQ7" s="19"/>
      <c r="KR7" s="19"/>
      <c r="KS7" s="19"/>
      <c r="KT7" s="19"/>
      <c r="KU7" s="19"/>
      <c r="KV7" s="19"/>
      <c r="KW7" s="19"/>
      <c r="KX7" s="19"/>
      <c r="KY7" s="19"/>
      <c r="KZ7" s="19"/>
      <c r="LA7" s="19"/>
      <c r="LB7" s="19"/>
      <c r="LC7" s="19"/>
      <c r="LD7" s="19"/>
      <c r="LE7" s="19"/>
      <c r="LF7" s="19"/>
      <c r="LG7" s="19"/>
      <c r="LH7" s="19"/>
      <c r="LI7" s="19"/>
      <c r="LJ7" s="19"/>
      <c r="LK7" s="19"/>
      <c r="LL7" s="19"/>
      <c r="LM7" s="19"/>
      <c r="LN7" s="19"/>
      <c r="LO7" s="19"/>
      <c r="LP7" s="19"/>
      <c r="LQ7" s="19"/>
      <c r="LR7" s="19"/>
      <c r="LS7" s="19"/>
      <c r="LT7" s="19"/>
      <c r="LU7" s="19"/>
      <c r="LV7" s="19"/>
      <c r="LW7" s="19"/>
      <c r="LX7" s="19"/>
      <c r="LY7" s="19"/>
      <c r="LZ7" s="19"/>
      <c r="MA7" s="19"/>
      <c r="MB7" s="19"/>
      <c r="MC7" s="19"/>
      <c r="MD7" s="19"/>
      <c r="ME7" s="19"/>
      <c r="MF7" s="19"/>
      <c r="MG7" s="19"/>
      <c r="MH7" s="19"/>
      <c r="MI7" s="19"/>
      <c r="MJ7" s="19"/>
      <c r="MK7" s="19"/>
      <c r="ML7" s="19"/>
      <c r="MM7" s="19"/>
      <c r="MN7" s="19"/>
      <c r="MO7" s="19"/>
      <c r="MP7" s="19"/>
      <c r="MQ7" s="19"/>
      <c r="MR7" s="19"/>
      <c r="MS7" s="19"/>
      <c r="MT7" s="19"/>
      <c r="MU7" s="19"/>
      <c r="MV7" s="19"/>
      <c r="MW7" s="19"/>
      <c r="MX7" s="19"/>
      <c r="MY7" s="19"/>
      <c r="MZ7" s="19"/>
      <c r="NA7" s="19"/>
      <c r="NB7" s="19"/>
      <c r="NC7" s="19"/>
      <c r="ND7" s="19"/>
      <c r="NE7" s="19"/>
      <c r="NF7" s="19"/>
      <c r="NG7" s="19"/>
      <c r="NH7" s="19"/>
      <c r="NI7" s="19"/>
      <c r="NJ7" s="19"/>
      <c r="NK7" s="19"/>
      <c r="NL7" s="19"/>
      <c r="NM7" s="19"/>
      <c r="NN7" s="19"/>
      <c r="NO7" s="19"/>
      <c r="NP7" s="19"/>
      <c r="NQ7" s="19"/>
      <c r="NR7" s="19"/>
      <c r="NS7" s="19"/>
      <c r="NT7" s="19"/>
      <c r="NU7" s="19"/>
      <c r="NV7" s="19"/>
      <c r="NW7" s="19"/>
      <c r="NX7" s="19"/>
      <c r="NY7" s="19"/>
      <c r="NZ7" s="19"/>
      <c r="OA7" s="19"/>
      <c r="OB7" s="19"/>
      <c r="OC7" s="19"/>
      <c r="OD7" s="19"/>
      <c r="OE7" s="19"/>
      <c r="OF7" s="19"/>
      <c r="OG7" s="19"/>
      <c r="OH7" s="19"/>
      <c r="OI7" s="19"/>
      <c r="OJ7" s="19"/>
      <c r="OK7" s="19"/>
      <c r="OL7" s="19"/>
      <c r="OM7" s="19"/>
      <c r="ON7" s="19"/>
      <c r="OO7" s="19"/>
      <c r="OP7" s="19"/>
      <c r="OQ7" s="19"/>
      <c r="OR7" s="19"/>
      <c r="OS7" s="19"/>
      <c r="OT7" s="19"/>
      <c r="OU7" s="19"/>
      <c r="OV7" s="19"/>
      <c r="OW7" s="19"/>
      <c r="OX7" s="19"/>
      <c r="OY7" s="19"/>
      <c r="OZ7" s="19"/>
      <c r="PA7" s="19"/>
      <c r="PB7" s="19"/>
      <c r="PC7" s="19"/>
      <c r="PD7" s="19"/>
      <c r="PE7" s="19"/>
      <c r="PF7" s="19"/>
      <c r="PG7" s="19"/>
      <c r="PH7" s="19"/>
      <c r="PI7" s="19"/>
      <c r="PJ7" s="19"/>
      <c r="PK7" s="19"/>
      <c r="PL7" s="19"/>
      <c r="PM7" s="19"/>
      <c r="PN7" s="19"/>
      <c r="PO7" s="19"/>
      <c r="PP7" s="19"/>
      <c r="PQ7" s="19"/>
      <c r="PR7" s="19"/>
      <c r="PS7" s="19"/>
      <c r="PT7" s="19"/>
      <c r="PU7" s="19"/>
      <c r="PV7" s="19"/>
      <c r="PW7" s="19"/>
      <c r="PX7" s="19"/>
      <c r="PY7" s="19"/>
      <c r="PZ7" s="19"/>
      <c r="QA7" s="19"/>
      <c r="QB7" s="19"/>
      <c r="QC7" s="19"/>
      <c r="QD7" s="19"/>
      <c r="QE7" s="19"/>
      <c r="QF7" s="19"/>
      <c r="QG7" s="19"/>
      <c r="QH7" s="19"/>
      <c r="QI7" s="19"/>
      <c r="QJ7" s="19"/>
      <c r="QK7" s="19"/>
      <c r="QL7" s="19"/>
      <c r="QM7" s="19"/>
      <c r="QN7" s="19"/>
      <c r="QO7" s="19"/>
      <c r="QP7" s="19"/>
      <c r="QQ7" s="19"/>
      <c r="QR7" s="19"/>
      <c r="QS7" s="19"/>
      <c r="QT7" s="19"/>
      <c r="QU7" s="19"/>
      <c r="QV7" s="19"/>
      <c r="QW7" s="19"/>
      <c r="QX7" s="19"/>
      <c r="QY7" s="19"/>
      <c r="QZ7" s="19"/>
      <c r="RA7" s="19"/>
      <c r="RB7" s="19"/>
      <c r="RC7" s="19"/>
      <c r="RD7" s="19"/>
      <c r="RE7" s="19"/>
      <c r="RF7" s="19"/>
      <c r="RG7" s="19"/>
      <c r="RH7" s="19"/>
      <c r="RI7" s="19"/>
      <c r="RJ7" s="19"/>
      <c r="RK7" s="19"/>
      <c r="RL7" s="19"/>
      <c r="RM7" s="19"/>
      <c r="RN7" s="19"/>
      <c r="RO7" s="19"/>
      <c r="RP7" s="19"/>
      <c r="RQ7" s="19"/>
      <c r="RR7" s="19"/>
      <c r="RS7" s="19"/>
      <c r="RT7" s="19"/>
      <c r="RU7" s="19"/>
      <c r="RV7" s="19"/>
      <c r="RW7" s="19"/>
      <c r="RX7" s="19"/>
      <c r="RY7" s="19"/>
      <c r="RZ7" s="19"/>
      <c r="SA7" s="19"/>
      <c r="SB7" s="19"/>
      <c r="SC7" s="19"/>
      <c r="SD7" s="19"/>
      <c r="SE7" s="19"/>
      <c r="SF7" s="19"/>
      <c r="SG7" s="19"/>
      <c r="SH7" s="19"/>
      <c r="SI7" s="19"/>
      <c r="SJ7" s="19"/>
      <c r="SK7" s="19"/>
      <c r="SL7" s="19"/>
      <c r="SM7" s="19"/>
      <c r="SN7" s="19"/>
      <c r="SO7" s="19"/>
      <c r="SP7" s="19"/>
      <c r="SQ7" s="19"/>
      <c r="SR7" s="19"/>
      <c r="SS7" s="19"/>
      <c r="ST7" s="19"/>
      <c r="SU7" s="19"/>
      <c r="SV7" s="19"/>
      <c r="SW7" s="19"/>
      <c r="SX7" s="19"/>
      <c r="SY7" s="19"/>
      <c r="SZ7" s="19"/>
      <c r="TA7" s="19"/>
      <c r="TB7" s="19"/>
      <c r="TC7" s="19"/>
      <c r="TD7" s="19"/>
      <c r="TE7" s="19"/>
      <c r="TF7" s="19"/>
      <c r="TG7" s="19"/>
      <c r="TH7" s="19"/>
      <c r="TI7" s="19"/>
      <c r="TJ7" s="19"/>
      <c r="TK7" s="19"/>
      <c r="TL7" s="19"/>
      <c r="TM7" s="19"/>
      <c r="TN7" s="19"/>
      <c r="TO7" s="19"/>
    </row>
    <row r="8" spans="1:535" hidden="1">
      <c r="A8" s="10" t="s">
        <v>68</v>
      </c>
      <c r="B8" s="10"/>
      <c r="C8" s="3"/>
      <c r="D8" s="3"/>
      <c r="E8" s="3"/>
      <c r="F8" s="3"/>
      <c r="G8" s="3"/>
      <c r="H8" s="3"/>
      <c r="I8" s="3"/>
      <c r="J8" s="3" t="s">
        <v>3</v>
      </c>
      <c r="K8" s="70"/>
      <c r="L8" s="3"/>
      <c r="N8" s="1"/>
      <c r="O8" s="1"/>
      <c r="P8" s="1"/>
      <c r="Q8" s="17"/>
      <c r="R8" s="17"/>
      <c r="S8" s="17"/>
      <c r="T8" s="17"/>
      <c r="U8" s="17"/>
      <c r="V8" s="18"/>
      <c r="W8" s="17"/>
      <c r="X8" s="17"/>
      <c r="Y8" s="17"/>
      <c r="Z8" s="17"/>
      <c r="AA8" s="17"/>
      <c r="AB8" s="17"/>
      <c r="AC8" s="53"/>
      <c r="AD8" s="17"/>
      <c r="AE8" s="17"/>
      <c r="AH8" s="12"/>
      <c r="AI8" s="12"/>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IU8" s="19"/>
      <c r="IV8" s="19"/>
      <c r="IW8" s="19"/>
      <c r="IX8" s="19"/>
      <c r="IY8" s="19"/>
      <c r="IZ8" s="19"/>
      <c r="JA8" s="19"/>
      <c r="JB8" s="19"/>
      <c r="JC8" s="19"/>
      <c r="JD8" s="19"/>
      <c r="JE8" s="19"/>
      <c r="JF8" s="19"/>
      <c r="JG8" s="19"/>
      <c r="JH8" s="19"/>
      <c r="JI8" s="19"/>
      <c r="JJ8" s="19"/>
      <c r="JK8" s="19"/>
      <c r="JL8" s="19"/>
      <c r="JM8" s="19"/>
      <c r="JN8" s="19"/>
      <c r="JO8" s="19"/>
      <c r="JP8" s="19"/>
      <c r="JQ8" s="19"/>
      <c r="JR8" s="19"/>
      <c r="JS8" s="19"/>
      <c r="JT8" s="19"/>
      <c r="JU8" s="19"/>
      <c r="JV8" s="19"/>
      <c r="JW8" s="19"/>
      <c r="JX8" s="19"/>
      <c r="KA8" s="19"/>
      <c r="KB8" s="19"/>
      <c r="KC8" s="19"/>
      <c r="KD8" s="19"/>
      <c r="KE8" s="19"/>
      <c r="KF8" s="19"/>
      <c r="KG8" s="19"/>
      <c r="KH8" s="19"/>
      <c r="KI8" s="19"/>
      <c r="KJ8" s="19"/>
      <c r="KK8" s="19"/>
      <c r="KL8" s="19"/>
      <c r="KM8" s="19"/>
      <c r="KN8" s="19"/>
      <c r="KO8" s="19"/>
      <c r="KP8" s="19"/>
      <c r="KQ8" s="19"/>
      <c r="KR8" s="19"/>
      <c r="KS8" s="19"/>
      <c r="KT8" s="19"/>
      <c r="KU8" s="19"/>
      <c r="KV8" s="19"/>
      <c r="KW8" s="19"/>
      <c r="KX8" s="19"/>
      <c r="KY8" s="19"/>
      <c r="KZ8" s="19"/>
      <c r="LA8" s="19"/>
      <c r="LB8" s="19"/>
      <c r="LC8" s="19"/>
      <c r="LD8" s="19"/>
      <c r="LE8" s="19"/>
      <c r="LF8" s="19"/>
      <c r="LG8" s="19"/>
      <c r="LH8" s="19"/>
      <c r="LI8" s="19"/>
      <c r="LJ8" s="19"/>
      <c r="LK8" s="19"/>
      <c r="LL8" s="19"/>
      <c r="LM8" s="19"/>
      <c r="LN8" s="19"/>
      <c r="LO8" s="19"/>
      <c r="LP8" s="19"/>
      <c r="LQ8" s="19"/>
      <c r="LR8" s="19"/>
      <c r="LS8" s="19"/>
      <c r="LT8" s="19"/>
      <c r="LU8" s="19"/>
      <c r="LV8" s="19"/>
      <c r="LW8" s="19"/>
      <c r="LX8" s="19"/>
      <c r="LY8" s="19"/>
      <c r="LZ8" s="19"/>
      <c r="MA8" s="19"/>
      <c r="MB8" s="19"/>
      <c r="MC8" s="19"/>
      <c r="MD8" s="19"/>
      <c r="ME8" s="19"/>
      <c r="MF8" s="19"/>
      <c r="MG8" s="19"/>
      <c r="MH8" s="19"/>
      <c r="MI8" s="19"/>
      <c r="MJ8" s="19"/>
      <c r="MK8" s="19"/>
      <c r="ML8" s="19"/>
      <c r="MM8" s="19"/>
      <c r="MN8" s="19"/>
      <c r="MO8" s="19"/>
      <c r="MP8" s="19"/>
      <c r="MQ8" s="19"/>
      <c r="MR8" s="19"/>
      <c r="MS8" s="19"/>
      <c r="MT8" s="19"/>
      <c r="MU8" s="19"/>
      <c r="MV8" s="19"/>
      <c r="MW8" s="19"/>
      <c r="MX8" s="19"/>
      <c r="MY8" s="19"/>
      <c r="MZ8" s="19"/>
      <c r="NA8" s="19"/>
      <c r="NB8" s="19"/>
      <c r="NC8" s="19"/>
      <c r="ND8" s="19"/>
      <c r="NE8" s="19"/>
      <c r="NF8" s="19"/>
      <c r="NG8" s="19"/>
      <c r="NH8" s="19"/>
      <c r="NI8" s="19"/>
      <c r="NJ8" s="19"/>
      <c r="NK8" s="19"/>
      <c r="NL8" s="19"/>
      <c r="NM8" s="19"/>
      <c r="NN8" s="19"/>
      <c r="NO8" s="19"/>
      <c r="NP8" s="19"/>
      <c r="NQ8" s="19"/>
      <c r="NR8" s="19"/>
      <c r="NS8" s="19"/>
      <c r="NT8" s="19"/>
      <c r="NU8" s="19"/>
      <c r="NV8" s="19"/>
      <c r="NW8" s="19"/>
      <c r="NX8" s="19"/>
      <c r="NY8" s="19"/>
      <c r="NZ8" s="19"/>
      <c r="OA8" s="19"/>
      <c r="OB8" s="19"/>
      <c r="OC8" s="19"/>
      <c r="OD8" s="19"/>
      <c r="OE8" s="19"/>
      <c r="OF8" s="19"/>
      <c r="OG8" s="19"/>
      <c r="OH8" s="19"/>
      <c r="OI8" s="19"/>
      <c r="OJ8" s="19"/>
      <c r="OK8" s="19"/>
      <c r="OL8" s="19"/>
      <c r="OM8" s="19"/>
      <c r="ON8" s="19"/>
      <c r="OO8" s="19"/>
      <c r="OP8" s="19"/>
      <c r="OQ8" s="19"/>
      <c r="OR8" s="19"/>
      <c r="OS8" s="19"/>
      <c r="OT8" s="19"/>
      <c r="OU8" s="19"/>
      <c r="OV8" s="19"/>
      <c r="OW8" s="19"/>
      <c r="OX8" s="19"/>
      <c r="OY8" s="19"/>
      <c r="OZ8" s="19"/>
      <c r="PA8" s="19"/>
      <c r="PB8" s="19"/>
      <c r="PC8" s="19"/>
      <c r="PD8" s="19"/>
      <c r="PE8" s="19"/>
      <c r="PF8" s="19"/>
      <c r="PG8" s="19"/>
      <c r="PH8" s="19"/>
      <c r="PI8" s="19"/>
      <c r="PJ8" s="19"/>
      <c r="PK8" s="19"/>
      <c r="PL8" s="19"/>
      <c r="PM8" s="19"/>
      <c r="PN8" s="19"/>
      <c r="PO8" s="19"/>
      <c r="PP8" s="19"/>
      <c r="PQ8" s="19"/>
      <c r="PR8" s="19"/>
      <c r="PS8" s="19"/>
      <c r="PT8" s="19"/>
      <c r="PU8" s="19"/>
      <c r="PV8" s="19"/>
      <c r="PW8" s="19"/>
      <c r="PX8" s="19"/>
      <c r="PY8" s="19"/>
      <c r="PZ8" s="19"/>
      <c r="QA8" s="19"/>
      <c r="QB8" s="19"/>
      <c r="QC8" s="19"/>
      <c r="QD8" s="19"/>
      <c r="QE8" s="19"/>
      <c r="QF8" s="19"/>
      <c r="QG8" s="19"/>
      <c r="QH8" s="19"/>
      <c r="QI8" s="19"/>
      <c r="QJ8" s="19"/>
      <c r="QK8" s="19"/>
      <c r="QL8" s="19"/>
      <c r="QM8" s="19"/>
      <c r="QN8" s="19"/>
      <c r="QO8" s="19"/>
      <c r="QP8" s="19"/>
      <c r="QQ8" s="19"/>
      <c r="QR8" s="19"/>
      <c r="QS8" s="19"/>
      <c r="QT8" s="19"/>
      <c r="QU8" s="19"/>
      <c r="QV8" s="19"/>
      <c r="QW8" s="19"/>
      <c r="QX8" s="19"/>
      <c r="QY8" s="19"/>
      <c r="QZ8" s="19"/>
      <c r="RA8" s="19"/>
      <c r="RB8" s="19"/>
      <c r="RC8" s="19"/>
      <c r="RD8" s="19"/>
      <c r="RE8" s="19"/>
      <c r="RF8" s="19"/>
      <c r="RG8" s="19"/>
      <c r="RH8" s="19"/>
      <c r="RI8" s="19"/>
      <c r="RJ8" s="19"/>
      <c r="RK8" s="19"/>
      <c r="RL8" s="19"/>
      <c r="RM8" s="19"/>
      <c r="RN8" s="19"/>
      <c r="RO8" s="19"/>
      <c r="RP8" s="19"/>
      <c r="RQ8" s="19"/>
      <c r="RR8" s="19"/>
      <c r="RS8" s="19"/>
      <c r="RT8" s="19"/>
      <c r="RU8" s="19"/>
      <c r="RV8" s="19"/>
      <c r="RW8" s="19"/>
      <c r="RX8" s="19"/>
      <c r="RY8" s="19"/>
      <c r="RZ8" s="19"/>
      <c r="SA8" s="19"/>
      <c r="SB8" s="19"/>
      <c r="SC8" s="19"/>
      <c r="SD8" s="19"/>
      <c r="SE8" s="19"/>
      <c r="SF8" s="19"/>
      <c r="SG8" s="19"/>
      <c r="SH8" s="19"/>
      <c r="SI8" s="19"/>
      <c r="SJ8" s="19"/>
      <c r="SK8" s="19"/>
      <c r="SL8" s="19"/>
      <c r="SM8" s="19"/>
      <c r="SN8" s="19"/>
      <c r="SO8" s="19"/>
      <c r="SP8" s="19"/>
      <c r="SQ8" s="19"/>
      <c r="SR8" s="19"/>
      <c r="SS8" s="19"/>
      <c r="ST8" s="19"/>
      <c r="SU8" s="19"/>
      <c r="SV8" s="19"/>
      <c r="SW8" s="19"/>
      <c r="SX8" s="19"/>
      <c r="SY8" s="19"/>
      <c r="SZ8" s="19"/>
      <c r="TA8" s="19"/>
      <c r="TB8" s="19"/>
      <c r="TC8" s="19"/>
      <c r="TD8" s="19"/>
      <c r="TE8" s="19"/>
      <c r="TF8" s="19"/>
      <c r="TG8" s="19"/>
      <c r="TH8" s="19"/>
      <c r="TI8" s="19"/>
      <c r="TJ8" s="19"/>
      <c r="TK8" s="19"/>
      <c r="TL8" s="19"/>
      <c r="TM8" s="19"/>
      <c r="TN8" s="19"/>
      <c r="TO8" s="19"/>
    </row>
    <row r="9" spans="1:535" hidden="1">
      <c r="A9" s="10" t="s">
        <v>4</v>
      </c>
      <c r="B9" s="10"/>
      <c r="C9" s="77"/>
      <c r="D9" s="77"/>
      <c r="E9" s="77"/>
      <c r="F9" s="77"/>
      <c r="G9" s="77"/>
      <c r="H9" s="77"/>
      <c r="I9" s="77"/>
      <c r="J9" s="77"/>
      <c r="K9" s="70"/>
      <c r="L9" s="3"/>
      <c r="N9" s="20"/>
      <c r="O9" s="20"/>
      <c r="P9" s="20"/>
      <c r="Q9" s="1"/>
      <c r="R9" s="1"/>
      <c r="S9" s="1"/>
      <c r="T9" s="1"/>
      <c r="U9" s="1"/>
      <c r="V9" s="21"/>
      <c r="W9" s="1"/>
      <c r="X9" s="1"/>
      <c r="Y9" s="1"/>
      <c r="Z9" s="1"/>
      <c r="AA9" s="1"/>
      <c r="AB9" s="1"/>
      <c r="AC9" s="54"/>
      <c r="AD9" s="1"/>
      <c r="AE9" s="1"/>
      <c r="AF9" s="22"/>
      <c r="AG9" s="22"/>
      <c r="AH9" s="12"/>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c r="IV9" s="19"/>
      <c r="IW9" s="19"/>
      <c r="IX9" s="19"/>
      <c r="IY9" s="19"/>
      <c r="IZ9" s="19"/>
      <c r="JA9" s="19"/>
      <c r="JB9" s="19"/>
      <c r="JC9" s="19"/>
      <c r="JD9" s="19"/>
      <c r="JE9" s="19"/>
      <c r="JF9" s="19"/>
      <c r="JG9" s="19"/>
      <c r="JH9" s="19"/>
      <c r="JI9" s="19"/>
      <c r="JJ9" s="19"/>
      <c r="JK9" s="19"/>
      <c r="JL9" s="19"/>
      <c r="JM9" s="19"/>
      <c r="JN9" s="19"/>
      <c r="JO9" s="19"/>
      <c r="JP9" s="19"/>
      <c r="JQ9" s="19"/>
      <c r="JR9" s="19"/>
      <c r="JS9" s="19"/>
      <c r="JT9" s="19"/>
      <c r="JU9" s="19"/>
      <c r="JV9" s="19"/>
      <c r="JW9" s="19"/>
      <c r="JX9" s="19"/>
      <c r="KA9" s="19"/>
      <c r="KB9" s="19"/>
      <c r="KC9" s="19"/>
      <c r="KD9" s="19"/>
      <c r="KE9" s="19"/>
      <c r="KF9" s="19"/>
      <c r="KG9" s="19"/>
      <c r="KH9" s="19"/>
      <c r="KI9" s="19"/>
      <c r="KJ9" s="19"/>
      <c r="KK9" s="19"/>
      <c r="KL9" s="19"/>
      <c r="KM9" s="19"/>
      <c r="KN9" s="19"/>
      <c r="KO9" s="19"/>
      <c r="KP9" s="19"/>
      <c r="KQ9" s="19"/>
      <c r="KR9" s="19"/>
      <c r="KS9" s="19"/>
      <c r="KT9" s="19"/>
      <c r="KU9" s="19"/>
      <c r="KV9" s="19"/>
      <c r="KW9" s="19"/>
      <c r="KX9" s="19"/>
      <c r="KY9" s="19"/>
      <c r="KZ9" s="19"/>
      <c r="LA9" s="19"/>
      <c r="LB9" s="19"/>
      <c r="LC9" s="19"/>
      <c r="LD9" s="19"/>
      <c r="LE9" s="19"/>
      <c r="LF9" s="19"/>
      <c r="LG9" s="19"/>
      <c r="LH9" s="19"/>
      <c r="LI9" s="19"/>
      <c r="LJ9" s="19"/>
      <c r="LK9" s="19"/>
      <c r="LL9" s="19"/>
      <c r="LM9" s="19"/>
      <c r="LN9" s="19"/>
      <c r="LO9" s="19"/>
      <c r="LP9" s="19"/>
      <c r="LQ9" s="19"/>
      <c r="LR9" s="19"/>
      <c r="LS9" s="19"/>
      <c r="LT9" s="19"/>
      <c r="LU9" s="19"/>
      <c r="LV9" s="19"/>
      <c r="LW9" s="19"/>
      <c r="LX9" s="19"/>
      <c r="LY9" s="19"/>
      <c r="LZ9" s="19"/>
      <c r="MA9" s="19"/>
      <c r="MB9" s="19"/>
      <c r="MC9" s="19"/>
      <c r="MD9" s="19"/>
      <c r="ME9" s="19"/>
      <c r="MF9" s="19"/>
      <c r="MG9" s="19"/>
      <c r="MH9" s="19"/>
      <c r="MI9" s="19"/>
      <c r="MJ9" s="19"/>
      <c r="MK9" s="19"/>
      <c r="ML9" s="19"/>
      <c r="MM9" s="19"/>
      <c r="MN9" s="19"/>
      <c r="MO9" s="19"/>
      <c r="MP9" s="19"/>
      <c r="MQ9" s="19"/>
      <c r="MR9" s="19"/>
      <c r="MS9" s="19"/>
      <c r="MT9" s="19"/>
      <c r="MU9" s="19"/>
      <c r="MV9" s="19"/>
      <c r="MW9" s="19"/>
      <c r="MX9" s="19"/>
      <c r="MY9" s="19"/>
      <c r="MZ9" s="19"/>
      <c r="NA9" s="19"/>
      <c r="NB9" s="19"/>
      <c r="NC9" s="19"/>
      <c r="ND9" s="19"/>
      <c r="NE9" s="19"/>
      <c r="NF9" s="19"/>
      <c r="NG9" s="19"/>
      <c r="NH9" s="19"/>
      <c r="NI9" s="19"/>
      <c r="NJ9" s="19"/>
      <c r="NK9" s="19"/>
      <c r="NL9" s="19"/>
      <c r="NM9" s="19"/>
      <c r="NN9" s="19"/>
      <c r="NO9" s="19"/>
      <c r="NP9" s="19"/>
      <c r="NQ9" s="19"/>
      <c r="NR9" s="19"/>
      <c r="NS9" s="19"/>
      <c r="NT9" s="19"/>
      <c r="NU9" s="19"/>
      <c r="NV9" s="19"/>
      <c r="NW9" s="19"/>
      <c r="NX9" s="19"/>
      <c r="NY9" s="19"/>
      <c r="NZ9" s="19"/>
      <c r="OA9" s="19"/>
      <c r="OB9" s="19"/>
      <c r="OC9" s="19"/>
      <c r="OD9" s="19"/>
      <c r="OE9" s="19"/>
      <c r="OF9" s="19"/>
      <c r="OG9" s="19"/>
      <c r="OH9" s="19"/>
      <c r="OI9" s="19"/>
      <c r="OJ9" s="19"/>
      <c r="OK9" s="19"/>
      <c r="OL9" s="19"/>
      <c r="OM9" s="19"/>
      <c r="ON9" s="19"/>
      <c r="OO9" s="19"/>
      <c r="OP9" s="19"/>
      <c r="OQ9" s="19"/>
      <c r="OR9" s="19"/>
      <c r="OS9" s="19"/>
      <c r="OT9" s="19"/>
      <c r="OU9" s="19"/>
      <c r="OV9" s="19"/>
      <c r="OW9" s="19"/>
      <c r="OX9" s="19"/>
      <c r="OY9" s="19"/>
      <c r="OZ9" s="19"/>
      <c r="PA9" s="19"/>
      <c r="PB9" s="19"/>
      <c r="PC9" s="19"/>
      <c r="PD9" s="19"/>
      <c r="PE9" s="19"/>
      <c r="PF9" s="19"/>
      <c r="PG9" s="19"/>
      <c r="PH9" s="19"/>
      <c r="PI9" s="19"/>
      <c r="PJ9" s="19"/>
      <c r="PK9" s="19"/>
      <c r="PL9" s="19"/>
      <c r="PM9" s="19"/>
      <c r="PN9" s="19"/>
      <c r="PO9" s="19"/>
      <c r="PP9" s="19"/>
      <c r="PQ9" s="19"/>
      <c r="PR9" s="19"/>
      <c r="PS9" s="19"/>
      <c r="PT9" s="19"/>
      <c r="PU9" s="19"/>
      <c r="PV9" s="19"/>
      <c r="PW9" s="19"/>
      <c r="PX9" s="19"/>
      <c r="PY9" s="19"/>
      <c r="PZ9" s="19"/>
      <c r="QA9" s="19"/>
      <c r="QB9" s="19"/>
      <c r="QC9" s="19"/>
      <c r="QD9" s="19"/>
      <c r="QE9" s="19"/>
      <c r="QF9" s="19"/>
      <c r="QG9" s="19"/>
      <c r="QH9" s="19"/>
      <c r="QI9" s="19"/>
      <c r="QJ9" s="19"/>
      <c r="QK9" s="19"/>
      <c r="QL9" s="19"/>
      <c r="QM9" s="19"/>
      <c r="QN9" s="19"/>
      <c r="QO9" s="19"/>
      <c r="QP9" s="19"/>
      <c r="QQ9" s="19"/>
      <c r="QR9" s="19"/>
      <c r="QS9" s="19"/>
      <c r="QT9" s="19"/>
      <c r="QU9" s="19"/>
      <c r="QV9" s="19"/>
      <c r="QW9" s="19"/>
      <c r="QX9" s="19"/>
      <c r="QY9" s="19"/>
      <c r="QZ9" s="19"/>
      <c r="RA9" s="19"/>
      <c r="RB9" s="19"/>
      <c r="RC9" s="19"/>
      <c r="RD9" s="19"/>
      <c r="RE9" s="19"/>
      <c r="RF9" s="19"/>
      <c r="RG9" s="19"/>
      <c r="RH9" s="19"/>
      <c r="RI9" s="19"/>
      <c r="RJ9" s="19"/>
      <c r="RK9" s="19"/>
      <c r="RL9" s="19"/>
      <c r="RM9" s="19"/>
      <c r="RN9" s="19"/>
      <c r="RO9" s="19"/>
      <c r="RP9" s="19"/>
      <c r="RQ9" s="19"/>
      <c r="RR9" s="19"/>
      <c r="RS9" s="19"/>
      <c r="RT9" s="19"/>
      <c r="RU9" s="19"/>
      <c r="RV9" s="19"/>
      <c r="RW9" s="19"/>
      <c r="RX9" s="19"/>
      <c r="RY9" s="19"/>
      <c r="RZ9" s="19"/>
      <c r="SA9" s="19"/>
      <c r="SB9" s="19"/>
      <c r="SC9" s="19"/>
      <c r="SD9" s="19"/>
      <c r="SE9" s="19"/>
      <c r="SF9" s="19"/>
      <c r="SG9" s="19"/>
      <c r="SH9" s="19"/>
      <c r="SI9" s="19"/>
      <c r="SJ9" s="19"/>
      <c r="SK9" s="19"/>
      <c r="SL9" s="19"/>
      <c r="SM9" s="19"/>
      <c r="SN9" s="19"/>
      <c r="SO9" s="19"/>
      <c r="SP9" s="19"/>
      <c r="SQ9" s="19"/>
      <c r="SR9" s="19"/>
      <c r="SS9" s="19"/>
      <c r="ST9" s="19"/>
      <c r="SU9" s="19"/>
      <c r="SV9" s="19"/>
      <c r="SW9" s="19"/>
      <c r="SX9" s="19"/>
      <c r="SY9" s="19"/>
      <c r="SZ9" s="19"/>
      <c r="TA9" s="19"/>
      <c r="TB9" s="19"/>
      <c r="TC9" s="19"/>
      <c r="TD9" s="19"/>
      <c r="TE9" s="19"/>
      <c r="TF9" s="19"/>
      <c r="TG9" s="19"/>
      <c r="TH9" s="19"/>
      <c r="TI9" s="19"/>
      <c r="TJ9" s="19"/>
      <c r="TK9" s="19"/>
      <c r="TL9" s="19"/>
      <c r="TM9" s="19"/>
      <c r="TN9" s="19"/>
      <c r="TO9" s="19"/>
    </row>
    <row r="10" spans="1:535" hidden="1">
      <c r="C10" s="10"/>
      <c r="D10" s="10"/>
      <c r="E10" s="10"/>
      <c r="F10" s="10"/>
      <c r="G10" s="10"/>
      <c r="H10" s="10"/>
      <c r="I10" s="10"/>
      <c r="J10" s="10"/>
      <c r="K10" s="69"/>
      <c r="M10" s="1"/>
      <c r="N10" s="1"/>
      <c r="O10" s="1"/>
      <c r="P10" s="1"/>
      <c r="Q10" s="1"/>
      <c r="R10" s="1"/>
      <c r="S10" s="1"/>
      <c r="T10" s="1"/>
      <c r="U10" s="1"/>
      <c r="V10" s="21"/>
      <c r="W10" s="1"/>
      <c r="X10" s="1"/>
      <c r="Y10" s="1"/>
      <c r="Z10" s="1"/>
      <c r="AA10" s="1"/>
      <c r="AB10" s="1"/>
      <c r="AC10" s="54"/>
      <c r="AD10" s="1"/>
      <c r="AE10" s="1"/>
      <c r="AH10" s="12"/>
      <c r="AI10" s="23"/>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c r="IV10" s="19"/>
      <c r="IW10" s="19"/>
      <c r="IX10" s="19"/>
      <c r="IY10" s="19"/>
      <c r="IZ10" s="19"/>
      <c r="JA10" s="19"/>
      <c r="JB10" s="19"/>
      <c r="JC10" s="19"/>
      <c r="JD10" s="19"/>
      <c r="JE10" s="19"/>
      <c r="JF10" s="19"/>
      <c r="JG10" s="19"/>
      <c r="JH10" s="19"/>
      <c r="JI10" s="19"/>
      <c r="JJ10" s="19"/>
      <c r="JK10" s="19"/>
      <c r="JL10" s="19"/>
      <c r="JM10" s="19"/>
      <c r="JN10" s="19"/>
      <c r="JO10" s="19"/>
      <c r="JP10" s="19"/>
      <c r="JQ10" s="19"/>
      <c r="JR10" s="19"/>
      <c r="JS10" s="19"/>
      <c r="JT10" s="19"/>
      <c r="JU10" s="19"/>
      <c r="JV10" s="19"/>
      <c r="JW10" s="19"/>
      <c r="JX10" s="19"/>
      <c r="KA10" s="19"/>
      <c r="KB10" s="19"/>
      <c r="KC10" s="19"/>
      <c r="KD10" s="19"/>
      <c r="KE10" s="19"/>
      <c r="KF10" s="19"/>
      <c r="KG10" s="19"/>
      <c r="KH10" s="19"/>
      <c r="KI10" s="19"/>
      <c r="KJ10" s="19"/>
      <c r="KK10" s="19"/>
      <c r="KL10" s="19"/>
      <c r="KM10" s="19"/>
      <c r="KN10" s="19"/>
      <c r="KO10" s="19"/>
      <c r="KP10" s="19"/>
      <c r="KQ10" s="19"/>
      <c r="KR10" s="19"/>
      <c r="KS10" s="19"/>
      <c r="KT10" s="19"/>
      <c r="KU10" s="19"/>
      <c r="KV10" s="19"/>
      <c r="KW10" s="19"/>
      <c r="KX10" s="19"/>
      <c r="KY10" s="19"/>
      <c r="KZ10" s="19"/>
      <c r="LA10" s="19"/>
      <c r="LB10" s="19"/>
      <c r="LC10" s="19"/>
      <c r="LD10" s="19"/>
      <c r="LE10" s="19"/>
      <c r="LF10" s="19"/>
      <c r="LG10" s="19"/>
      <c r="LH10" s="19"/>
      <c r="LI10" s="19"/>
      <c r="LJ10" s="19"/>
      <c r="LK10" s="19"/>
      <c r="LL10" s="19"/>
      <c r="LM10" s="19"/>
      <c r="LN10" s="19"/>
      <c r="LO10" s="19"/>
      <c r="LP10" s="19"/>
      <c r="LQ10" s="19"/>
      <c r="LR10" s="19"/>
      <c r="LS10" s="19"/>
      <c r="LT10" s="19"/>
      <c r="LU10" s="19"/>
      <c r="LV10" s="19"/>
      <c r="LW10" s="19"/>
      <c r="LX10" s="19"/>
      <c r="LY10" s="19"/>
      <c r="LZ10" s="19"/>
      <c r="MA10" s="19"/>
      <c r="MB10" s="19"/>
      <c r="MC10" s="19"/>
      <c r="MD10" s="19"/>
      <c r="ME10" s="19"/>
      <c r="MF10" s="19"/>
      <c r="MG10" s="19"/>
      <c r="MH10" s="19"/>
      <c r="MI10" s="19"/>
      <c r="MJ10" s="19"/>
      <c r="MK10" s="19"/>
      <c r="ML10" s="19"/>
      <c r="MM10" s="19"/>
      <c r="MN10" s="19"/>
      <c r="MO10" s="19"/>
      <c r="MP10" s="19"/>
      <c r="MQ10" s="19"/>
      <c r="MR10" s="19"/>
      <c r="MS10" s="19"/>
      <c r="MT10" s="19"/>
      <c r="MU10" s="19"/>
      <c r="MV10" s="19"/>
      <c r="MW10" s="19"/>
      <c r="MX10" s="19"/>
      <c r="MY10" s="19"/>
      <c r="MZ10" s="19"/>
      <c r="NA10" s="19"/>
      <c r="NB10" s="19"/>
      <c r="NC10" s="19"/>
      <c r="ND10" s="19"/>
      <c r="NE10" s="19"/>
      <c r="NF10" s="19"/>
      <c r="NG10" s="19"/>
      <c r="NH10" s="19"/>
      <c r="NI10" s="19"/>
      <c r="NJ10" s="19"/>
      <c r="NK10" s="19"/>
      <c r="NL10" s="19"/>
      <c r="NM10" s="19"/>
      <c r="NN10" s="19"/>
      <c r="NO10" s="19"/>
      <c r="NP10" s="19"/>
      <c r="NQ10" s="19"/>
      <c r="NR10" s="19"/>
      <c r="NS10" s="19"/>
      <c r="NT10" s="19"/>
      <c r="NU10" s="19"/>
      <c r="NV10" s="19"/>
      <c r="NW10" s="19"/>
      <c r="NX10" s="19"/>
      <c r="NY10" s="19"/>
      <c r="NZ10" s="19"/>
      <c r="OA10" s="19"/>
      <c r="OB10" s="19"/>
      <c r="OC10" s="19"/>
      <c r="OD10" s="19"/>
      <c r="OE10" s="19"/>
      <c r="OF10" s="19"/>
      <c r="OG10" s="19"/>
      <c r="OH10" s="19"/>
      <c r="OI10" s="19"/>
      <c r="OJ10" s="19"/>
      <c r="OK10" s="19"/>
      <c r="OL10" s="19"/>
      <c r="OM10" s="19"/>
      <c r="ON10" s="19"/>
      <c r="OO10" s="19"/>
      <c r="OP10" s="19"/>
      <c r="OQ10" s="19"/>
      <c r="OR10" s="19"/>
      <c r="OS10" s="19"/>
      <c r="OT10" s="19"/>
      <c r="OU10" s="19"/>
      <c r="OV10" s="19"/>
      <c r="OW10" s="19"/>
      <c r="OX10" s="19"/>
      <c r="OY10" s="19"/>
      <c r="OZ10" s="19"/>
      <c r="PA10" s="19"/>
      <c r="PB10" s="19"/>
      <c r="PC10" s="19"/>
      <c r="PD10" s="19"/>
      <c r="PE10" s="19"/>
      <c r="PF10" s="19"/>
      <c r="PG10" s="19"/>
      <c r="PH10" s="19"/>
      <c r="PI10" s="19"/>
      <c r="PJ10" s="19"/>
      <c r="PK10" s="19"/>
      <c r="PL10" s="19"/>
      <c r="PM10" s="19"/>
      <c r="PN10" s="19"/>
      <c r="PO10" s="19"/>
      <c r="PP10" s="19"/>
      <c r="PQ10" s="19"/>
      <c r="PR10" s="19"/>
      <c r="PS10" s="19"/>
      <c r="PT10" s="19"/>
      <c r="PU10" s="19"/>
      <c r="PV10" s="19"/>
      <c r="PW10" s="19"/>
      <c r="PX10" s="19"/>
      <c r="PY10" s="19"/>
      <c r="PZ10" s="19"/>
      <c r="QA10" s="19"/>
      <c r="QB10" s="19"/>
      <c r="QC10" s="19"/>
      <c r="QD10" s="19"/>
      <c r="QE10" s="19"/>
      <c r="QF10" s="19"/>
      <c r="QG10" s="19"/>
      <c r="QH10" s="19"/>
      <c r="QI10" s="19"/>
      <c r="QJ10" s="19"/>
      <c r="QK10" s="19"/>
      <c r="QL10" s="19"/>
      <c r="QM10" s="19"/>
      <c r="QN10" s="19"/>
      <c r="QO10" s="19"/>
      <c r="QP10" s="19"/>
      <c r="QQ10" s="19"/>
      <c r="QR10" s="19"/>
      <c r="QS10" s="19"/>
      <c r="QT10" s="19"/>
      <c r="QU10" s="19"/>
      <c r="QV10" s="19"/>
      <c r="QW10" s="19"/>
      <c r="QX10" s="19"/>
      <c r="QY10" s="19"/>
      <c r="QZ10" s="19"/>
      <c r="RA10" s="19"/>
      <c r="RB10" s="19"/>
      <c r="RC10" s="19"/>
      <c r="RD10" s="19"/>
      <c r="RE10" s="19"/>
      <c r="RF10" s="19"/>
      <c r="RG10" s="19"/>
      <c r="RH10" s="19"/>
      <c r="RI10" s="19"/>
      <c r="RJ10" s="19"/>
      <c r="RK10" s="19"/>
      <c r="RL10" s="19"/>
      <c r="RM10" s="19"/>
      <c r="RN10" s="19"/>
      <c r="RO10" s="19"/>
      <c r="RP10" s="19"/>
      <c r="RQ10" s="19"/>
      <c r="RR10" s="19"/>
      <c r="RS10" s="19"/>
      <c r="RT10" s="19"/>
      <c r="RU10" s="19"/>
      <c r="RV10" s="19"/>
      <c r="RW10" s="19"/>
      <c r="RX10" s="19"/>
      <c r="RY10" s="19"/>
      <c r="RZ10" s="19"/>
      <c r="SA10" s="19"/>
      <c r="SB10" s="19"/>
      <c r="SC10" s="19"/>
      <c r="SD10" s="19"/>
      <c r="SE10" s="19"/>
      <c r="SF10" s="19"/>
      <c r="SG10" s="19"/>
      <c r="SH10" s="19"/>
      <c r="SI10" s="19"/>
      <c r="SJ10" s="19"/>
      <c r="SK10" s="19"/>
      <c r="SL10" s="19"/>
      <c r="SM10" s="19"/>
      <c r="SN10" s="19"/>
      <c r="SO10" s="19"/>
      <c r="SP10" s="19"/>
      <c r="SQ10" s="19"/>
      <c r="SR10" s="19"/>
      <c r="SS10" s="19"/>
      <c r="ST10" s="19"/>
      <c r="SU10" s="19"/>
      <c r="SV10" s="19"/>
      <c r="SW10" s="19"/>
      <c r="SX10" s="19"/>
      <c r="SY10" s="19"/>
      <c r="SZ10" s="19"/>
      <c r="TA10" s="19"/>
      <c r="TB10" s="19"/>
      <c r="TC10" s="19"/>
      <c r="TD10" s="19"/>
      <c r="TE10" s="19"/>
      <c r="TF10" s="19"/>
      <c r="TG10" s="19"/>
      <c r="TH10" s="19"/>
      <c r="TI10" s="19"/>
      <c r="TJ10" s="19"/>
      <c r="TK10" s="19"/>
      <c r="TL10" s="19"/>
      <c r="TM10" s="19"/>
      <c r="TN10" s="19"/>
      <c r="TO10" s="19"/>
    </row>
    <row r="11" spans="1:535" s="27" customFormat="1" ht="13.5" customHeight="1" thickBot="1">
      <c r="A11" s="122" t="s">
        <v>12</v>
      </c>
      <c r="B11" s="123"/>
      <c r="C11" s="123"/>
      <c r="D11" s="123"/>
      <c r="E11" s="123"/>
      <c r="F11" s="123"/>
      <c r="G11" s="123"/>
      <c r="H11" s="123"/>
      <c r="I11" s="123"/>
      <c r="J11" s="124"/>
      <c r="K11" s="71" t="s">
        <v>13</v>
      </c>
      <c r="L11" s="24"/>
      <c r="M11" s="24" t="s">
        <v>11</v>
      </c>
      <c r="N11" s="25"/>
      <c r="O11" s="25"/>
      <c r="P11" s="25"/>
      <c r="Q11" s="113" t="s">
        <v>15</v>
      </c>
      <c r="R11" s="114"/>
      <c r="S11" s="114"/>
      <c r="T11" s="114"/>
      <c r="U11" s="114"/>
      <c r="V11" s="114"/>
      <c r="W11" s="114"/>
      <c r="X11" s="114"/>
      <c r="Y11" s="114"/>
      <c r="Z11" s="114"/>
      <c r="AA11" s="114"/>
      <c r="AB11" s="114"/>
      <c r="AC11" s="114"/>
      <c r="AD11" s="115"/>
      <c r="AE11" s="25" t="s">
        <v>54</v>
      </c>
      <c r="AF11" s="67" t="s">
        <v>184</v>
      </c>
      <c r="AG11" s="61"/>
      <c r="AH11" s="112" t="s">
        <v>42</v>
      </c>
      <c r="AI11" s="111" t="s">
        <v>41</v>
      </c>
      <c r="AJ11" s="26" t="s">
        <v>39</v>
      </c>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t="s">
        <v>38</v>
      </c>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6"/>
      <c r="FN11" s="26"/>
      <c r="FO11" s="26"/>
      <c r="FP11" s="26"/>
      <c r="FQ11" s="26"/>
      <c r="FR11" s="26"/>
      <c r="FS11" s="26"/>
      <c r="FT11" s="26"/>
      <c r="FU11" s="26"/>
      <c r="FV11" s="26"/>
      <c r="FW11" s="26"/>
      <c r="FX11" s="26"/>
      <c r="FY11" s="26"/>
      <c r="FZ11" s="26"/>
      <c r="GA11" s="26"/>
      <c r="GB11" s="26"/>
      <c r="GC11" s="26"/>
      <c r="GD11" s="26"/>
      <c r="GE11" s="26"/>
      <c r="GF11" s="26"/>
      <c r="GG11" s="26"/>
      <c r="GH11" s="26"/>
      <c r="GI11" s="26"/>
      <c r="GJ11" s="26"/>
      <c r="GK11" s="26"/>
      <c r="GL11" s="26"/>
      <c r="GM11" s="26"/>
      <c r="GN11" s="26"/>
      <c r="GO11" s="26"/>
      <c r="GP11" s="26"/>
      <c r="GQ11" s="26"/>
      <c r="GR11" s="26"/>
      <c r="GS11" s="26"/>
      <c r="GT11" s="26"/>
      <c r="GU11" s="26"/>
      <c r="GV11" s="26"/>
      <c r="GW11" s="26"/>
      <c r="GX11" s="26"/>
      <c r="GY11" s="26"/>
      <c r="GZ11" s="26"/>
      <c r="HA11" s="26"/>
      <c r="HB11" s="26"/>
      <c r="HC11" s="26"/>
      <c r="HD11" s="26"/>
      <c r="HE11" s="26"/>
      <c r="HF11" s="26"/>
      <c r="HG11" s="26"/>
      <c r="HH11" s="26"/>
      <c r="HI11" s="26"/>
      <c r="HJ11" s="26"/>
      <c r="HK11" s="26"/>
      <c r="HL11" s="26"/>
      <c r="HM11" s="26"/>
      <c r="HN11" s="26"/>
      <c r="HO11" s="26"/>
      <c r="HP11" s="26"/>
      <c r="HQ11" s="26"/>
      <c r="HR11" s="26"/>
      <c r="HS11" s="26"/>
      <c r="HT11" s="26"/>
      <c r="HU11" s="26"/>
      <c r="HV11" s="26"/>
      <c r="HW11" s="26"/>
      <c r="HX11" s="26"/>
      <c r="HY11" s="26"/>
      <c r="HZ11" s="26" t="s">
        <v>183</v>
      </c>
      <c r="IA11" s="26"/>
      <c r="IB11" s="26"/>
      <c r="IC11" s="26"/>
      <c r="ID11" s="26"/>
      <c r="IE11" s="26"/>
      <c r="IF11" s="26"/>
      <c r="IG11" s="26"/>
      <c r="IH11" s="26"/>
      <c r="II11" s="26"/>
      <c r="IJ11" s="26"/>
      <c r="IK11" s="26"/>
      <c r="IL11" s="26"/>
      <c r="IM11" s="26"/>
      <c r="IN11" s="26"/>
      <c r="IO11" s="26"/>
      <c r="IP11" s="26"/>
      <c r="IQ11" s="26"/>
      <c r="IR11" s="26"/>
      <c r="IS11" s="26"/>
      <c r="IT11" s="26"/>
      <c r="IU11" s="26"/>
      <c r="IV11" s="26"/>
      <c r="IW11" s="26"/>
      <c r="IX11" s="26"/>
      <c r="IY11" s="26"/>
      <c r="IZ11" s="26"/>
      <c r="JA11" s="26"/>
      <c r="JB11" s="26"/>
      <c r="JC11" s="26"/>
      <c r="JD11" s="26"/>
      <c r="JE11" s="26"/>
      <c r="JF11" s="26"/>
      <c r="JG11" s="26"/>
      <c r="JH11" s="26"/>
      <c r="JI11" s="26"/>
      <c r="JJ11" s="26"/>
      <c r="JK11" s="26"/>
      <c r="JL11" s="26"/>
      <c r="JM11" s="26"/>
      <c r="JN11" s="26"/>
      <c r="JO11" s="26"/>
      <c r="JP11" s="26"/>
      <c r="JQ11" s="26"/>
      <c r="JR11" s="26"/>
      <c r="JS11" s="26"/>
      <c r="JT11" s="26"/>
      <c r="JU11" s="26"/>
      <c r="JV11" s="26"/>
      <c r="JW11" s="26"/>
      <c r="JX11" s="26"/>
      <c r="JY11" s="112" t="s">
        <v>44</v>
      </c>
      <c r="JZ11" s="111" t="s">
        <v>43</v>
      </c>
      <c r="KA11" s="26" t="s">
        <v>39</v>
      </c>
      <c r="KB11" s="26"/>
      <c r="KC11" s="26"/>
      <c r="KD11" s="26"/>
      <c r="KE11" s="26"/>
      <c r="KF11" s="26"/>
      <c r="KG11" s="26"/>
      <c r="KH11" s="26"/>
      <c r="KI11" s="26"/>
      <c r="KJ11" s="26"/>
      <c r="KK11" s="26"/>
      <c r="KL11" s="26"/>
      <c r="KM11" s="26"/>
      <c r="KN11" s="26"/>
      <c r="KO11" s="26"/>
      <c r="KP11" s="26"/>
      <c r="KQ11" s="26"/>
      <c r="KR11" s="26"/>
      <c r="KS11" s="26"/>
      <c r="KT11" s="26"/>
      <c r="KU11" s="26"/>
      <c r="KV11" s="26"/>
      <c r="KW11" s="26"/>
      <c r="KX11" s="26"/>
      <c r="KY11" s="26"/>
      <c r="KZ11" s="26"/>
      <c r="LA11" s="26"/>
      <c r="LB11" s="26"/>
      <c r="LC11" s="26"/>
      <c r="LD11" s="26"/>
      <c r="LE11" s="26"/>
      <c r="LF11" s="26"/>
      <c r="LG11" s="26"/>
      <c r="LH11" s="26"/>
      <c r="LI11" s="26"/>
      <c r="LJ11" s="26"/>
      <c r="LK11" s="26"/>
      <c r="LL11" s="26"/>
      <c r="LM11" s="26"/>
      <c r="LN11" s="26"/>
      <c r="LO11" s="26"/>
      <c r="LP11" s="26"/>
      <c r="LQ11" s="26" t="s">
        <v>38</v>
      </c>
      <c r="LR11" s="26"/>
      <c r="LS11" s="26"/>
      <c r="LT11" s="26"/>
      <c r="LU11" s="26"/>
      <c r="LV11" s="26"/>
      <c r="LW11" s="26"/>
      <c r="LX11" s="26"/>
      <c r="LY11" s="26"/>
      <c r="LZ11" s="26"/>
      <c r="MA11" s="26"/>
      <c r="MB11" s="26"/>
      <c r="MC11" s="26"/>
      <c r="MD11" s="26"/>
      <c r="ME11" s="26"/>
      <c r="MF11" s="26"/>
      <c r="MG11" s="26"/>
      <c r="MH11" s="26"/>
      <c r="MI11" s="26"/>
      <c r="MJ11" s="26"/>
      <c r="MK11" s="26"/>
      <c r="ML11" s="26"/>
      <c r="MM11" s="26"/>
      <c r="MN11" s="26"/>
      <c r="MO11" s="26"/>
      <c r="MP11" s="26"/>
      <c r="MQ11" s="26"/>
      <c r="MR11" s="26"/>
      <c r="MS11" s="26"/>
      <c r="MT11" s="26"/>
      <c r="MU11" s="26"/>
      <c r="MV11" s="26"/>
      <c r="MW11" s="26"/>
      <c r="MX11" s="26"/>
      <c r="MY11" s="26"/>
      <c r="MZ11" s="26"/>
      <c r="NA11" s="26"/>
      <c r="NB11" s="26"/>
      <c r="NC11" s="26"/>
      <c r="ND11" s="26"/>
      <c r="NE11" s="26"/>
      <c r="NF11" s="26"/>
      <c r="NG11" s="26"/>
      <c r="NH11" s="26"/>
      <c r="NI11" s="26"/>
      <c r="NJ11" s="26"/>
      <c r="NK11" s="26"/>
      <c r="NL11" s="26"/>
      <c r="NM11" s="26"/>
      <c r="NN11" s="26"/>
      <c r="NO11" s="26"/>
      <c r="NP11" s="26"/>
      <c r="NQ11" s="26"/>
      <c r="NR11" s="26"/>
      <c r="NS11" s="26"/>
      <c r="NT11" s="26"/>
      <c r="NU11" s="26"/>
      <c r="NV11" s="26"/>
      <c r="NW11" s="26"/>
      <c r="NX11" s="26"/>
      <c r="NY11" s="26"/>
      <c r="NZ11" s="26"/>
      <c r="OA11" s="26"/>
      <c r="OB11" s="26"/>
      <c r="OC11" s="26"/>
      <c r="OD11" s="26"/>
      <c r="OE11" s="26"/>
      <c r="OF11" s="26"/>
      <c r="OG11" s="26"/>
      <c r="OH11" s="26"/>
      <c r="OI11" s="26"/>
      <c r="OJ11" s="26"/>
      <c r="OK11" s="26"/>
      <c r="OL11" s="26"/>
      <c r="OM11" s="26"/>
      <c r="ON11" s="26"/>
      <c r="OO11" s="26"/>
      <c r="OP11" s="26"/>
      <c r="OQ11" s="26"/>
      <c r="OR11" s="26"/>
      <c r="OS11" s="26"/>
      <c r="OT11" s="26"/>
      <c r="OU11" s="26"/>
      <c r="OV11" s="26"/>
      <c r="OW11" s="26"/>
      <c r="OX11" s="26"/>
      <c r="OY11" s="26"/>
      <c r="OZ11" s="26"/>
      <c r="PA11" s="26"/>
      <c r="PB11" s="26"/>
      <c r="PC11" s="26"/>
      <c r="PD11" s="26"/>
      <c r="PE11" s="26"/>
      <c r="PF11" s="26"/>
      <c r="PG11" s="26"/>
      <c r="PH11" s="26"/>
      <c r="PI11" s="26"/>
      <c r="PJ11" s="26"/>
      <c r="PK11" s="26"/>
      <c r="PL11" s="26"/>
      <c r="PM11" s="26"/>
      <c r="PN11" s="26"/>
      <c r="PO11" s="26"/>
      <c r="PP11" s="26"/>
      <c r="PQ11" s="26"/>
      <c r="PR11" s="26"/>
      <c r="PS11" s="26"/>
      <c r="PT11" s="26"/>
      <c r="PU11" s="26"/>
      <c r="PV11" s="26"/>
      <c r="PW11" s="26"/>
      <c r="PX11" s="26"/>
      <c r="PY11" s="26"/>
      <c r="PZ11" s="26"/>
      <c r="QA11" s="26"/>
      <c r="QB11" s="26"/>
      <c r="QC11" s="26"/>
      <c r="QD11" s="26"/>
      <c r="QE11" s="26"/>
      <c r="QF11" s="26"/>
      <c r="QG11" s="26"/>
      <c r="QH11" s="26"/>
      <c r="QI11" s="26"/>
      <c r="QJ11" s="26"/>
      <c r="QK11" s="26"/>
      <c r="QL11" s="26"/>
      <c r="QM11" s="26"/>
      <c r="QN11" s="26"/>
      <c r="QO11" s="26"/>
      <c r="QP11" s="26"/>
      <c r="QQ11" s="26"/>
      <c r="QR11" s="26"/>
      <c r="QS11" s="26"/>
      <c r="QT11" s="26"/>
      <c r="QU11" s="26"/>
      <c r="QV11" s="26"/>
      <c r="QW11" s="26"/>
      <c r="QX11" s="26"/>
      <c r="QY11" s="26"/>
      <c r="QZ11" s="26"/>
      <c r="RA11" s="26"/>
      <c r="RB11" s="26"/>
      <c r="RC11" s="26"/>
      <c r="RD11" s="26"/>
      <c r="RE11" s="26"/>
      <c r="RF11" s="26"/>
      <c r="RG11" s="26"/>
      <c r="RH11" s="26"/>
      <c r="RI11" s="26"/>
      <c r="RJ11" s="26"/>
      <c r="RK11" s="26"/>
      <c r="RL11" s="26"/>
      <c r="RM11" s="26"/>
      <c r="RN11" s="26"/>
      <c r="RO11" s="26"/>
      <c r="RP11" s="26"/>
      <c r="RQ11" s="26" t="s">
        <v>183</v>
      </c>
      <c r="RR11" s="26"/>
      <c r="RS11" s="26"/>
      <c r="RT11" s="26"/>
      <c r="RU11" s="26"/>
      <c r="RV11" s="26"/>
      <c r="RW11" s="26"/>
      <c r="RX11" s="26"/>
      <c r="RY11" s="26"/>
      <c r="RZ11" s="26"/>
      <c r="SA11" s="26"/>
      <c r="SB11" s="26"/>
      <c r="SC11" s="26"/>
      <c r="SD11" s="26"/>
      <c r="SE11" s="26"/>
      <c r="SF11" s="26"/>
      <c r="SG11" s="26"/>
      <c r="SH11" s="26"/>
      <c r="SI11" s="26"/>
      <c r="SJ11" s="26"/>
      <c r="SK11" s="26"/>
      <c r="SL11" s="26"/>
      <c r="SM11" s="26"/>
      <c r="SN11" s="26"/>
      <c r="SO11" s="26"/>
      <c r="SP11" s="26"/>
      <c r="SQ11" s="26"/>
      <c r="SR11" s="26"/>
      <c r="SS11" s="26"/>
      <c r="ST11" s="26"/>
      <c r="SU11" s="26"/>
      <c r="SV11" s="26"/>
      <c r="SW11" s="26"/>
      <c r="SX11" s="26"/>
      <c r="SY11" s="26"/>
      <c r="SZ11" s="26"/>
      <c r="TA11" s="26"/>
      <c r="TB11" s="26"/>
      <c r="TC11" s="26"/>
      <c r="TD11" s="26"/>
      <c r="TE11" s="26"/>
      <c r="TF11" s="26"/>
      <c r="TG11" s="26"/>
      <c r="TH11" s="26"/>
      <c r="TI11" s="26"/>
      <c r="TJ11" s="26"/>
      <c r="TK11" s="26"/>
      <c r="TL11" s="26"/>
      <c r="TM11" s="26"/>
      <c r="TN11" s="26"/>
      <c r="TO11" s="26"/>
    </row>
    <row r="12" spans="1:535" s="51" customFormat="1" ht="15.75" customHeight="1" thickBot="1">
      <c r="A12" s="116" t="s">
        <v>5</v>
      </c>
      <c r="B12" s="117"/>
      <c r="C12" s="117"/>
      <c r="D12" s="117"/>
      <c r="E12" s="117"/>
      <c r="F12" s="117"/>
      <c r="G12" s="117"/>
      <c r="H12" s="117"/>
      <c r="I12" s="117"/>
      <c r="J12" s="118"/>
      <c r="K12" s="72" t="s">
        <v>14</v>
      </c>
      <c r="L12" s="28" t="s">
        <v>178</v>
      </c>
      <c r="M12" s="28" t="s">
        <v>26</v>
      </c>
      <c r="N12" s="29" t="s">
        <v>24</v>
      </c>
      <c r="O12" s="29" t="s">
        <v>50</v>
      </c>
      <c r="P12" s="29" t="s">
        <v>23</v>
      </c>
      <c r="Q12" s="30" t="s">
        <v>48</v>
      </c>
      <c r="R12" s="30" t="s">
        <v>47</v>
      </c>
      <c r="S12" s="30" t="s">
        <v>27</v>
      </c>
      <c r="T12" s="30" t="s">
        <v>29</v>
      </c>
      <c r="U12" s="30" t="s">
        <v>30</v>
      </c>
      <c r="V12" s="31" t="s">
        <v>31</v>
      </c>
      <c r="W12" s="30" t="s">
        <v>32</v>
      </c>
      <c r="X12" s="30" t="s">
        <v>33</v>
      </c>
      <c r="Y12" s="30" t="s">
        <v>34</v>
      </c>
      <c r="Z12" s="30" t="s">
        <v>35</v>
      </c>
      <c r="AA12" s="30" t="s">
        <v>36</v>
      </c>
      <c r="AB12" s="30" t="s">
        <v>37</v>
      </c>
      <c r="AC12" s="55" t="s">
        <v>45</v>
      </c>
      <c r="AD12" s="74" t="s">
        <v>177</v>
      </c>
      <c r="AE12" s="29" t="s">
        <v>16</v>
      </c>
      <c r="AF12" s="63"/>
      <c r="AG12" s="61"/>
      <c r="AH12" s="112"/>
      <c r="AI12" s="111"/>
      <c r="AJ12" s="32">
        <v>5010101001</v>
      </c>
      <c r="AK12" s="32">
        <v>5010102000</v>
      </c>
      <c r="AL12" s="32">
        <v>5010201001</v>
      </c>
      <c r="AM12" s="32">
        <v>5010202000</v>
      </c>
      <c r="AN12" s="32">
        <v>5010203001</v>
      </c>
      <c r="AO12" s="32">
        <v>5010204001</v>
      </c>
      <c r="AP12" s="32">
        <v>5010205003</v>
      </c>
      <c r="AQ12" s="32">
        <v>5010206004</v>
      </c>
      <c r="AR12" s="32">
        <v>5010207004</v>
      </c>
      <c r="AS12" s="32">
        <v>5010208001</v>
      </c>
      <c r="AT12" s="32">
        <v>5010209001</v>
      </c>
      <c r="AU12" s="32">
        <v>5010210001</v>
      </c>
      <c r="AV12" s="32">
        <v>5010211005</v>
      </c>
      <c r="AW12" s="32">
        <v>5010212004</v>
      </c>
      <c r="AX12" s="32">
        <v>5010213001</v>
      </c>
      <c r="AY12" s="32">
        <v>5010213002</v>
      </c>
      <c r="AZ12" s="32">
        <v>5010214001</v>
      </c>
      <c r="BA12" s="32">
        <v>5010215001</v>
      </c>
      <c r="BB12" s="32">
        <v>5010299038</v>
      </c>
      <c r="BC12" s="32">
        <v>5010299011</v>
      </c>
      <c r="BD12" s="32">
        <v>5010299036</v>
      </c>
      <c r="BE12" s="32">
        <v>5010299012</v>
      </c>
      <c r="BF12" s="32">
        <v>5010299014</v>
      </c>
      <c r="BG12" s="32">
        <v>5010301000</v>
      </c>
      <c r="BH12" s="32">
        <v>5010302001</v>
      </c>
      <c r="BI12" s="32">
        <v>5010303001</v>
      </c>
      <c r="BJ12" s="32">
        <v>5010304001</v>
      </c>
      <c r="BK12" s="32">
        <v>5010401001</v>
      </c>
      <c r="BL12" s="32">
        <v>5010402001</v>
      </c>
      <c r="BM12" s="32">
        <v>5010403001</v>
      </c>
      <c r="BN12" s="32">
        <v>5010499015</v>
      </c>
      <c r="BO12" s="32">
        <v>5010499001</v>
      </c>
      <c r="BP12" s="32">
        <v>5010499003</v>
      </c>
      <c r="BQ12" s="32">
        <v>5010499004</v>
      </c>
      <c r="BR12" s="32">
        <v>5010499006</v>
      </c>
      <c r="BS12" s="32">
        <v>5010499007</v>
      </c>
      <c r="BT12" s="32">
        <v>5010499008</v>
      </c>
      <c r="BU12" s="32">
        <v>5010499009</v>
      </c>
      <c r="BV12" s="32">
        <v>5010499010</v>
      </c>
      <c r="BW12" s="32">
        <v>5010499011</v>
      </c>
      <c r="BX12" s="32">
        <v>5010499012</v>
      </c>
      <c r="BY12" s="32">
        <v>5010499099</v>
      </c>
      <c r="BZ12" s="32">
        <v>5020101000</v>
      </c>
      <c r="CA12" s="32">
        <v>5020102000</v>
      </c>
      <c r="CB12" s="32">
        <v>5020201002</v>
      </c>
      <c r="CC12" s="32">
        <v>5020202000</v>
      </c>
      <c r="CD12" s="32">
        <v>5020301002</v>
      </c>
      <c r="CE12" s="32">
        <v>5020302000</v>
      </c>
      <c r="CF12" s="32">
        <v>5020303000</v>
      </c>
      <c r="CG12" s="32">
        <v>5020304000</v>
      </c>
      <c r="CH12" s="32">
        <v>5020305000</v>
      </c>
      <c r="CI12" s="32">
        <v>5020306000</v>
      </c>
      <c r="CJ12" s="32">
        <v>5020307000</v>
      </c>
      <c r="CK12" s="32">
        <v>5020308000</v>
      </c>
      <c r="CL12" s="32">
        <v>5020309000</v>
      </c>
      <c r="CM12" s="32">
        <v>5020310000</v>
      </c>
      <c r="CN12" s="32">
        <v>5020311001</v>
      </c>
      <c r="CO12" s="32">
        <v>5020321001</v>
      </c>
      <c r="CP12" s="32">
        <v>5020321002</v>
      </c>
      <c r="CQ12" s="32">
        <v>5020321003</v>
      </c>
      <c r="CR12" s="32">
        <v>5020321004</v>
      </c>
      <c r="CS12" s="32">
        <v>5020321005</v>
      </c>
      <c r="CT12" s="32">
        <v>5020321006</v>
      </c>
      <c r="CU12" s="32">
        <v>5020321007</v>
      </c>
      <c r="CV12" s="32">
        <v>5020321008</v>
      </c>
      <c r="CW12" s="32">
        <v>5020321009</v>
      </c>
      <c r="CX12" s="32">
        <v>5020321010</v>
      </c>
      <c r="CY12" s="32">
        <v>5020321011</v>
      </c>
      <c r="CZ12" s="32">
        <v>5020321000</v>
      </c>
      <c r="DA12" s="32">
        <v>5020321012</v>
      </c>
      <c r="DB12" s="32">
        <v>5020321013</v>
      </c>
      <c r="DC12" s="32">
        <v>5020321099</v>
      </c>
      <c r="DD12" s="32">
        <v>5020322001</v>
      </c>
      <c r="DE12" s="32">
        <v>5020322002</v>
      </c>
      <c r="DF12" s="32">
        <v>5020322000</v>
      </c>
      <c r="DG12" s="32">
        <v>5020399000</v>
      </c>
      <c r="DH12" s="32">
        <v>5020401000</v>
      </c>
      <c r="DI12" s="32">
        <v>5020402000</v>
      </c>
      <c r="DJ12" s="32">
        <v>5020403000</v>
      </c>
      <c r="DK12" s="32">
        <v>5020501000</v>
      </c>
      <c r="DL12" s="32">
        <v>5020502001</v>
      </c>
      <c r="DM12" s="32">
        <v>5020502002</v>
      </c>
      <c r="DN12" s="32">
        <v>5020503000</v>
      </c>
      <c r="DO12" s="32">
        <v>5020504000</v>
      </c>
      <c r="DP12" s="32">
        <v>5020601001</v>
      </c>
      <c r="DQ12" s="32">
        <v>5020601002</v>
      </c>
      <c r="DR12" s="32">
        <v>5020602000</v>
      </c>
      <c r="DS12" s="32">
        <v>5020701000</v>
      </c>
      <c r="DT12" s="32">
        <v>5020702001</v>
      </c>
      <c r="DU12" s="32">
        <v>5020702002</v>
      </c>
      <c r="DV12" s="32">
        <v>5021001000</v>
      </c>
      <c r="DW12" s="32">
        <v>5021002000</v>
      </c>
      <c r="DX12" s="32">
        <v>5021003000</v>
      </c>
      <c r="DY12" s="32">
        <v>5021101000</v>
      </c>
      <c r="DZ12" s="32">
        <v>5021102000</v>
      </c>
      <c r="EA12" s="32">
        <v>5021103002</v>
      </c>
      <c r="EB12" s="32">
        <v>5021199000</v>
      </c>
      <c r="EC12" s="32">
        <v>5021201000</v>
      </c>
      <c r="ED12" s="32">
        <v>5021202000</v>
      </c>
      <c r="EE12" s="32">
        <v>5021203000</v>
      </c>
      <c r="EF12" s="32">
        <v>5021299099</v>
      </c>
      <c r="EG12" s="32">
        <v>5021301000</v>
      </c>
      <c r="EH12" s="32">
        <v>5021302099</v>
      </c>
      <c r="EI12" s="32">
        <v>5021303001</v>
      </c>
      <c r="EJ12" s="32">
        <v>5021303002</v>
      </c>
      <c r="EK12" s="32">
        <v>5021303003</v>
      </c>
      <c r="EL12" s="32">
        <v>5021303004</v>
      </c>
      <c r="EM12" s="32">
        <v>5021303005</v>
      </c>
      <c r="EN12" s="32">
        <v>5021303006</v>
      </c>
      <c r="EO12" s="32">
        <v>5021303008</v>
      </c>
      <c r="EP12" s="32">
        <v>5021303099</v>
      </c>
      <c r="EQ12" s="32">
        <v>5021304001</v>
      </c>
      <c r="ER12" s="32">
        <v>5021304003</v>
      </c>
      <c r="ES12" s="32">
        <v>5021304006</v>
      </c>
      <c r="ET12" s="32">
        <v>5021304099</v>
      </c>
      <c r="EU12" s="32">
        <v>5021305001</v>
      </c>
      <c r="EV12" s="32">
        <v>5021305002</v>
      </c>
      <c r="EW12" s="32">
        <v>5021305003</v>
      </c>
      <c r="EX12" s="32">
        <v>5021305004</v>
      </c>
      <c r="EY12" s="32">
        <v>5021305005</v>
      </c>
      <c r="EZ12" s="32">
        <v>5021305006</v>
      </c>
      <c r="FA12" s="32">
        <v>5021305007</v>
      </c>
      <c r="FB12" s="32">
        <v>5021305009</v>
      </c>
      <c r="FC12" s="32">
        <v>5021305010</v>
      </c>
      <c r="FD12" s="32">
        <v>5021305011</v>
      </c>
      <c r="FE12" s="32">
        <v>5021305012</v>
      </c>
      <c r="FF12" s="32">
        <v>5021305013</v>
      </c>
      <c r="FG12" s="32">
        <v>5021305014</v>
      </c>
      <c r="FH12" s="32">
        <v>5021305099</v>
      </c>
      <c r="FI12" s="32">
        <v>5021306001</v>
      </c>
      <c r="FJ12" s="32">
        <v>5021306002</v>
      </c>
      <c r="FK12" s="32">
        <v>5021306004</v>
      </c>
      <c r="FL12" s="32">
        <v>5021306099</v>
      </c>
      <c r="FM12" s="32">
        <v>5021307000</v>
      </c>
      <c r="FN12" s="32">
        <v>5021308001</v>
      </c>
      <c r="FO12" s="32">
        <v>5021308002</v>
      </c>
      <c r="FP12" s="32">
        <v>5021308004</v>
      </c>
      <c r="FQ12" s="32">
        <v>5021308003</v>
      </c>
      <c r="FR12" s="32">
        <v>5021308099</v>
      </c>
      <c r="FS12" s="32">
        <v>5021309001</v>
      </c>
      <c r="FT12" s="32">
        <v>5021309002</v>
      </c>
      <c r="FU12" s="32">
        <v>5021309099</v>
      </c>
      <c r="FV12" s="32">
        <v>5021310001</v>
      </c>
      <c r="FW12" s="32">
        <v>5021310002</v>
      </c>
      <c r="FX12" s="32">
        <v>5021310099</v>
      </c>
      <c r="FY12" s="32">
        <v>5021321001</v>
      </c>
      <c r="FZ12" s="32">
        <v>5021321002</v>
      </c>
      <c r="GA12" s="32">
        <v>5021321003</v>
      </c>
      <c r="GB12" s="32">
        <v>5021321004</v>
      </c>
      <c r="GC12" s="32">
        <v>5021321005</v>
      </c>
      <c r="GD12" s="32">
        <v>5021321007</v>
      </c>
      <c r="GE12" s="32">
        <v>5021321008</v>
      </c>
      <c r="GF12" s="32">
        <v>5021321009</v>
      </c>
      <c r="GG12" s="32">
        <v>5021321010</v>
      </c>
      <c r="GH12" s="32">
        <v>5021321011</v>
      </c>
      <c r="GI12" s="32">
        <v>5021321012</v>
      </c>
      <c r="GJ12" s="32">
        <v>5021321013</v>
      </c>
      <c r="GK12" s="32">
        <v>5021321099</v>
      </c>
      <c r="GL12" s="32">
        <v>5021322001</v>
      </c>
      <c r="GM12" s="32">
        <v>5021322002</v>
      </c>
      <c r="GN12" s="32">
        <v>5021399099</v>
      </c>
      <c r="GO12" s="32">
        <v>5021401000</v>
      </c>
      <c r="GP12" s="32">
        <v>5021402000</v>
      </c>
      <c r="GQ12" s="32">
        <v>5021403000</v>
      </c>
      <c r="GR12" s="32">
        <v>5021404001</v>
      </c>
      <c r="GS12" s="32">
        <v>5021405000</v>
      </c>
      <c r="GT12" s="32">
        <v>5021406000</v>
      </c>
      <c r="GU12" s="32">
        <v>5021407000</v>
      </c>
      <c r="GV12" s="32">
        <v>5021408000</v>
      </c>
      <c r="GW12" s="32">
        <v>5021409000</v>
      </c>
      <c r="GX12" s="32">
        <v>5021499000</v>
      </c>
      <c r="GY12" s="32">
        <v>5021501001</v>
      </c>
      <c r="GZ12" s="32">
        <v>5021501002</v>
      </c>
      <c r="HA12" s="32">
        <v>5021502000</v>
      </c>
      <c r="HB12" s="32">
        <v>5021503000</v>
      </c>
      <c r="HC12" s="32">
        <v>5021601000</v>
      </c>
      <c r="HD12" s="32">
        <v>5029901000</v>
      </c>
      <c r="HE12" s="32">
        <v>5029902000</v>
      </c>
      <c r="HF12" s="32">
        <v>5029903000</v>
      </c>
      <c r="HG12" s="32">
        <v>5029904000</v>
      </c>
      <c r="HH12" s="32">
        <v>5029905001</v>
      </c>
      <c r="HI12" s="32">
        <v>5029905002</v>
      </c>
      <c r="HJ12" s="32">
        <v>5029905003</v>
      </c>
      <c r="HK12" s="32">
        <v>5029905004</v>
      </c>
      <c r="HL12" s="32">
        <v>5029905005</v>
      </c>
      <c r="HM12" s="32">
        <v>5029905006</v>
      </c>
      <c r="HN12" s="32">
        <v>5029905007</v>
      </c>
      <c r="HO12" s="32">
        <v>5029905008</v>
      </c>
      <c r="HP12" s="32">
        <v>5029906000</v>
      </c>
      <c r="HQ12" s="32">
        <v>5029907003</v>
      </c>
      <c r="HR12" s="32">
        <v>5029907002</v>
      </c>
      <c r="HS12" s="32">
        <v>5029907001</v>
      </c>
      <c r="HT12" s="32">
        <v>5029907004</v>
      </c>
      <c r="HU12" s="32">
        <v>5029907099</v>
      </c>
      <c r="HV12" s="32">
        <v>5029908000</v>
      </c>
      <c r="HW12" s="32">
        <v>5029909000</v>
      </c>
      <c r="HX12" s="32">
        <v>5029999001</v>
      </c>
      <c r="HY12" s="32">
        <v>5029999099</v>
      </c>
      <c r="HZ12" s="32">
        <v>5060301002</v>
      </c>
      <c r="IA12" s="32">
        <v>5060301001</v>
      </c>
      <c r="IB12" s="32">
        <v>5060401001</v>
      </c>
      <c r="IC12" s="32">
        <v>5060402001</v>
      </c>
      <c r="ID12" s="32">
        <v>5060402099</v>
      </c>
      <c r="IE12" s="32">
        <v>5060402002</v>
      </c>
      <c r="IF12" s="32">
        <v>5060403008</v>
      </c>
      <c r="IG12" s="32">
        <v>5060403006</v>
      </c>
      <c r="IH12" s="32">
        <v>5060403002</v>
      </c>
      <c r="II12" s="32">
        <v>5060403099</v>
      </c>
      <c r="IJ12" s="32">
        <v>5060403009</v>
      </c>
      <c r="IK12" s="32">
        <v>5060403005</v>
      </c>
      <c r="IL12" s="32">
        <v>5060403001</v>
      </c>
      <c r="IM12" s="32">
        <v>5060403007</v>
      </c>
      <c r="IN12" s="32">
        <v>5060403003</v>
      </c>
      <c r="IO12" s="32">
        <v>5060403004</v>
      </c>
      <c r="IP12" s="32">
        <v>5060404001</v>
      </c>
      <c r="IQ12" s="32">
        <v>5060404007</v>
      </c>
      <c r="IR12" s="32">
        <v>5060404003</v>
      </c>
      <c r="IS12" s="32">
        <v>5060404006</v>
      </c>
      <c r="IT12" s="32">
        <v>5060404099</v>
      </c>
      <c r="IU12" s="32">
        <v>5060404002</v>
      </c>
      <c r="IV12" s="32">
        <v>5060405004</v>
      </c>
      <c r="IW12" s="32">
        <v>5060405006</v>
      </c>
      <c r="IX12" s="32">
        <v>5060405007</v>
      </c>
      <c r="IY12" s="32">
        <v>5060405009</v>
      </c>
      <c r="IZ12" s="32">
        <v>5060405015</v>
      </c>
      <c r="JA12" s="32">
        <v>5060405003</v>
      </c>
      <c r="JB12" s="32">
        <v>5060405001</v>
      </c>
      <c r="JC12" s="32">
        <v>5060405005</v>
      </c>
      <c r="JD12" s="32">
        <v>5060405011</v>
      </c>
      <c r="JE12" s="32">
        <v>5060405002</v>
      </c>
      <c r="JF12" s="32">
        <v>5060405099</v>
      </c>
      <c r="JG12" s="32">
        <v>5060405012</v>
      </c>
      <c r="JH12" s="32">
        <v>5060405013</v>
      </c>
      <c r="JI12" s="32">
        <v>5060405014</v>
      </c>
      <c r="JJ12" s="32">
        <v>5060406003</v>
      </c>
      <c r="JK12" s="32">
        <v>5060406001</v>
      </c>
      <c r="JL12" s="32">
        <v>5060406099</v>
      </c>
      <c r="JM12" s="32">
        <v>5060406002</v>
      </c>
      <c r="JN12" s="32">
        <v>5060406004</v>
      </c>
      <c r="JO12" s="32">
        <v>5060407002</v>
      </c>
      <c r="JP12" s="32">
        <v>5060407001</v>
      </c>
      <c r="JQ12" s="32">
        <v>5060408001</v>
      </c>
      <c r="JR12" s="32">
        <v>5060408099</v>
      </c>
      <c r="JS12" s="32">
        <v>5060408002</v>
      </c>
      <c r="JT12" s="32">
        <v>5060409099</v>
      </c>
      <c r="JU12" s="32">
        <v>5060409001</v>
      </c>
      <c r="JV12" s="32">
        <v>5060601000</v>
      </c>
      <c r="JW12" s="32">
        <v>5060602000</v>
      </c>
      <c r="JX12" s="32">
        <v>5060699000</v>
      </c>
      <c r="JY12" s="112"/>
      <c r="JZ12" s="111"/>
      <c r="KA12" s="32">
        <v>5010101001</v>
      </c>
      <c r="KB12" s="32">
        <v>5010102000</v>
      </c>
      <c r="KC12" s="32">
        <v>5010201001</v>
      </c>
      <c r="KD12" s="32">
        <v>5010202000</v>
      </c>
      <c r="KE12" s="32">
        <v>5010203001</v>
      </c>
      <c r="KF12" s="32">
        <v>5010204001</v>
      </c>
      <c r="KG12" s="32">
        <v>5010205003</v>
      </c>
      <c r="KH12" s="32">
        <v>5010206004</v>
      </c>
      <c r="KI12" s="32">
        <v>5010207004</v>
      </c>
      <c r="KJ12" s="32">
        <v>5010208001</v>
      </c>
      <c r="KK12" s="32">
        <v>5010209001</v>
      </c>
      <c r="KL12" s="32">
        <v>5010210001</v>
      </c>
      <c r="KM12" s="32">
        <v>5010211005</v>
      </c>
      <c r="KN12" s="32">
        <v>5010212004</v>
      </c>
      <c r="KO12" s="32">
        <v>5010213001</v>
      </c>
      <c r="KP12" s="32">
        <v>5010213002</v>
      </c>
      <c r="KQ12" s="32">
        <v>5010214001</v>
      </c>
      <c r="KR12" s="32">
        <v>5010215001</v>
      </c>
      <c r="KS12" s="32">
        <v>5010299038</v>
      </c>
      <c r="KT12" s="32">
        <v>5010299011</v>
      </c>
      <c r="KU12" s="32">
        <v>5010299036</v>
      </c>
      <c r="KV12" s="32">
        <v>5010299012</v>
      </c>
      <c r="KW12" s="32">
        <v>5010299014</v>
      </c>
      <c r="KX12" s="32">
        <v>5010301000</v>
      </c>
      <c r="KY12" s="32">
        <v>5010302001</v>
      </c>
      <c r="KZ12" s="32">
        <v>5010303001</v>
      </c>
      <c r="LA12" s="32">
        <v>5010304001</v>
      </c>
      <c r="LB12" s="32">
        <v>5010401001</v>
      </c>
      <c r="LC12" s="32">
        <v>5010402001</v>
      </c>
      <c r="LD12" s="32">
        <v>5010403001</v>
      </c>
      <c r="LE12" s="32">
        <v>5010499015</v>
      </c>
      <c r="LF12" s="32">
        <v>5010499001</v>
      </c>
      <c r="LG12" s="32">
        <v>5010499003</v>
      </c>
      <c r="LH12" s="32">
        <v>5010499004</v>
      </c>
      <c r="LI12" s="32">
        <v>5010499006</v>
      </c>
      <c r="LJ12" s="32">
        <v>5010499007</v>
      </c>
      <c r="LK12" s="32">
        <v>5010499008</v>
      </c>
      <c r="LL12" s="32">
        <v>5010499009</v>
      </c>
      <c r="LM12" s="32">
        <v>5010499010</v>
      </c>
      <c r="LN12" s="32">
        <v>5010499011</v>
      </c>
      <c r="LO12" s="32">
        <v>5010499012</v>
      </c>
      <c r="LP12" s="32">
        <v>5010499099</v>
      </c>
      <c r="LQ12" s="32">
        <v>5020101000</v>
      </c>
      <c r="LR12" s="32">
        <v>5020102000</v>
      </c>
      <c r="LS12" s="32">
        <v>5020201002</v>
      </c>
      <c r="LT12" s="32">
        <v>5020202000</v>
      </c>
      <c r="LU12" s="32">
        <v>5020301002</v>
      </c>
      <c r="LV12" s="32">
        <v>5020302000</v>
      </c>
      <c r="LW12" s="32">
        <v>5020303000</v>
      </c>
      <c r="LX12" s="32">
        <v>5020304000</v>
      </c>
      <c r="LY12" s="32">
        <v>5020305000</v>
      </c>
      <c r="LZ12" s="32">
        <v>5020306000</v>
      </c>
      <c r="MA12" s="32">
        <v>5020307000</v>
      </c>
      <c r="MB12" s="32">
        <v>5020308000</v>
      </c>
      <c r="MC12" s="32">
        <v>5020309000</v>
      </c>
      <c r="MD12" s="32">
        <v>5020310000</v>
      </c>
      <c r="ME12" s="32">
        <v>5020311001</v>
      </c>
      <c r="MF12" s="32">
        <v>5020321001</v>
      </c>
      <c r="MG12" s="32">
        <v>5020321002</v>
      </c>
      <c r="MH12" s="32">
        <v>5020321003</v>
      </c>
      <c r="MI12" s="32">
        <v>5020321004</v>
      </c>
      <c r="MJ12" s="32">
        <v>5020321005</v>
      </c>
      <c r="MK12" s="32">
        <v>5020321006</v>
      </c>
      <c r="ML12" s="32">
        <v>5020321007</v>
      </c>
      <c r="MM12" s="32">
        <v>5020321008</v>
      </c>
      <c r="MN12" s="32">
        <v>5020321009</v>
      </c>
      <c r="MO12" s="32">
        <v>5020321010</v>
      </c>
      <c r="MP12" s="32">
        <v>5020321011</v>
      </c>
      <c r="MQ12" s="32">
        <v>5020321000</v>
      </c>
      <c r="MR12" s="32">
        <v>5020321012</v>
      </c>
      <c r="MS12" s="32">
        <v>5020321013</v>
      </c>
      <c r="MT12" s="32">
        <v>5020321099</v>
      </c>
      <c r="MU12" s="32">
        <v>5020322001</v>
      </c>
      <c r="MV12" s="32">
        <v>5020322002</v>
      </c>
      <c r="MW12" s="32">
        <v>5020322000</v>
      </c>
      <c r="MX12" s="32">
        <v>5020399000</v>
      </c>
      <c r="MY12" s="32">
        <v>5020401000</v>
      </c>
      <c r="MZ12" s="32">
        <v>5020402000</v>
      </c>
      <c r="NA12" s="32">
        <v>5020403000</v>
      </c>
      <c r="NB12" s="32">
        <v>5020501000</v>
      </c>
      <c r="NC12" s="32">
        <v>5020502001</v>
      </c>
      <c r="ND12" s="32">
        <v>5020502002</v>
      </c>
      <c r="NE12" s="32">
        <v>5020503000</v>
      </c>
      <c r="NF12" s="32">
        <v>5020504000</v>
      </c>
      <c r="NG12" s="32">
        <v>5020601001</v>
      </c>
      <c r="NH12" s="32">
        <v>5020601002</v>
      </c>
      <c r="NI12" s="32">
        <v>5020602000</v>
      </c>
      <c r="NJ12" s="32">
        <v>5020701000</v>
      </c>
      <c r="NK12" s="32">
        <v>5020702001</v>
      </c>
      <c r="NL12" s="32">
        <v>5020702002</v>
      </c>
      <c r="NM12" s="32">
        <v>5021001000</v>
      </c>
      <c r="NN12" s="32">
        <v>5021002000</v>
      </c>
      <c r="NO12" s="32">
        <v>5021003000</v>
      </c>
      <c r="NP12" s="32">
        <v>5021101000</v>
      </c>
      <c r="NQ12" s="32">
        <v>5021102000</v>
      </c>
      <c r="NR12" s="32">
        <v>5021103002</v>
      </c>
      <c r="NS12" s="32">
        <v>5021199000</v>
      </c>
      <c r="NT12" s="32">
        <v>5021201000</v>
      </c>
      <c r="NU12" s="32">
        <v>5021202000</v>
      </c>
      <c r="NV12" s="32">
        <v>5021203000</v>
      </c>
      <c r="NW12" s="32">
        <v>5021299099</v>
      </c>
      <c r="NX12" s="32">
        <v>5021301000</v>
      </c>
      <c r="NY12" s="32">
        <v>5021302099</v>
      </c>
      <c r="NZ12" s="32">
        <v>5021303001</v>
      </c>
      <c r="OA12" s="32">
        <v>5021303002</v>
      </c>
      <c r="OB12" s="32">
        <v>5021303003</v>
      </c>
      <c r="OC12" s="32">
        <v>5021303004</v>
      </c>
      <c r="OD12" s="32">
        <v>5021303005</v>
      </c>
      <c r="OE12" s="32">
        <v>5021303006</v>
      </c>
      <c r="OF12" s="32">
        <v>5021303008</v>
      </c>
      <c r="OG12" s="32">
        <v>5021303099</v>
      </c>
      <c r="OH12" s="32">
        <v>5021304001</v>
      </c>
      <c r="OI12" s="32">
        <v>5021304003</v>
      </c>
      <c r="OJ12" s="32">
        <v>5021304006</v>
      </c>
      <c r="OK12" s="32">
        <v>5021304099</v>
      </c>
      <c r="OL12" s="32">
        <v>5021305001</v>
      </c>
      <c r="OM12" s="32">
        <v>5021305002</v>
      </c>
      <c r="ON12" s="32">
        <v>5021305003</v>
      </c>
      <c r="OO12" s="32">
        <v>5021305004</v>
      </c>
      <c r="OP12" s="32">
        <v>5021305005</v>
      </c>
      <c r="OQ12" s="32">
        <v>5021305006</v>
      </c>
      <c r="OR12" s="32">
        <v>5021305007</v>
      </c>
      <c r="OS12" s="32">
        <v>5021305009</v>
      </c>
      <c r="OT12" s="32">
        <v>5021305010</v>
      </c>
      <c r="OU12" s="32">
        <v>5021305011</v>
      </c>
      <c r="OV12" s="32">
        <v>5021305012</v>
      </c>
      <c r="OW12" s="32">
        <v>5021305013</v>
      </c>
      <c r="OX12" s="32">
        <v>5021305014</v>
      </c>
      <c r="OY12" s="32">
        <v>5021305099</v>
      </c>
      <c r="OZ12" s="32">
        <v>5021306001</v>
      </c>
      <c r="PA12" s="32">
        <v>5021306002</v>
      </c>
      <c r="PB12" s="32">
        <v>5021306004</v>
      </c>
      <c r="PC12" s="32">
        <v>5021306099</v>
      </c>
      <c r="PD12" s="32">
        <v>5021307000</v>
      </c>
      <c r="PE12" s="32">
        <v>5021308001</v>
      </c>
      <c r="PF12" s="32">
        <v>5021308002</v>
      </c>
      <c r="PG12" s="32">
        <v>5021308004</v>
      </c>
      <c r="PH12" s="32">
        <v>5021308003</v>
      </c>
      <c r="PI12" s="32">
        <v>5021308099</v>
      </c>
      <c r="PJ12" s="32">
        <v>5021309001</v>
      </c>
      <c r="PK12" s="32">
        <v>5021309002</v>
      </c>
      <c r="PL12" s="32">
        <v>5021309099</v>
      </c>
      <c r="PM12" s="32">
        <v>5021310001</v>
      </c>
      <c r="PN12" s="32">
        <v>5021310002</v>
      </c>
      <c r="PO12" s="32">
        <v>5021310099</v>
      </c>
      <c r="PP12" s="32">
        <v>5021321001</v>
      </c>
      <c r="PQ12" s="32">
        <v>5021321002</v>
      </c>
      <c r="PR12" s="32">
        <v>5021321003</v>
      </c>
      <c r="PS12" s="32">
        <v>5021321004</v>
      </c>
      <c r="PT12" s="32">
        <v>5021321005</v>
      </c>
      <c r="PU12" s="32">
        <v>5021321007</v>
      </c>
      <c r="PV12" s="32">
        <v>5021321008</v>
      </c>
      <c r="PW12" s="32">
        <v>5021321009</v>
      </c>
      <c r="PX12" s="32">
        <v>5021321010</v>
      </c>
      <c r="PY12" s="32">
        <v>5021321011</v>
      </c>
      <c r="PZ12" s="32">
        <v>5021321012</v>
      </c>
      <c r="QA12" s="32">
        <v>5021321013</v>
      </c>
      <c r="QB12" s="32">
        <v>5021321099</v>
      </c>
      <c r="QC12" s="32">
        <v>5021322001</v>
      </c>
      <c r="QD12" s="32">
        <v>5021322002</v>
      </c>
      <c r="QE12" s="32">
        <v>5021399099</v>
      </c>
      <c r="QF12" s="32">
        <v>5021401000</v>
      </c>
      <c r="QG12" s="32">
        <v>5021402000</v>
      </c>
      <c r="QH12" s="32">
        <v>5021403000</v>
      </c>
      <c r="QI12" s="32">
        <v>5021404001</v>
      </c>
      <c r="QJ12" s="32">
        <v>5021405000</v>
      </c>
      <c r="QK12" s="32">
        <v>5021406000</v>
      </c>
      <c r="QL12" s="32">
        <v>5021407000</v>
      </c>
      <c r="QM12" s="32">
        <v>5021408000</v>
      </c>
      <c r="QN12" s="32">
        <v>5021409000</v>
      </c>
      <c r="QO12" s="32">
        <v>5021499000</v>
      </c>
      <c r="QP12" s="32">
        <v>5021501001</v>
      </c>
      <c r="QQ12" s="32">
        <v>5021501002</v>
      </c>
      <c r="QR12" s="32">
        <v>5021502000</v>
      </c>
      <c r="QS12" s="32">
        <v>5021503000</v>
      </c>
      <c r="QT12" s="32">
        <v>5021601000</v>
      </c>
      <c r="QU12" s="32">
        <v>5029901000</v>
      </c>
      <c r="QV12" s="32">
        <v>5029902000</v>
      </c>
      <c r="QW12" s="32">
        <v>5029903000</v>
      </c>
      <c r="QX12" s="32">
        <v>5029904000</v>
      </c>
      <c r="QY12" s="32">
        <v>5029905001</v>
      </c>
      <c r="QZ12" s="32">
        <v>5029905002</v>
      </c>
      <c r="RA12" s="32">
        <v>5029905003</v>
      </c>
      <c r="RB12" s="32">
        <v>5029905004</v>
      </c>
      <c r="RC12" s="32">
        <v>5029905005</v>
      </c>
      <c r="RD12" s="32">
        <v>5029905006</v>
      </c>
      <c r="RE12" s="32">
        <v>5029905007</v>
      </c>
      <c r="RF12" s="32">
        <v>5029905008</v>
      </c>
      <c r="RG12" s="32">
        <v>5029906000</v>
      </c>
      <c r="RH12" s="32">
        <v>5029907003</v>
      </c>
      <c r="RI12" s="32">
        <v>5029907002</v>
      </c>
      <c r="RJ12" s="32">
        <v>5029907001</v>
      </c>
      <c r="RK12" s="32">
        <v>5029907004</v>
      </c>
      <c r="RL12" s="32">
        <v>5029907099</v>
      </c>
      <c r="RM12" s="32">
        <v>5029908000</v>
      </c>
      <c r="RN12" s="32">
        <v>5029909000</v>
      </c>
      <c r="RO12" s="32">
        <v>5029999001</v>
      </c>
      <c r="RP12" s="32">
        <v>5029999099</v>
      </c>
      <c r="RQ12" s="32">
        <v>5060301002</v>
      </c>
      <c r="RR12" s="32">
        <v>5060301001</v>
      </c>
      <c r="RS12" s="32">
        <v>5060401001</v>
      </c>
      <c r="RT12" s="32">
        <v>5060402001</v>
      </c>
      <c r="RU12" s="32">
        <v>5060402099</v>
      </c>
      <c r="RV12" s="32">
        <v>5060402002</v>
      </c>
      <c r="RW12" s="32">
        <v>5060403008</v>
      </c>
      <c r="RX12" s="32">
        <v>5060403006</v>
      </c>
      <c r="RY12" s="32">
        <v>5060403002</v>
      </c>
      <c r="RZ12" s="32">
        <v>5060403099</v>
      </c>
      <c r="SA12" s="32">
        <v>5060403009</v>
      </c>
      <c r="SB12" s="32">
        <v>5060403005</v>
      </c>
      <c r="SC12" s="32">
        <v>5060403001</v>
      </c>
      <c r="SD12" s="32">
        <v>5060403007</v>
      </c>
      <c r="SE12" s="32">
        <v>5060403003</v>
      </c>
      <c r="SF12" s="32">
        <v>5060403004</v>
      </c>
      <c r="SG12" s="32">
        <v>5060404001</v>
      </c>
      <c r="SH12" s="32">
        <v>5060404007</v>
      </c>
      <c r="SI12" s="32">
        <v>5060404003</v>
      </c>
      <c r="SJ12" s="32">
        <v>5060404006</v>
      </c>
      <c r="SK12" s="32">
        <v>5060404099</v>
      </c>
      <c r="SL12" s="32">
        <v>5060404002</v>
      </c>
      <c r="SM12" s="32">
        <v>5060405004</v>
      </c>
      <c r="SN12" s="32">
        <v>5060405006</v>
      </c>
      <c r="SO12" s="32">
        <v>5060405007</v>
      </c>
      <c r="SP12" s="32">
        <v>5060405009</v>
      </c>
      <c r="SQ12" s="32">
        <v>5060405015</v>
      </c>
      <c r="SR12" s="32">
        <v>5060405003</v>
      </c>
      <c r="SS12" s="32">
        <v>5060405001</v>
      </c>
      <c r="ST12" s="32">
        <v>5060405005</v>
      </c>
      <c r="SU12" s="32">
        <v>5060405011</v>
      </c>
      <c r="SV12" s="32">
        <v>5060405002</v>
      </c>
      <c r="SW12" s="32">
        <v>5060405099</v>
      </c>
      <c r="SX12" s="32">
        <v>5060405012</v>
      </c>
      <c r="SY12" s="32">
        <v>5060405013</v>
      </c>
      <c r="SZ12" s="32">
        <v>5060405014</v>
      </c>
      <c r="TA12" s="32">
        <v>5060406003</v>
      </c>
      <c r="TB12" s="32">
        <v>5060406001</v>
      </c>
      <c r="TC12" s="32">
        <v>5060406099</v>
      </c>
      <c r="TD12" s="32">
        <v>5060406002</v>
      </c>
      <c r="TE12" s="32">
        <v>5060406004</v>
      </c>
      <c r="TF12" s="32">
        <v>5060407002</v>
      </c>
      <c r="TG12" s="32">
        <v>5060407001</v>
      </c>
      <c r="TH12" s="32">
        <v>5060408001</v>
      </c>
      <c r="TI12" s="32">
        <v>5060408099</v>
      </c>
      <c r="TJ12" s="32">
        <v>5060408002</v>
      </c>
      <c r="TK12" s="32">
        <v>5060409099</v>
      </c>
      <c r="TL12" s="32">
        <v>5060409001</v>
      </c>
      <c r="TM12" s="32">
        <v>5060601000</v>
      </c>
      <c r="TN12" s="32">
        <v>5060602000</v>
      </c>
      <c r="TO12" s="32">
        <v>5060699000</v>
      </c>
    </row>
    <row r="13" spans="1:535" s="27" customFormat="1">
      <c r="A13" s="116"/>
      <c r="B13" s="117"/>
      <c r="C13" s="117"/>
      <c r="D13" s="117"/>
      <c r="E13" s="117"/>
      <c r="F13" s="117"/>
      <c r="G13" s="117"/>
      <c r="H13" s="117"/>
      <c r="I13" s="117"/>
      <c r="J13" s="118"/>
      <c r="K13" s="72"/>
      <c r="L13" s="28" t="s">
        <v>24</v>
      </c>
      <c r="M13" s="33"/>
      <c r="N13" s="34"/>
      <c r="O13" s="34"/>
      <c r="P13" s="29" t="s">
        <v>24</v>
      </c>
      <c r="Q13" s="35"/>
      <c r="R13" s="35"/>
      <c r="S13" s="35"/>
      <c r="T13" s="35"/>
      <c r="U13" s="35"/>
      <c r="V13" s="36"/>
      <c r="W13" s="35"/>
      <c r="X13" s="35"/>
      <c r="Y13" s="35"/>
      <c r="Z13" s="35"/>
      <c r="AA13" s="35"/>
      <c r="AB13" s="35"/>
      <c r="AC13" s="65" t="s">
        <v>46</v>
      </c>
      <c r="AD13" s="75"/>
      <c r="AE13" s="29" t="s">
        <v>11</v>
      </c>
      <c r="AF13" s="64"/>
      <c r="AG13" s="49"/>
      <c r="AH13" s="37" t="e">
        <f>+#REF!</f>
        <v>#REF!</v>
      </c>
      <c r="AI13" s="38" t="e">
        <f>SUBTOTAL(109,AJ13:JX13)</f>
        <v>#REF!</v>
      </c>
      <c r="AJ13" s="38" t="e">
        <f>SUM(AJ14:BY14)</f>
        <v>#REF!</v>
      </c>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t="e">
        <f>SUM(BZ14:HY14)</f>
        <v>#REF!</v>
      </c>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c r="HR13" s="38"/>
      <c r="HS13" s="38"/>
      <c r="HT13" s="38"/>
      <c r="HU13" s="38"/>
      <c r="HV13" s="38"/>
      <c r="HW13" s="38"/>
      <c r="HX13" s="38"/>
      <c r="HY13" s="38"/>
      <c r="HZ13" s="38" t="e">
        <f>SUM(HZ14:JX14)</f>
        <v>#REF!</v>
      </c>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38"/>
      <c r="JQ13" s="38"/>
      <c r="JR13" s="38"/>
      <c r="JS13" s="38"/>
      <c r="JT13" s="38"/>
      <c r="JU13" s="38"/>
      <c r="JV13" s="38"/>
      <c r="JW13" s="38"/>
      <c r="JX13" s="38"/>
      <c r="JY13" s="39" t="e">
        <f>+#REF!</f>
        <v>#REF!</v>
      </c>
      <c r="JZ13" s="39" t="e">
        <f>SUM(KA13:AAZ13)</f>
        <v>#REF!</v>
      </c>
      <c r="KA13" s="38" t="e">
        <f>SUM(KA14:LP14)</f>
        <v>#REF!</v>
      </c>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c r="LK13" s="38"/>
      <c r="LL13" s="38"/>
      <c r="LM13" s="38"/>
      <c r="LN13" s="38"/>
      <c r="LO13" s="38"/>
      <c r="LP13" s="38"/>
      <c r="LQ13" s="38" t="e">
        <f>SUM(LQ14:RP14)</f>
        <v>#REF!</v>
      </c>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c r="RK13" s="38"/>
      <c r="RL13" s="38"/>
      <c r="RM13" s="38"/>
      <c r="RN13" s="38"/>
      <c r="RO13" s="38"/>
      <c r="RP13" s="38"/>
      <c r="RQ13" s="38" t="e">
        <f>SUM(RQ14:TO14)</f>
        <v>#REF!</v>
      </c>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c r="TI13" s="38"/>
      <c r="TJ13" s="38"/>
      <c r="TK13" s="38"/>
      <c r="TL13" s="38"/>
      <c r="TM13" s="38"/>
      <c r="TN13" s="38"/>
      <c r="TO13" s="38"/>
    </row>
    <row r="14" spans="1:535" s="47" customFormat="1">
      <c r="A14" s="125" t="s">
        <v>6</v>
      </c>
      <c r="B14" s="126"/>
      <c r="C14" s="126"/>
      <c r="D14" s="126"/>
      <c r="E14" s="126"/>
      <c r="F14" s="126"/>
      <c r="G14" s="126"/>
      <c r="H14" s="126"/>
      <c r="I14" s="126"/>
      <c r="J14" s="127"/>
      <c r="K14" s="73"/>
      <c r="L14" s="40"/>
      <c r="M14" s="40" t="s">
        <v>7</v>
      </c>
      <c r="N14" s="57" t="s">
        <v>8</v>
      </c>
      <c r="O14" s="41" t="s">
        <v>9</v>
      </c>
      <c r="P14" s="57" t="s">
        <v>17</v>
      </c>
      <c r="Q14" s="57" t="s">
        <v>10</v>
      </c>
      <c r="R14" s="57" t="s">
        <v>10</v>
      </c>
      <c r="S14" s="57" t="s">
        <v>10</v>
      </c>
      <c r="T14" s="57" t="s">
        <v>10</v>
      </c>
      <c r="U14" s="57" t="s">
        <v>10</v>
      </c>
      <c r="V14" s="57" t="s">
        <v>10</v>
      </c>
      <c r="W14" s="57" t="s">
        <v>10</v>
      </c>
      <c r="X14" s="57" t="s">
        <v>10</v>
      </c>
      <c r="Y14" s="57" t="s">
        <v>10</v>
      </c>
      <c r="Z14" s="57" t="s">
        <v>10</v>
      </c>
      <c r="AA14" s="57" t="s">
        <v>10</v>
      </c>
      <c r="AB14" s="57" t="s">
        <v>10</v>
      </c>
      <c r="AC14" s="66" t="s">
        <v>28</v>
      </c>
      <c r="AD14" s="76" t="s">
        <v>51</v>
      </c>
      <c r="AE14" s="42" t="s">
        <v>52</v>
      </c>
      <c r="AF14" s="43" t="s">
        <v>53</v>
      </c>
      <c r="AG14" s="62"/>
      <c r="AH14" s="44"/>
      <c r="AI14" s="45" t="e">
        <f>+AH13-AI13</f>
        <v>#REF!</v>
      </c>
      <c r="AJ14" s="46" t="e">
        <f>SUBTOTAL(109,#REF!)</f>
        <v>#REF!</v>
      </c>
      <c r="AK14" s="46" t="e">
        <f>SUBTOTAL(109,#REF!)</f>
        <v>#REF!</v>
      </c>
      <c r="AL14" s="46" t="e">
        <f>SUBTOTAL(109,#REF!)</f>
        <v>#REF!</v>
      </c>
      <c r="AM14" s="46" t="e">
        <f>SUBTOTAL(109,#REF!)</f>
        <v>#REF!</v>
      </c>
      <c r="AN14" s="46" t="e">
        <f>SUBTOTAL(109,#REF!)</f>
        <v>#REF!</v>
      </c>
      <c r="AO14" s="46" t="e">
        <f>SUBTOTAL(109,#REF!)</f>
        <v>#REF!</v>
      </c>
      <c r="AP14" s="46" t="e">
        <f>SUBTOTAL(109,#REF!)</f>
        <v>#REF!</v>
      </c>
      <c r="AQ14" s="46" t="e">
        <f>SUBTOTAL(109,#REF!)</f>
        <v>#REF!</v>
      </c>
      <c r="AR14" s="46" t="e">
        <f>SUBTOTAL(109,#REF!)</f>
        <v>#REF!</v>
      </c>
      <c r="AS14" s="46" t="e">
        <f>SUBTOTAL(109,#REF!)</f>
        <v>#REF!</v>
      </c>
      <c r="AT14" s="46" t="e">
        <f>SUBTOTAL(109,#REF!)</f>
        <v>#REF!</v>
      </c>
      <c r="AU14" s="46" t="e">
        <f>SUBTOTAL(109,#REF!)</f>
        <v>#REF!</v>
      </c>
      <c r="AV14" s="46" t="e">
        <f>SUBTOTAL(109,#REF!)</f>
        <v>#REF!</v>
      </c>
      <c r="AW14" s="46" t="e">
        <f>SUBTOTAL(109,#REF!)</f>
        <v>#REF!</v>
      </c>
      <c r="AX14" s="46" t="e">
        <f>SUBTOTAL(109,#REF!)</f>
        <v>#REF!</v>
      </c>
      <c r="AY14" s="46" t="e">
        <f>SUBTOTAL(109,#REF!)</f>
        <v>#REF!</v>
      </c>
      <c r="AZ14" s="46" t="e">
        <f>SUBTOTAL(109,#REF!)</f>
        <v>#REF!</v>
      </c>
      <c r="BA14" s="46" t="e">
        <f>SUBTOTAL(109,#REF!)</f>
        <v>#REF!</v>
      </c>
      <c r="BB14" s="46" t="e">
        <f>SUBTOTAL(109,#REF!)</f>
        <v>#REF!</v>
      </c>
      <c r="BC14" s="46" t="e">
        <f>SUBTOTAL(109,#REF!)</f>
        <v>#REF!</v>
      </c>
      <c r="BD14" s="46" t="e">
        <f>SUBTOTAL(109,#REF!)</f>
        <v>#REF!</v>
      </c>
      <c r="BE14" s="46" t="e">
        <f>SUBTOTAL(109,#REF!)</f>
        <v>#REF!</v>
      </c>
      <c r="BF14" s="46" t="e">
        <f>SUBTOTAL(109,#REF!)</f>
        <v>#REF!</v>
      </c>
      <c r="BG14" s="46" t="e">
        <f>SUBTOTAL(109,#REF!)</f>
        <v>#REF!</v>
      </c>
      <c r="BH14" s="46" t="e">
        <f>SUBTOTAL(109,#REF!)</f>
        <v>#REF!</v>
      </c>
      <c r="BI14" s="46" t="e">
        <f>SUBTOTAL(109,#REF!)</f>
        <v>#REF!</v>
      </c>
      <c r="BJ14" s="46" t="e">
        <f>SUBTOTAL(109,#REF!)</f>
        <v>#REF!</v>
      </c>
      <c r="BK14" s="46" t="e">
        <f>SUBTOTAL(109,#REF!)</f>
        <v>#REF!</v>
      </c>
      <c r="BL14" s="46" t="e">
        <f>SUBTOTAL(109,#REF!)</f>
        <v>#REF!</v>
      </c>
      <c r="BM14" s="46" t="e">
        <f>SUBTOTAL(109,#REF!)</f>
        <v>#REF!</v>
      </c>
      <c r="BN14" s="46" t="e">
        <f>SUBTOTAL(109,#REF!)</f>
        <v>#REF!</v>
      </c>
      <c r="BO14" s="46" t="e">
        <f>SUBTOTAL(109,#REF!)</f>
        <v>#REF!</v>
      </c>
      <c r="BP14" s="46" t="e">
        <f>SUBTOTAL(109,#REF!)</f>
        <v>#REF!</v>
      </c>
      <c r="BQ14" s="46" t="e">
        <f>SUBTOTAL(109,#REF!)</f>
        <v>#REF!</v>
      </c>
      <c r="BR14" s="46" t="e">
        <f>SUBTOTAL(109,#REF!)</f>
        <v>#REF!</v>
      </c>
      <c r="BS14" s="46" t="e">
        <f>SUBTOTAL(109,#REF!)</f>
        <v>#REF!</v>
      </c>
      <c r="BT14" s="46" t="e">
        <f>SUBTOTAL(109,#REF!)</f>
        <v>#REF!</v>
      </c>
      <c r="BU14" s="46" t="e">
        <f>SUBTOTAL(109,#REF!)</f>
        <v>#REF!</v>
      </c>
      <c r="BV14" s="46" t="e">
        <f>SUBTOTAL(109,#REF!)</f>
        <v>#REF!</v>
      </c>
      <c r="BW14" s="46" t="e">
        <f>SUBTOTAL(109,#REF!)</f>
        <v>#REF!</v>
      </c>
      <c r="BX14" s="46" t="e">
        <f>SUBTOTAL(109,#REF!)</f>
        <v>#REF!</v>
      </c>
      <c r="BY14" s="46" t="e">
        <f>SUBTOTAL(109,#REF!)</f>
        <v>#REF!</v>
      </c>
      <c r="BZ14" s="46" t="e">
        <f>SUBTOTAL(109,#REF!)</f>
        <v>#REF!</v>
      </c>
      <c r="CA14" s="46" t="e">
        <f>SUBTOTAL(109,#REF!)</f>
        <v>#REF!</v>
      </c>
      <c r="CB14" s="46" t="e">
        <f>SUBTOTAL(109,#REF!)</f>
        <v>#REF!</v>
      </c>
      <c r="CC14" s="46" t="e">
        <f>SUBTOTAL(109,#REF!)</f>
        <v>#REF!</v>
      </c>
      <c r="CD14" s="46" t="e">
        <f>SUBTOTAL(109,#REF!)</f>
        <v>#REF!</v>
      </c>
      <c r="CE14" s="46" t="e">
        <f>SUBTOTAL(109,#REF!)</f>
        <v>#REF!</v>
      </c>
      <c r="CF14" s="46" t="e">
        <f>SUBTOTAL(109,#REF!)</f>
        <v>#REF!</v>
      </c>
      <c r="CG14" s="46" t="e">
        <f>SUBTOTAL(109,#REF!)</f>
        <v>#REF!</v>
      </c>
      <c r="CH14" s="46" t="e">
        <f>SUBTOTAL(109,#REF!)</f>
        <v>#REF!</v>
      </c>
      <c r="CI14" s="46" t="e">
        <f>SUBTOTAL(109,#REF!)</f>
        <v>#REF!</v>
      </c>
      <c r="CJ14" s="46" t="e">
        <f>SUBTOTAL(109,#REF!)</f>
        <v>#REF!</v>
      </c>
      <c r="CK14" s="46" t="e">
        <f>SUBTOTAL(109,#REF!)</f>
        <v>#REF!</v>
      </c>
      <c r="CL14" s="46" t="e">
        <f>SUBTOTAL(109,#REF!)</f>
        <v>#REF!</v>
      </c>
      <c r="CM14" s="46" t="e">
        <f>SUBTOTAL(109,#REF!)</f>
        <v>#REF!</v>
      </c>
      <c r="CN14" s="46" t="e">
        <f>SUBTOTAL(109,#REF!)</f>
        <v>#REF!</v>
      </c>
      <c r="CO14" s="46" t="e">
        <f>SUBTOTAL(109,#REF!)</f>
        <v>#REF!</v>
      </c>
      <c r="CP14" s="46" t="e">
        <f>SUBTOTAL(109,#REF!)</f>
        <v>#REF!</v>
      </c>
      <c r="CQ14" s="46" t="e">
        <f>SUBTOTAL(109,#REF!)</f>
        <v>#REF!</v>
      </c>
      <c r="CR14" s="46" t="e">
        <f>SUBTOTAL(109,#REF!)</f>
        <v>#REF!</v>
      </c>
      <c r="CS14" s="46" t="e">
        <f>SUBTOTAL(109,#REF!)</f>
        <v>#REF!</v>
      </c>
      <c r="CT14" s="46" t="e">
        <f>SUBTOTAL(109,#REF!)</f>
        <v>#REF!</v>
      </c>
      <c r="CU14" s="46" t="e">
        <f>SUBTOTAL(109,#REF!)</f>
        <v>#REF!</v>
      </c>
      <c r="CV14" s="46" t="e">
        <f>SUBTOTAL(109,#REF!)</f>
        <v>#REF!</v>
      </c>
      <c r="CW14" s="46" t="e">
        <f>SUBTOTAL(109,#REF!)</f>
        <v>#REF!</v>
      </c>
      <c r="CX14" s="46" t="e">
        <f>SUBTOTAL(109,#REF!)</f>
        <v>#REF!</v>
      </c>
      <c r="CY14" s="46" t="e">
        <f>SUBTOTAL(109,#REF!)</f>
        <v>#REF!</v>
      </c>
      <c r="CZ14" s="46" t="e">
        <f>SUBTOTAL(109,#REF!)</f>
        <v>#REF!</v>
      </c>
      <c r="DA14" s="46" t="e">
        <f>SUBTOTAL(109,#REF!)</f>
        <v>#REF!</v>
      </c>
      <c r="DB14" s="46" t="e">
        <f>SUBTOTAL(109,#REF!)</f>
        <v>#REF!</v>
      </c>
      <c r="DC14" s="46" t="e">
        <f>SUBTOTAL(109,#REF!)</f>
        <v>#REF!</v>
      </c>
      <c r="DD14" s="46" t="e">
        <f>SUBTOTAL(109,#REF!)</f>
        <v>#REF!</v>
      </c>
      <c r="DE14" s="46" t="e">
        <f>SUBTOTAL(109,#REF!)</f>
        <v>#REF!</v>
      </c>
      <c r="DF14" s="46" t="e">
        <f>SUBTOTAL(109,#REF!)</f>
        <v>#REF!</v>
      </c>
      <c r="DG14" s="46" t="e">
        <f>SUBTOTAL(109,#REF!)</f>
        <v>#REF!</v>
      </c>
      <c r="DH14" s="46" t="e">
        <f>SUBTOTAL(109,#REF!)</f>
        <v>#REF!</v>
      </c>
      <c r="DI14" s="46" t="e">
        <f>SUBTOTAL(109,#REF!)</f>
        <v>#REF!</v>
      </c>
      <c r="DJ14" s="46" t="e">
        <f>SUBTOTAL(109,#REF!)</f>
        <v>#REF!</v>
      </c>
      <c r="DK14" s="46" t="e">
        <f>SUBTOTAL(109,#REF!)</f>
        <v>#REF!</v>
      </c>
      <c r="DL14" s="46" t="e">
        <f>SUBTOTAL(109,#REF!)</f>
        <v>#REF!</v>
      </c>
      <c r="DM14" s="46" t="e">
        <f>SUBTOTAL(109,#REF!)</f>
        <v>#REF!</v>
      </c>
      <c r="DN14" s="46" t="e">
        <f>SUBTOTAL(109,#REF!)</f>
        <v>#REF!</v>
      </c>
      <c r="DO14" s="46" t="e">
        <f>SUBTOTAL(109,#REF!)</f>
        <v>#REF!</v>
      </c>
      <c r="DP14" s="46" t="e">
        <f>SUBTOTAL(109,#REF!)</f>
        <v>#REF!</v>
      </c>
      <c r="DQ14" s="46" t="e">
        <f>SUBTOTAL(109,#REF!)</f>
        <v>#REF!</v>
      </c>
      <c r="DR14" s="46" t="e">
        <f>SUBTOTAL(109,#REF!)</f>
        <v>#REF!</v>
      </c>
      <c r="DS14" s="46" t="e">
        <f>SUBTOTAL(109,#REF!)</f>
        <v>#REF!</v>
      </c>
      <c r="DT14" s="46" t="e">
        <f>SUBTOTAL(109,#REF!)</f>
        <v>#REF!</v>
      </c>
      <c r="DU14" s="46" t="e">
        <f>SUBTOTAL(109,#REF!)</f>
        <v>#REF!</v>
      </c>
      <c r="DV14" s="46" t="e">
        <f>SUBTOTAL(109,#REF!)</f>
        <v>#REF!</v>
      </c>
      <c r="DW14" s="46" t="e">
        <f>SUBTOTAL(109,#REF!)</f>
        <v>#REF!</v>
      </c>
      <c r="DX14" s="46" t="e">
        <f>SUBTOTAL(109,#REF!)</f>
        <v>#REF!</v>
      </c>
      <c r="DY14" s="46" t="e">
        <f>SUBTOTAL(109,#REF!)</f>
        <v>#REF!</v>
      </c>
      <c r="DZ14" s="46" t="e">
        <f>SUBTOTAL(109,#REF!)</f>
        <v>#REF!</v>
      </c>
      <c r="EA14" s="46" t="e">
        <f>SUBTOTAL(109,#REF!)</f>
        <v>#REF!</v>
      </c>
      <c r="EB14" s="46" t="e">
        <f>SUBTOTAL(109,#REF!)</f>
        <v>#REF!</v>
      </c>
      <c r="EC14" s="46" t="e">
        <f>SUBTOTAL(109,#REF!)</f>
        <v>#REF!</v>
      </c>
      <c r="ED14" s="46" t="e">
        <f>SUBTOTAL(109,#REF!)</f>
        <v>#REF!</v>
      </c>
      <c r="EE14" s="46" t="e">
        <f>SUBTOTAL(109,#REF!)</f>
        <v>#REF!</v>
      </c>
      <c r="EF14" s="46" t="e">
        <f>SUBTOTAL(109,#REF!)</f>
        <v>#REF!</v>
      </c>
      <c r="EG14" s="46" t="e">
        <f>SUBTOTAL(109,#REF!)</f>
        <v>#REF!</v>
      </c>
      <c r="EH14" s="46" t="e">
        <f>SUBTOTAL(109,#REF!)</f>
        <v>#REF!</v>
      </c>
      <c r="EI14" s="46" t="e">
        <f>SUBTOTAL(109,#REF!)</f>
        <v>#REF!</v>
      </c>
      <c r="EJ14" s="46" t="e">
        <f>SUBTOTAL(109,#REF!)</f>
        <v>#REF!</v>
      </c>
      <c r="EK14" s="46" t="e">
        <f>SUBTOTAL(109,#REF!)</f>
        <v>#REF!</v>
      </c>
      <c r="EL14" s="46" t="e">
        <f>SUBTOTAL(109,#REF!)</f>
        <v>#REF!</v>
      </c>
      <c r="EM14" s="46" t="e">
        <f>SUBTOTAL(109,#REF!)</f>
        <v>#REF!</v>
      </c>
      <c r="EN14" s="46" t="e">
        <f>SUBTOTAL(109,#REF!)</f>
        <v>#REF!</v>
      </c>
      <c r="EO14" s="46" t="e">
        <f>SUBTOTAL(109,#REF!)</f>
        <v>#REF!</v>
      </c>
      <c r="EP14" s="46" t="e">
        <f>SUBTOTAL(109,#REF!)</f>
        <v>#REF!</v>
      </c>
      <c r="EQ14" s="46" t="e">
        <f>SUBTOTAL(109,#REF!)</f>
        <v>#REF!</v>
      </c>
      <c r="ER14" s="46" t="e">
        <f>SUBTOTAL(109,#REF!)</f>
        <v>#REF!</v>
      </c>
      <c r="ES14" s="46" t="e">
        <f>SUBTOTAL(109,#REF!)</f>
        <v>#REF!</v>
      </c>
      <c r="ET14" s="46" t="e">
        <f>SUBTOTAL(109,#REF!)</f>
        <v>#REF!</v>
      </c>
      <c r="EU14" s="46" t="e">
        <f>SUBTOTAL(109,#REF!)</f>
        <v>#REF!</v>
      </c>
      <c r="EV14" s="46" t="e">
        <f>SUBTOTAL(109,#REF!)</f>
        <v>#REF!</v>
      </c>
      <c r="EW14" s="46" t="e">
        <f>SUBTOTAL(109,#REF!)</f>
        <v>#REF!</v>
      </c>
      <c r="EX14" s="46" t="e">
        <f>SUBTOTAL(109,#REF!)</f>
        <v>#REF!</v>
      </c>
      <c r="EY14" s="46" t="e">
        <f>SUBTOTAL(109,#REF!)</f>
        <v>#REF!</v>
      </c>
      <c r="EZ14" s="46" t="e">
        <f>SUBTOTAL(109,#REF!)</f>
        <v>#REF!</v>
      </c>
      <c r="FA14" s="46" t="e">
        <f>SUBTOTAL(109,#REF!)</f>
        <v>#REF!</v>
      </c>
      <c r="FB14" s="46" t="e">
        <f>SUBTOTAL(109,#REF!)</f>
        <v>#REF!</v>
      </c>
      <c r="FC14" s="46" t="e">
        <f>SUBTOTAL(109,#REF!)</f>
        <v>#REF!</v>
      </c>
      <c r="FD14" s="46" t="e">
        <f>SUBTOTAL(109,#REF!)</f>
        <v>#REF!</v>
      </c>
      <c r="FE14" s="46" t="e">
        <f>SUBTOTAL(109,#REF!)</f>
        <v>#REF!</v>
      </c>
      <c r="FF14" s="46" t="e">
        <f>SUBTOTAL(109,#REF!)</f>
        <v>#REF!</v>
      </c>
      <c r="FG14" s="46" t="e">
        <f>SUBTOTAL(109,#REF!)</f>
        <v>#REF!</v>
      </c>
      <c r="FH14" s="46" t="e">
        <f>SUBTOTAL(109,#REF!)</f>
        <v>#REF!</v>
      </c>
      <c r="FI14" s="46" t="e">
        <f>SUBTOTAL(109,#REF!)</f>
        <v>#REF!</v>
      </c>
      <c r="FJ14" s="46" t="e">
        <f>SUBTOTAL(109,#REF!)</f>
        <v>#REF!</v>
      </c>
      <c r="FK14" s="46" t="e">
        <f>SUBTOTAL(109,#REF!)</f>
        <v>#REF!</v>
      </c>
      <c r="FL14" s="46" t="e">
        <f>SUBTOTAL(109,#REF!)</f>
        <v>#REF!</v>
      </c>
      <c r="FM14" s="46" t="e">
        <f>SUBTOTAL(109,#REF!)</f>
        <v>#REF!</v>
      </c>
      <c r="FN14" s="46" t="e">
        <f>SUBTOTAL(109,#REF!)</f>
        <v>#REF!</v>
      </c>
      <c r="FO14" s="46" t="e">
        <f>SUBTOTAL(109,#REF!)</f>
        <v>#REF!</v>
      </c>
      <c r="FP14" s="46" t="e">
        <f>SUBTOTAL(109,#REF!)</f>
        <v>#REF!</v>
      </c>
      <c r="FQ14" s="46" t="e">
        <f>SUBTOTAL(109,#REF!)</f>
        <v>#REF!</v>
      </c>
      <c r="FR14" s="46" t="e">
        <f>SUBTOTAL(109,#REF!)</f>
        <v>#REF!</v>
      </c>
      <c r="FS14" s="46" t="e">
        <f>SUBTOTAL(109,#REF!)</f>
        <v>#REF!</v>
      </c>
      <c r="FT14" s="46" t="e">
        <f>SUBTOTAL(109,#REF!)</f>
        <v>#REF!</v>
      </c>
      <c r="FU14" s="46" t="e">
        <f>SUBTOTAL(109,#REF!)</f>
        <v>#REF!</v>
      </c>
      <c r="FV14" s="46" t="e">
        <f>SUBTOTAL(109,#REF!)</f>
        <v>#REF!</v>
      </c>
      <c r="FW14" s="46" t="e">
        <f>SUBTOTAL(109,#REF!)</f>
        <v>#REF!</v>
      </c>
      <c r="FX14" s="46" t="e">
        <f>SUBTOTAL(109,#REF!)</f>
        <v>#REF!</v>
      </c>
      <c r="FY14" s="46" t="e">
        <f>SUBTOTAL(109,#REF!)</f>
        <v>#REF!</v>
      </c>
      <c r="FZ14" s="46" t="e">
        <f>SUBTOTAL(109,#REF!)</f>
        <v>#REF!</v>
      </c>
      <c r="GA14" s="46" t="e">
        <f>SUBTOTAL(109,#REF!)</f>
        <v>#REF!</v>
      </c>
      <c r="GB14" s="46" t="e">
        <f>SUBTOTAL(109,#REF!)</f>
        <v>#REF!</v>
      </c>
      <c r="GC14" s="46" t="e">
        <f>SUBTOTAL(109,#REF!)</f>
        <v>#REF!</v>
      </c>
      <c r="GD14" s="46" t="e">
        <f>SUBTOTAL(109,#REF!)</f>
        <v>#REF!</v>
      </c>
      <c r="GE14" s="46" t="e">
        <f>SUBTOTAL(109,#REF!)</f>
        <v>#REF!</v>
      </c>
      <c r="GF14" s="46" t="e">
        <f>SUBTOTAL(109,#REF!)</f>
        <v>#REF!</v>
      </c>
      <c r="GG14" s="46" t="e">
        <f>SUBTOTAL(109,#REF!)</f>
        <v>#REF!</v>
      </c>
      <c r="GH14" s="46" t="e">
        <f>SUBTOTAL(109,#REF!)</f>
        <v>#REF!</v>
      </c>
      <c r="GI14" s="46" t="e">
        <f>SUBTOTAL(109,#REF!)</f>
        <v>#REF!</v>
      </c>
      <c r="GJ14" s="46" t="e">
        <f>SUBTOTAL(109,#REF!)</f>
        <v>#REF!</v>
      </c>
      <c r="GK14" s="46" t="e">
        <f>SUBTOTAL(109,#REF!)</f>
        <v>#REF!</v>
      </c>
      <c r="GL14" s="46" t="e">
        <f>SUBTOTAL(109,#REF!)</f>
        <v>#REF!</v>
      </c>
      <c r="GM14" s="46" t="e">
        <f>SUBTOTAL(109,#REF!)</f>
        <v>#REF!</v>
      </c>
      <c r="GN14" s="46" t="e">
        <f>SUBTOTAL(109,#REF!)</f>
        <v>#REF!</v>
      </c>
      <c r="GO14" s="46" t="e">
        <f>SUBTOTAL(109,#REF!)</f>
        <v>#REF!</v>
      </c>
      <c r="GP14" s="46" t="e">
        <f>SUBTOTAL(109,#REF!)</f>
        <v>#REF!</v>
      </c>
      <c r="GQ14" s="46" t="e">
        <f>SUBTOTAL(109,#REF!)</f>
        <v>#REF!</v>
      </c>
      <c r="GR14" s="46" t="e">
        <f>SUBTOTAL(109,#REF!)</f>
        <v>#REF!</v>
      </c>
      <c r="GS14" s="46" t="e">
        <f>SUBTOTAL(109,#REF!)</f>
        <v>#REF!</v>
      </c>
      <c r="GT14" s="46" t="e">
        <f>SUBTOTAL(109,#REF!)</f>
        <v>#REF!</v>
      </c>
      <c r="GU14" s="46" t="e">
        <f>SUBTOTAL(109,#REF!)</f>
        <v>#REF!</v>
      </c>
      <c r="GV14" s="46" t="e">
        <f>SUBTOTAL(109,#REF!)</f>
        <v>#REF!</v>
      </c>
      <c r="GW14" s="46" t="e">
        <f>SUBTOTAL(109,#REF!)</f>
        <v>#REF!</v>
      </c>
      <c r="GX14" s="46" t="e">
        <f>SUBTOTAL(109,#REF!)</f>
        <v>#REF!</v>
      </c>
      <c r="GY14" s="46" t="e">
        <f>SUBTOTAL(109,#REF!)</f>
        <v>#REF!</v>
      </c>
      <c r="GZ14" s="46" t="e">
        <f>SUBTOTAL(109,#REF!)</f>
        <v>#REF!</v>
      </c>
      <c r="HA14" s="46" t="e">
        <f>SUBTOTAL(109,#REF!)</f>
        <v>#REF!</v>
      </c>
      <c r="HB14" s="46" t="e">
        <f>SUBTOTAL(109,#REF!)</f>
        <v>#REF!</v>
      </c>
      <c r="HC14" s="46" t="e">
        <f>SUBTOTAL(109,#REF!)</f>
        <v>#REF!</v>
      </c>
      <c r="HD14" s="46" t="e">
        <f>SUBTOTAL(109,#REF!)</f>
        <v>#REF!</v>
      </c>
      <c r="HE14" s="46" t="e">
        <f>SUBTOTAL(109,#REF!)</f>
        <v>#REF!</v>
      </c>
      <c r="HF14" s="46" t="e">
        <f>SUBTOTAL(109,#REF!)</f>
        <v>#REF!</v>
      </c>
      <c r="HG14" s="46" t="e">
        <f>SUBTOTAL(109,#REF!)</f>
        <v>#REF!</v>
      </c>
      <c r="HH14" s="46" t="e">
        <f>SUBTOTAL(109,#REF!)</f>
        <v>#REF!</v>
      </c>
      <c r="HI14" s="46" t="e">
        <f>SUBTOTAL(109,#REF!)</f>
        <v>#REF!</v>
      </c>
      <c r="HJ14" s="46" t="e">
        <f>SUBTOTAL(109,#REF!)</f>
        <v>#REF!</v>
      </c>
      <c r="HK14" s="46" t="e">
        <f>SUBTOTAL(109,#REF!)</f>
        <v>#REF!</v>
      </c>
      <c r="HL14" s="46" t="e">
        <f>SUBTOTAL(109,#REF!)</f>
        <v>#REF!</v>
      </c>
      <c r="HM14" s="46" t="e">
        <f>SUBTOTAL(109,#REF!)</f>
        <v>#REF!</v>
      </c>
      <c r="HN14" s="46" t="e">
        <f>SUBTOTAL(109,#REF!)</f>
        <v>#REF!</v>
      </c>
      <c r="HO14" s="46" t="e">
        <f>SUBTOTAL(109,#REF!)</f>
        <v>#REF!</v>
      </c>
      <c r="HP14" s="46" t="e">
        <f>SUBTOTAL(109,#REF!)</f>
        <v>#REF!</v>
      </c>
      <c r="HQ14" s="46" t="e">
        <f>SUBTOTAL(109,#REF!)</f>
        <v>#REF!</v>
      </c>
      <c r="HR14" s="46" t="e">
        <f>SUBTOTAL(109,#REF!)</f>
        <v>#REF!</v>
      </c>
      <c r="HS14" s="46" t="e">
        <f>SUBTOTAL(109,#REF!)</f>
        <v>#REF!</v>
      </c>
      <c r="HT14" s="46" t="e">
        <f>SUBTOTAL(109,#REF!)</f>
        <v>#REF!</v>
      </c>
      <c r="HU14" s="46" t="e">
        <f>SUBTOTAL(109,#REF!)</f>
        <v>#REF!</v>
      </c>
      <c r="HV14" s="46" t="e">
        <f>SUBTOTAL(109,#REF!)</f>
        <v>#REF!</v>
      </c>
      <c r="HW14" s="46" t="e">
        <f>SUBTOTAL(109,#REF!)</f>
        <v>#REF!</v>
      </c>
      <c r="HX14" s="46" t="e">
        <f>SUBTOTAL(109,#REF!)</f>
        <v>#REF!</v>
      </c>
      <c r="HY14" s="46" t="e">
        <f>SUBTOTAL(109,#REF!)</f>
        <v>#REF!</v>
      </c>
      <c r="HZ14" s="46" t="e">
        <f>SUBTOTAL(109,#REF!)</f>
        <v>#REF!</v>
      </c>
      <c r="IA14" s="46" t="e">
        <f>SUBTOTAL(109,#REF!)</f>
        <v>#REF!</v>
      </c>
      <c r="IB14" s="46" t="e">
        <f>SUBTOTAL(109,#REF!)</f>
        <v>#REF!</v>
      </c>
      <c r="IC14" s="46" t="e">
        <f>SUBTOTAL(109,#REF!)</f>
        <v>#REF!</v>
      </c>
      <c r="ID14" s="46" t="e">
        <f>SUBTOTAL(109,#REF!)</f>
        <v>#REF!</v>
      </c>
      <c r="IE14" s="46" t="e">
        <f>SUBTOTAL(109,#REF!)</f>
        <v>#REF!</v>
      </c>
      <c r="IF14" s="46" t="e">
        <f>SUBTOTAL(109,#REF!)</f>
        <v>#REF!</v>
      </c>
      <c r="IG14" s="46" t="e">
        <f>SUBTOTAL(109,#REF!)</f>
        <v>#REF!</v>
      </c>
      <c r="IH14" s="46" t="e">
        <f>SUBTOTAL(109,#REF!)</f>
        <v>#REF!</v>
      </c>
      <c r="II14" s="46" t="e">
        <f>SUBTOTAL(109,#REF!)</f>
        <v>#REF!</v>
      </c>
      <c r="IJ14" s="46" t="e">
        <f>SUBTOTAL(109,#REF!)</f>
        <v>#REF!</v>
      </c>
      <c r="IK14" s="46" t="e">
        <f>SUBTOTAL(109,#REF!)</f>
        <v>#REF!</v>
      </c>
      <c r="IL14" s="46" t="e">
        <f>SUBTOTAL(109,#REF!)</f>
        <v>#REF!</v>
      </c>
      <c r="IM14" s="46" t="e">
        <f>SUBTOTAL(109,#REF!)</f>
        <v>#REF!</v>
      </c>
      <c r="IN14" s="46" t="e">
        <f>SUBTOTAL(109,#REF!)</f>
        <v>#REF!</v>
      </c>
      <c r="IO14" s="46" t="e">
        <f>SUBTOTAL(109,#REF!)</f>
        <v>#REF!</v>
      </c>
      <c r="IP14" s="46" t="e">
        <f>SUBTOTAL(109,#REF!)</f>
        <v>#REF!</v>
      </c>
      <c r="IQ14" s="46" t="e">
        <f>SUBTOTAL(109,#REF!)</f>
        <v>#REF!</v>
      </c>
      <c r="IR14" s="46" t="e">
        <f>SUBTOTAL(109,#REF!)</f>
        <v>#REF!</v>
      </c>
      <c r="IS14" s="46" t="e">
        <f>SUBTOTAL(109,#REF!)</f>
        <v>#REF!</v>
      </c>
      <c r="IT14" s="46" t="e">
        <f>SUBTOTAL(109,#REF!)</f>
        <v>#REF!</v>
      </c>
      <c r="IU14" s="46" t="e">
        <f>SUBTOTAL(109,#REF!)</f>
        <v>#REF!</v>
      </c>
      <c r="IV14" s="46" t="e">
        <f>SUBTOTAL(109,#REF!)</f>
        <v>#REF!</v>
      </c>
      <c r="IW14" s="46" t="e">
        <f>SUBTOTAL(109,#REF!)</f>
        <v>#REF!</v>
      </c>
      <c r="IX14" s="46" t="e">
        <f>SUBTOTAL(109,#REF!)</f>
        <v>#REF!</v>
      </c>
      <c r="IY14" s="46" t="e">
        <f>SUBTOTAL(109,#REF!)</f>
        <v>#REF!</v>
      </c>
      <c r="IZ14" s="46" t="e">
        <f>SUBTOTAL(109,#REF!)</f>
        <v>#REF!</v>
      </c>
      <c r="JA14" s="46" t="e">
        <f>SUBTOTAL(109,#REF!)</f>
        <v>#REF!</v>
      </c>
      <c r="JB14" s="46" t="e">
        <f>SUBTOTAL(109,#REF!)</f>
        <v>#REF!</v>
      </c>
      <c r="JC14" s="46" t="e">
        <f>SUBTOTAL(109,#REF!)</f>
        <v>#REF!</v>
      </c>
      <c r="JD14" s="46" t="e">
        <f>SUBTOTAL(109,#REF!)</f>
        <v>#REF!</v>
      </c>
      <c r="JE14" s="46" t="e">
        <f>SUBTOTAL(109,#REF!)</f>
        <v>#REF!</v>
      </c>
      <c r="JF14" s="46" t="e">
        <f>SUBTOTAL(109,#REF!)</f>
        <v>#REF!</v>
      </c>
      <c r="JG14" s="46" t="e">
        <f>SUBTOTAL(109,#REF!)</f>
        <v>#REF!</v>
      </c>
      <c r="JH14" s="46" t="e">
        <f>SUBTOTAL(109,#REF!)</f>
        <v>#REF!</v>
      </c>
      <c r="JI14" s="46" t="e">
        <f>SUBTOTAL(109,#REF!)</f>
        <v>#REF!</v>
      </c>
      <c r="JJ14" s="46" t="e">
        <f>SUBTOTAL(109,#REF!)</f>
        <v>#REF!</v>
      </c>
      <c r="JK14" s="46" t="e">
        <f>SUBTOTAL(109,#REF!)</f>
        <v>#REF!</v>
      </c>
      <c r="JL14" s="46" t="e">
        <f>SUBTOTAL(109,#REF!)</f>
        <v>#REF!</v>
      </c>
      <c r="JM14" s="46" t="e">
        <f>SUBTOTAL(109,#REF!)</f>
        <v>#REF!</v>
      </c>
      <c r="JN14" s="46" t="e">
        <f>SUBTOTAL(109,#REF!)</f>
        <v>#REF!</v>
      </c>
      <c r="JO14" s="46" t="e">
        <f>SUBTOTAL(109,#REF!)</f>
        <v>#REF!</v>
      </c>
      <c r="JP14" s="46" t="e">
        <f>SUBTOTAL(109,#REF!)</f>
        <v>#REF!</v>
      </c>
      <c r="JQ14" s="46" t="e">
        <f>SUBTOTAL(109,#REF!)</f>
        <v>#REF!</v>
      </c>
      <c r="JR14" s="46" t="e">
        <f>SUBTOTAL(109,#REF!)</f>
        <v>#REF!</v>
      </c>
      <c r="JS14" s="46" t="e">
        <f>SUBTOTAL(109,#REF!)</f>
        <v>#REF!</v>
      </c>
      <c r="JT14" s="46" t="e">
        <f>SUBTOTAL(109,#REF!)</f>
        <v>#REF!</v>
      </c>
      <c r="JU14" s="46" t="e">
        <f>SUBTOTAL(109,#REF!)</f>
        <v>#REF!</v>
      </c>
      <c r="JV14" s="46" t="e">
        <f>SUBTOTAL(109,#REF!)</f>
        <v>#REF!</v>
      </c>
      <c r="JW14" s="46" t="e">
        <f>SUBTOTAL(109,#REF!)</f>
        <v>#REF!</v>
      </c>
      <c r="JX14" s="46" t="e">
        <f>SUBTOTAL(109,#REF!)</f>
        <v>#REF!</v>
      </c>
      <c r="JZ14" s="48" t="e">
        <f>+JY13-JZ13</f>
        <v>#REF!</v>
      </c>
      <c r="KA14" s="46" t="e">
        <f>SUBTOTAL(109,#REF!)</f>
        <v>#REF!</v>
      </c>
      <c r="KB14" s="46" t="e">
        <f>SUBTOTAL(109,#REF!)</f>
        <v>#REF!</v>
      </c>
      <c r="KC14" s="46" t="e">
        <f>SUBTOTAL(109,#REF!)</f>
        <v>#REF!</v>
      </c>
      <c r="KD14" s="46" t="e">
        <f>SUBTOTAL(109,#REF!)</f>
        <v>#REF!</v>
      </c>
      <c r="KE14" s="46" t="e">
        <f>SUBTOTAL(109,#REF!)</f>
        <v>#REF!</v>
      </c>
      <c r="KF14" s="46" t="e">
        <f>SUBTOTAL(109,#REF!)</f>
        <v>#REF!</v>
      </c>
      <c r="KG14" s="46" t="e">
        <f>SUBTOTAL(109,#REF!)</f>
        <v>#REF!</v>
      </c>
      <c r="KH14" s="46" t="e">
        <f>SUBTOTAL(109,#REF!)</f>
        <v>#REF!</v>
      </c>
      <c r="KI14" s="46" t="e">
        <f>SUBTOTAL(109,#REF!)</f>
        <v>#REF!</v>
      </c>
      <c r="KJ14" s="46" t="e">
        <f>SUBTOTAL(109,#REF!)</f>
        <v>#REF!</v>
      </c>
      <c r="KK14" s="46" t="e">
        <f>SUBTOTAL(109,#REF!)</f>
        <v>#REF!</v>
      </c>
      <c r="KL14" s="46" t="e">
        <f>SUBTOTAL(109,#REF!)</f>
        <v>#REF!</v>
      </c>
      <c r="KM14" s="46" t="e">
        <f>SUBTOTAL(109,#REF!)</f>
        <v>#REF!</v>
      </c>
      <c r="KN14" s="46" t="e">
        <f>SUBTOTAL(109,#REF!)</f>
        <v>#REF!</v>
      </c>
      <c r="KO14" s="46" t="e">
        <f>SUBTOTAL(109,#REF!)</f>
        <v>#REF!</v>
      </c>
      <c r="KP14" s="46" t="e">
        <f>SUBTOTAL(109,#REF!)</f>
        <v>#REF!</v>
      </c>
      <c r="KQ14" s="46" t="e">
        <f>SUBTOTAL(109,#REF!)</f>
        <v>#REF!</v>
      </c>
      <c r="KR14" s="46" t="e">
        <f>SUBTOTAL(109,#REF!)</f>
        <v>#REF!</v>
      </c>
      <c r="KS14" s="46" t="e">
        <f>SUBTOTAL(109,#REF!)</f>
        <v>#REF!</v>
      </c>
      <c r="KT14" s="46" t="e">
        <f>SUBTOTAL(109,#REF!)</f>
        <v>#REF!</v>
      </c>
      <c r="KU14" s="46" t="e">
        <f>SUBTOTAL(109,#REF!)</f>
        <v>#REF!</v>
      </c>
      <c r="KV14" s="46" t="e">
        <f>SUBTOTAL(109,#REF!)</f>
        <v>#REF!</v>
      </c>
      <c r="KW14" s="46" t="e">
        <f>SUBTOTAL(109,#REF!)</f>
        <v>#REF!</v>
      </c>
      <c r="KX14" s="46" t="e">
        <f>SUBTOTAL(109,#REF!)</f>
        <v>#REF!</v>
      </c>
      <c r="KY14" s="46" t="e">
        <f>SUBTOTAL(109,#REF!)</f>
        <v>#REF!</v>
      </c>
      <c r="KZ14" s="46" t="e">
        <f>SUBTOTAL(109,#REF!)</f>
        <v>#REF!</v>
      </c>
      <c r="LA14" s="46" t="e">
        <f>SUBTOTAL(109,#REF!)</f>
        <v>#REF!</v>
      </c>
      <c r="LB14" s="46" t="e">
        <f>SUBTOTAL(109,#REF!)</f>
        <v>#REF!</v>
      </c>
      <c r="LC14" s="46" t="e">
        <f>SUBTOTAL(109,#REF!)</f>
        <v>#REF!</v>
      </c>
      <c r="LD14" s="46" t="e">
        <f>SUBTOTAL(109,#REF!)</f>
        <v>#REF!</v>
      </c>
      <c r="LE14" s="46" t="e">
        <f>SUBTOTAL(109,#REF!)</f>
        <v>#REF!</v>
      </c>
      <c r="LF14" s="46" t="e">
        <f>SUBTOTAL(109,#REF!)</f>
        <v>#REF!</v>
      </c>
      <c r="LG14" s="46" t="e">
        <f>SUBTOTAL(109,#REF!)</f>
        <v>#REF!</v>
      </c>
      <c r="LH14" s="46" t="e">
        <f>SUBTOTAL(109,#REF!)</f>
        <v>#REF!</v>
      </c>
      <c r="LI14" s="46" t="e">
        <f>SUBTOTAL(109,#REF!)</f>
        <v>#REF!</v>
      </c>
      <c r="LJ14" s="46" t="e">
        <f>SUBTOTAL(109,#REF!)</f>
        <v>#REF!</v>
      </c>
      <c r="LK14" s="46" t="e">
        <f>SUBTOTAL(109,#REF!)</f>
        <v>#REF!</v>
      </c>
      <c r="LL14" s="46" t="e">
        <f>SUBTOTAL(109,#REF!)</f>
        <v>#REF!</v>
      </c>
      <c r="LM14" s="46" t="e">
        <f>SUBTOTAL(109,#REF!)</f>
        <v>#REF!</v>
      </c>
      <c r="LN14" s="46" t="e">
        <f>SUBTOTAL(109,#REF!)</f>
        <v>#REF!</v>
      </c>
      <c r="LO14" s="46" t="e">
        <f>SUBTOTAL(109,#REF!)</f>
        <v>#REF!</v>
      </c>
      <c r="LP14" s="46" t="e">
        <f>SUBTOTAL(109,#REF!)</f>
        <v>#REF!</v>
      </c>
      <c r="LQ14" s="46" t="e">
        <f>SUBTOTAL(109,#REF!)</f>
        <v>#REF!</v>
      </c>
      <c r="LR14" s="46" t="e">
        <f>SUBTOTAL(109,#REF!)</f>
        <v>#REF!</v>
      </c>
      <c r="LS14" s="46" t="e">
        <f>SUBTOTAL(109,#REF!)</f>
        <v>#REF!</v>
      </c>
      <c r="LT14" s="46" t="e">
        <f>SUBTOTAL(109,#REF!)</f>
        <v>#REF!</v>
      </c>
      <c r="LU14" s="46" t="e">
        <f>SUBTOTAL(109,#REF!)</f>
        <v>#REF!</v>
      </c>
      <c r="LV14" s="46" t="e">
        <f>SUBTOTAL(109,#REF!)</f>
        <v>#REF!</v>
      </c>
      <c r="LW14" s="46" t="e">
        <f>SUBTOTAL(109,#REF!)</f>
        <v>#REF!</v>
      </c>
      <c r="LX14" s="46" t="e">
        <f>SUBTOTAL(109,#REF!)</f>
        <v>#REF!</v>
      </c>
      <c r="LY14" s="46" t="e">
        <f>SUBTOTAL(109,#REF!)</f>
        <v>#REF!</v>
      </c>
      <c r="LZ14" s="46" t="e">
        <f>SUBTOTAL(109,#REF!)</f>
        <v>#REF!</v>
      </c>
      <c r="MA14" s="46" t="e">
        <f>SUBTOTAL(109,#REF!)</f>
        <v>#REF!</v>
      </c>
      <c r="MB14" s="46" t="e">
        <f>SUBTOTAL(109,#REF!)</f>
        <v>#REF!</v>
      </c>
      <c r="MC14" s="46" t="e">
        <f>SUBTOTAL(109,#REF!)</f>
        <v>#REF!</v>
      </c>
      <c r="MD14" s="46" t="e">
        <f>SUBTOTAL(109,#REF!)</f>
        <v>#REF!</v>
      </c>
      <c r="ME14" s="46" t="e">
        <f>SUBTOTAL(109,#REF!)</f>
        <v>#REF!</v>
      </c>
      <c r="MF14" s="46" t="e">
        <f>SUBTOTAL(109,#REF!)</f>
        <v>#REF!</v>
      </c>
      <c r="MG14" s="46" t="e">
        <f>SUBTOTAL(109,#REF!)</f>
        <v>#REF!</v>
      </c>
      <c r="MH14" s="46" t="e">
        <f>SUBTOTAL(109,#REF!)</f>
        <v>#REF!</v>
      </c>
      <c r="MI14" s="46" t="e">
        <f>SUBTOTAL(109,#REF!)</f>
        <v>#REF!</v>
      </c>
      <c r="MJ14" s="46" t="e">
        <f>SUBTOTAL(109,#REF!)</f>
        <v>#REF!</v>
      </c>
      <c r="MK14" s="46" t="e">
        <f>SUBTOTAL(109,#REF!)</f>
        <v>#REF!</v>
      </c>
      <c r="ML14" s="46" t="e">
        <f>SUBTOTAL(109,#REF!)</f>
        <v>#REF!</v>
      </c>
      <c r="MM14" s="46" t="e">
        <f>SUBTOTAL(109,#REF!)</f>
        <v>#REF!</v>
      </c>
      <c r="MN14" s="46" t="e">
        <f>SUBTOTAL(109,#REF!)</f>
        <v>#REF!</v>
      </c>
      <c r="MO14" s="46" t="e">
        <f>SUBTOTAL(109,#REF!)</f>
        <v>#REF!</v>
      </c>
      <c r="MP14" s="46" t="e">
        <f>SUBTOTAL(109,#REF!)</f>
        <v>#REF!</v>
      </c>
      <c r="MQ14" s="46" t="e">
        <f>SUBTOTAL(109,#REF!)</f>
        <v>#REF!</v>
      </c>
      <c r="MR14" s="46" t="e">
        <f>SUBTOTAL(109,#REF!)</f>
        <v>#REF!</v>
      </c>
      <c r="MS14" s="46" t="e">
        <f>SUBTOTAL(109,#REF!)</f>
        <v>#REF!</v>
      </c>
      <c r="MT14" s="46" t="e">
        <f>SUBTOTAL(109,#REF!)</f>
        <v>#REF!</v>
      </c>
      <c r="MU14" s="46" t="e">
        <f>SUBTOTAL(109,#REF!)</f>
        <v>#REF!</v>
      </c>
      <c r="MV14" s="46" t="e">
        <f>SUBTOTAL(109,#REF!)</f>
        <v>#REF!</v>
      </c>
      <c r="MW14" s="46" t="e">
        <f>SUBTOTAL(109,#REF!)</f>
        <v>#REF!</v>
      </c>
      <c r="MX14" s="46" t="e">
        <f>SUBTOTAL(109,#REF!)</f>
        <v>#REF!</v>
      </c>
      <c r="MY14" s="46" t="e">
        <f>SUBTOTAL(109,#REF!)</f>
        <v>#REF!</v>
      </c>
      <c r="MZ14" s="46" t="e">
        <f>SUBTOTAL(109,#REF!)</f>
        <v>#REF!</v>
      </c>
      <c r="NA14" s="46" t="e">
        <f>SUBTOTAL(109,#REF!)</f>
        <v>#REF!</v>
      </c>
      <c r="NB14" s="46" t="e">
        <f>SUBTOTAL(109,#REF!)</f>
        <v>#REF!</v>
      </c>
      <c r="NC14" s="46" t="e">
        <f>SUBTOTAL(109,#REF!)</f>
        <v>#REF!</v>
      </c>
      <c r="ND14" s="46" t="e">
        <f>SUBTOTAL(109,#REF!)</f>
        <v>#REF!</v>
      </c>
      <c r="NE14" s="46" t="e">
        <f>SUBTOTAL(109,#REF!)</f>
        <v>#REF!</v>
      </c>
      <c r="NF14" s="46" t="e">
        <f>SUBTOTAL(109,#REF!)</f>
        <v>#REF!</v>
      </c>
      <c r="NG14" s="46" t="e">
        <f>SUBTOTAL(109,#REF!)</f>
        <v>#REF!</v>
      </c>
      <c r="NH14" s="46" t="e">
        <f>SUBTOTAL(109,#REF!)</f>
        <v>#REF!</v>
      </c>
      <c r="NI14" s="46" t="e">
        <f>SUBTOTAL(109,#REF!)</f>
        <v>#REF!</v>
      </c>
      <c r="NJ14" s="46" t="e">
        <f>SUBTOTAL(109,#REF!)</f>
        <v>#REF!</v>
      </c>
      <c r="NK14" s="46" t="e">
        <f>SUBTOTAL(109,#REF!)</f>
        <v>#REF!</v>
      </c>
      <c r="NL14" s="46" t="e">
        <f>SUBTOTAL(109,#REF!)</f>
        <v>#REF!</v>
      </c>
      <c r="NM14" s="46" t="e">
        <f>SUBTOTAL(109,#REF!)</f>
        <v>#REF!</v>
      </c>
      <c r="NN14" s="46" t="e">
        <f>SUBTOTAL(109,#REF!)</f>
        <v>#REF!</v>
      </c>
      <c r="NO14" s="46" t="e">
        <f>SUBTOTAL(109,#REF!)</f>
        <v>#REF!</v>
      </c>
      <c r="NP14" s="46" t="e">
        <f>SUBTOTAL(109,#REF!)</f>
        <v>#REF!</v>
      </c>
      <c r="NQ14" s="46" t="e">
        <f>SUBTOTAL(109,#REF!)</f>
        <v>#REF!</v>
      </c>
      <c r="NR14" s="46" t="e">
        <f>SUBTOTAL(109,#REF!)</f>
        <v>#REF!</v>
      </c>
      <c r="NS14" s="46" t="e">
        <f>SUBTOTAL(109,#REF!)</f>
        <v>#REF!</v>
      </c>
      <c r="NT14" s="46" t="e">
        <f>SUBTOTAL(109,#REF!)</f>
        <v>#REF!</v>
      </c>
      <c r="NU14" s="46" t="e">
        <f>SUBTOTAL(109,#REF!)</f>
        <v>#REF!</v>
      </c>
      <c r="NV14" s="46" t="e">
        <f>SUBTOTAL(109,#REF!)</f>
        <v>#REF!</v>
      </c>
      <c r="NW14" s="46" t="e">
        <f>SUBTOTAL(109,#REF!)</f>
        <v>#REF!</v>
      </c>
      <c r="NX14" s="46" t="e">
        <f>SUBTOTAL(109,#REF!)</f>
        <v>#REF!</v>
      </c>
      <c r="NY14" s="46" t="e">
        <f>SUBTOTAL(109,#REF!)</f>
        <v>#REF!</v>
      </c>
      <c r="NZ14" s="46" t="e">
        <f>SUBTOTAL(109,#REF!)</f>
        <v>#REF!</v>
      </c>
      <c r="OA14" s="46" t="e">
        <f>SUBTOTAL(109,#REF!)</f>
        <v>#REF!</v>
      </c>
      <c r="OB14" s="46" t="e">
        <f>SUBTOTAL(109,#REF!)</f>
        <v>#REF!</v>
      </c>
      <c r="OC14" s="46" t="e">
        <f>SUBTOTAL(109,#REF!)</f>
        <v>#REF!</v>
      </c>
      <c r="OD14" s="46" t="e">
        <f>SUBTOTAL(109,#REF!)</f>
        <v>#REF!</v>
      </c>
      <c r="OE14" s="46" t="e">
        <f>SUBTOTAL(109,#REF!)</f>
        <v>#REF!</v>
      </c>
      <c r="OF14" s="46" t="e">
        <f>SUBTOTAL(109,#REF!)</f>
        <v>#REF!</v>
      </c>
      <c r="OG14" s="46" t="e">
        <f>SUBTOTAL(109,#REF!)</f>
        <v>#REF!</v>
      </c>
      <c r="OH14" s="46" t="e">
        <f>SUBTOTAL(109,#REF!)</f>
        <v>#REF!</v>
      </c>
      <c r="OI14" s="46" t="e">
        <f>SUBTOTAL(109,#REF!)</f>
        <v>#REF!</v>
      </c>
      <c r="OJ14" s="46" t="e">
        <f>SUBTOTAL(109,#REF!)</f>
        <v>#REF!</v>
      </c>
      <c r="OK14" s="46" t="e">
        <f>SUBTOTAL(109,#REF!)</f>
        <v>#REF!</v>
      </c>
      <c r="OL14" s="46" t="e">
        <f>SUBTOTAL(109,#REF!)</f>
        <v>#REF!</v>
      </c>
      <c r="OM14" s="46" t="e">
        <f>SUBTOTAL(109,#REF!)</f>
        <v>#REF!</v>
      </c>
      <c r="ON14" s="46" t="e">
        <f>SUBTOTAL(109,#REF!)</f>
        <v>#REF!</v>
      </c>
      <c r="OO14" s="46" t="e">
        <f>SUBTOTAL(109,#REF!)</f>
        <v>#REF!</v>
      </c>
      <c r="OP14" s="46" t="e">
        <f>SUBTOTAL(109,#REF!)</f>
        <v>#REF!</v>
      </c>
      <c r="OQ14" s="46" t="e">
        <f>SUBTOTAL(109,#REF!)</f>
        <v>#REF!</v>
      </c>
      <c r="OR14" s="46" t="e">
        <f>SUBTOTAL(109,#REF!)</f>
        <v>#REF!</v>
      </c>
      <c r="OS14" s="46" t="e">
        <f>SUBTOTAL(109,#REF!)</f>
        <v>#REF!</v>
      </c>
      <c r="OT14" s="46" t="e">
        <f>SUBTOTAL(109,#REF!)</f>
        <v>#REF!</v>
      </c>
      <c r="OU14" s="46" t="e">
        <f>SUBTOTAL(109,#REF!)</f>
        <v>#REF!</v>
      </c>
      <c r="OV14" s="46" t="e">
        <f>SUBTOTAL(109,#REF!)</f>
        <v>#REF!</v>
      </c>
      <c r="OW14" s="46" t="e">
        <f>SUBTOTAL(109,#REF!)</f>
        <v>#REF!</v>
      </c>
      <c r="OX14" s="46" t="e">
        <f>SUBTOTAL(109,#REF!)</f>
        <v>#REF!</v>
      </c>
      <c r="OY14" s="46" t="e">
        <f>SUBTOTAL(109,#REF!)</f>
        <v>#REF!</v>
      </c>
      <c r="OZ14" s="46" t="e">
        <f>SUBTOTAL(109,#REF!)</f>
        <v>#REF!</v>
      </c>
      <c r="PA14" s="46" t="e">
        <f>SUBTOTAL(109,#REF!)</f>
        <v>#REF!</v>
      </c>
      <c r="PB14" s="46" t="e">
        <f>SUBTOTAL(109,#REF!)</f>
        <v>#REF!</v>
      </c>
      <c r="PC14" s="46" t="e">
        <f>SUBTOTAL(109,#REF!)</f>
        <v>#REF!</v>
      </c>
      <c r="PD14" s="46" t="e">
        <f>SUBTOTAL(109,#REF!)</f>
        <v>#REF!</v>
      </c>
      <c r="PE14" s="46" t="e">
        <f>SUBTOTAL(109,#REF!)</f>
        <v>#REF!</v>
      </c>
      <c r="PF14" s="46" t="e">
        <f>SUBTOTAL(109,#REF!)</f>
        <v>#REF!</v>
      </c>
      <c r="PG14" s="46" t="e">
        <f>SUBTOTAL(109,#REF!)</f>
        <v>#REF!</v>
      </c>
      <c r="PH14" s="46" t="e">
        <f>SUBTOTAL(109,#REF!)</f>
        <v>#REF!</v>
      </c>
      <c r="PI14" s="46" t="e">
        <f>SUBTOTAL(109,#REF!)</f>
        <v>#REF!</v>
      </c>
      <c r="PJ14" s="46" t="e">
        <f>SUBTOTAL(109,#REF!)</f>
        <v>#REF!</v>
      </c>
      <c r="PK14" s="46" t="e">
        <f>SUBTOTAL(109,#REF!)</f>
        <v>#REF!</v>
      </c>
      <c r="PL14" s="46" t="e">
        <f>SUBTOTAL(109,#REF!)</f>
        <v>#REF!</v>
      </c>
      <c r="PM14" s="46" t="e">
        <f>SUBTOTAL(109,#REF!)</f>
        <v>#REF!</v>
      </c>
      <c r="PN14" s="46" t="e">
        <f>SUBTOTAL(109,#REF!)</f>
        <v>#REF!</v>
      </c>
      <c r="PO14" s="46" t="e">
        <f>SUBTOTAL(109,#REF!)</f>
        <v>#REF!</v>
      </c>
      <c r="PP14" s="46" t="e">
        <f>SUBTOTAL(109,#REF!)</f>
        <v>#REF!</v>
      </c>
      <c r="PQ14" s="46" t="e">
        <f>SUBTOTAL(109,#REF!)</f>
        <v>#REF!</v>
      </c>
      <c r="PR14" s="46" t="e">
        <f>SUBTOTAL(109,#REF!)</f>
        <v>#REF!</v>
      </c>
      <c r="PS14" s="46" t="e">
        <f>SUBTOTAL(109,#REF!)</f>
        <v>#REF!</v>
      </c>
      <c r="PT14" s="46" t="e">
        <f>SUBTOTAL(109,#REF!)</f>
        <v>#REF!</v>
      </c>
      <c r="PU14" s="46" t="e">
        <f>SUBTOTAL(109,#REF!)</f>
        <v>#REF!</v>
      </c>
      <c r="PV14" s="46" t="e">
        <f>SUBTOTAL(109,#REF!)</f>
        <v>#REF!</v>
      </c>
      <c r="PW14" s="46" t="e">
        <f>SUBTOTAL(109,#REF!)</f>
        <v>#REF!</v>
      </c>
      <c r="PX14" s="46" t="e">
        <f>SUBTOTAL(109,#REF!)</f>
        <v>#REF!</v>
      </c>
      <c r="PY14" s="46" t="e">
        <f>SUBTOTAL(109,#REF!)</f>
        <v>#REF!</v>
      </c>
      <c r="PZ14" s="46" t="e">
        <f>SUBTOTAL(109,#REF!)</f>
        <v>#REF!</v>
      </c>
      <c r="QA14" s="46" t="e">
        <f>SUBTOTAL(109,#REF!)</f>
        <v>#REF!</v>
      </c>
      <c r="QB14" s="46" t="e">
        <f>SUBTOTAL(109,#REF!)</f>
        <v>#REF!</v>
      </c>
      <c r="QC14" s="46" t="e">
        <f>SUBTOTAL(109,#REF!)</f>
        <v>#REF!</v>
      </c>
      <c r="QD14" s="46" t="e">
        <f>SUBTOTAL(109,#REF!)</f>
        <v>#REF!</v>
      </c>
      <c r="QE14" s="46" t="e">
        <f>SUBTOTAL(109,#REF!)</f>
        <v>#REF!</v>
      </c>
      <c r="QF14" s="46" t="e">
        <f>SUBTOTAL(109,#REF!)</f>
        <v>#REF!</v>
      </c>
      <c r="QG14" s="46" t="e">
        <f>SUBTOTAL(109,#REF!)</f>
        <v>#REF!</v>
      </c>
      <c r="QH14" s="46" t="e">
        <f>SUBTOTAL(109,#REF!)</f>
        <v>#REF!</v>
      </c>
      <c r="QI14" s="46" t="e">
        <f>SUBTOTAL(109,#REF!)</f>
        <v>#REF!</v>
      </c>
      <c r="QJ14" s="46" t="e">
        <f>SUBTOTAL(109,#REF!)</f>
        <v>#REF!</v>
      </c>
      <c r="QK14" s="46" t="e">
        <f>SUBTOTAL(109,#REF!)</f>
        <v>#REF!</v>
      </c>
      <c r="QL14" s="46" t="e">
        <f>SUBTOTAL(109,#REF!)</f>
        <v>#REF!</v>
      </c>
      <c r="QM14" s="46" t="e">
        <f>SUBTOTAL(109,#REF!)</f>
        <v>#REF!</v>
      </c>
      <c r="QN14" s="46" t="e">
        <f>SUBTOTAL(109,#REF!)</f>
        <v>#REF!</v>
      </c>
      <c r="QO14" s="46" t="e">
        <f>SUBTOTAL(109,#REF!)</f>
        <v>#REF!</v>
      </c>
      <c r="QP14" s="46" t="e">
        <f>SUBTOTAL(109,#REF!)</f>
        <v>#REF!</v>
      </c>
      <c r="QQ14" s="46" t="e">
        <f>SUBTOTAL(109,#REF!)</f>
        <v>#REF!</v>
      </c>
      <c r="QR14" s="46" t="e">
        <f>SUBTOTAL(109,#REF!)</f>
        <v>#REF!</v>
      </c>
      <c r="QS14" s="46" t="e">
        <f>SUBTOTAL(109,#REF!)</f>
        <v>#REF!</v>
      </c>
      <c r="QT14" s="46" t="e">
        <f>SUBTOTAL(109,#REF!)</f>
        <v>#REF!</v>
      </c>
      <c r="QU14" s="46" t="e">
        <f>SUBTOTAL(109,#REF!)</f>
        <v>#REF!</v>
      </c>
      <c r="QV14" s="46" t="e">
        <f>SUBTOTAL(109,#REF!)</f>
        <v>#REF!</v>
      </c>
      <c r="QW14" s="46" t="e">
        <f>SUBTOTAL(109,#REF!)</f>
        <v>#REF!</v>
      </c>
      <c r="QX14" s="46" t="e">
        <f>SUBTOTAL(109,#REF!)</f>
        <v>#REF!</v>
      </c>
      <c r="QY14" s="46" t="e">
        <f>SUBTOTAL(109,#REF!)</f>
        <v>#REF!</v>
      </c>
      <c r="QZ14" s="46" t="e">
        <f>SUBTOTAL(109,#REF!)</f>
        <v>#REF!</v>
      </c>
      <c r="RA14" s="46" t="e">
        <f>SUBTOTAL(109,#REF!)</f>
        <v>#REF!</v>
      </c>
      <c r="RB14" s="46" t="e">
        <f>SUBTOTAL(109,#REF!)</f>
        <v>#REF!</v>
      </c>
      <c r="RC14" s="46" t="e">
        <f>SUBTOTAL(109,#REF!)</f>
        <v>#REF!</v>
      </c>
      <c r="RD14" s="46" t="e">
        <f>SUBTOTAL(109,#REF!)</f>
        <v>#REF!</v>
      </c>
      <c r="RE14" s="46" t="e">
        <f>SUBTOTAL(109,#REF!)</f>
        <v>#REF!</v>
      </c>
      <c r="RF14" s="46" t="e">
        <f>SUBTOTAL(109,#REF!)</f>
        <v>#REF!</v>
      </c>
      <c r="RG14" s="46" t="e">
        <f>SUBTOTAL(109,#REF!)</f>
        <v>#REF!</v>
      </c>
      <c r="RH14" s="46" t="e">
        <f>SUBTOTAL(109,#REF!)</f>
        <v>#REF!</v>
      </c>
      <c r="RI14" s="46" t="e">
        <f>SUBTOTAL(109,#REF!)</f>
        <v>#REF!</v>
      </c>
      <c r="RJ14" s="46" t="e">
        <f>SUBTOTAL(109,#REF!)</f>
        <v>#REF!</v>
      </c>
      <c r="RK14" s="46" t="e">
        <f>SUBTOTAL(109,#REF!)</f>
        <v>#REF!</v>
      </c>
      <c r="RL14" s="46" t="e">
        <f>SUBTOTAL(109,#REF!)</f>
        <v>#REF!</v>
      </c>
      <c r="RM14" s="46" t="e">
        <f>SUBTOTAL(109,#REF!)</f>
        <v>#REF!</v>
      </c>
      <c r="RN14" s="46" t="e">
        <f>SUBTOTAL(109,#REF!)</f>
        <v>#REF!</v>
      </c>
      <c r="RO14" s="46" t="e">
        <f>SUBTOTAL(109,#REF!)</f>
        <v>#REF!</v>
      </c>
      <c r="RP14" s="46" t="e">
        <f>SUBTOTAL(109,#REF!)</f>
        <v>#REF!</v>
      </c>
      <c r="RQ14" s="46" t="e">
        <f>SUBTOTAL(109,#REF!)</f>
        <v>#REF!</v>
      </c>
      <c r="RR14" s="46" t="e">
        <f>SUBTOTAL(109,#REF!)</f>
        <v>#REF!</v>
      </c>
      <c r="RS14" s="46" t="e">
        <f>SUBTOTAL(109,#REF!)</f>
        <v>#REF!</v>
      </c>
      <c r="RT14" s="46" t="e">
        <f>SUBTOTAL(109,#REF!)</f>
        <v>#REF!</v>
      </c>
      <c r="RU14" s="46" t="e">
        <f>SUBTOTAL(109,#REF!)</f>
        <v>#REF!</v>
      </c>
      <c r="RV14" s="46" t="e">
        <f>SUBTOTAL(109,#REF!)</f>
        <v>#REF!</v>
      </c>
      <c r="RW14" s="46" t="e">
        <f>SUBTOTAL(109,#REF!)</f>
        <v>#REF!</v>
      </c>
      <c r="RX14" s="46" t="e">
        <f>SUBTOTAL(109,#REF!)</f>
        <v>#REF!</v>
      </c>
      <c r="RY14" s="46" t="e">
        <f>SUBTOTAL(109,#REF!)</f>
        <v>#REF!</v>
      </c>
      <c r="RZ14" s="46" t="e">
        <f>SUBTOTAL(109,#REF!)</f>
        <v>#REF!</v>
      </c>
      <c r="SA14" s="46" t="e">
        <f>SUBTOTAL(109,#REF!)</f>
        <v>#REF!</v>
      </c>
      <c r="SB14" s="46" t="e">
        <f>SUBTOTAL(109,#REF!)</f>
        <v>#REF!</v>
      </c>
      <c r="SC14" s="46" t="e">
        <f>SUBTOTAL(109,#REF!)</f>
        <v>#REF!</v>
      </c>
      <c r="SD14" s="46" t="e">
        <f>SUBTOTAL(109,#REF!)</f>
        <v>#REF!</v>
      </c>
      <c r="SE14" s="46" t="e">
        <f>SUBTOTAL(109,#REF!)</f>
        <v>#REF!</v>
      </c>
      <c r="SF14" s="46" t="e">
        <f>SUBTOTAL(109,#REF!)</f>
        <v>#REF!</v>
      </c>
      <c r="SG14" s="46" t="e">
        <f>SUBTOTAL(109,#REF!)</f>
        <v>#REF!</v>
      </c>
      <c r="SH14" s="46" t="e">
        <f>SUBTOTAL(109,#REF!)</f>
        <v>#REF!</v>
      </c>
      <c r="SI14" s="46" t="e">
        <f>SUBTOTAL(109,#REF!)</f>
        <v>#REF!</v>
      </c>
      <c r="SJ14" s="46" t="e">
        <f>SUBTOTAL(109,#REF!)</f>
        <v>#REF!</v>
      </c>
      <c r="SK14" s="46" t="e">
        <f>SUBTOTAL(109,#REF!)</f>
        <v>#REF!</v>
      </c>
      <c r="SL14" s="46" t="e">
        <f>SUBTOTAL(109,#REF!)</f>
        <v>#REF!</v>
      </c>
      <c r="SM14" s="46" t="e">
        <f>SUBTOTAL(109,#REF!)</f>
        <v>#REF!</v>
      </c>
      <c r="SN14" s="46" t="e">
        <f>SUBTOTAL(109,#REF!)</f>
        <v>#REF!</v>
      </c>
      <c r="SO14" s="46" t="e">
        <f>SUBTOTAL(109,#REF!)</f>
        <v>#REF!</v>
      </c>
      <c r="SP14" s="46" t="e">
        <f>SUBTOTAL(109,#REF!)</f>
        <v>#REF!</v>
      </c>
      <c r="SQ14" s="46" t="e">
        <f>SUBTOTAL(109,#REF!)</f>
        <v>#REF!</v>
      </c>
      <c r="SR14" s="46" t="e">
        <f>SUBTOTAL(109,#REF!)</f>
        <v>#REF!</v>
      </c>
      <c r="SS14" s="46" t="e">
        <f>SUBTOTAL(109,#REF!)</f>
        <v>#REF!</v>
      </c>
      <c r="ST14" s="46" t="e">
        <f>SUBTOTAL(109,#REF!)</f>
        <v>#REF!</v>
      </c>
      <c r="SU14" s="46" t="e">
        <f>SUBTOTAL(109,#REF!)</f>
        <v>#REF!</v>
      </c>
      <c r="SV14" s="46" t="e">
        <f>SUBTOTAL(109,#REF!)</f>
        <v>#REF!</v>
      </c>
      <c r="SW14" s="46" t="e">
        <f>SUBTOTAL(109,#REF!)</f>
        <v>#REF!</v>
      </c>
      <c r="SX14" s="46" t="e">
        <f>SUBTOTAL(109,#REF!)</f>
        <v>#REF!</v>
      </c>
      <c r="SY14" s="46" t="e">
        <f>SUBTOTAL(109,#REF!)</f>
        <v>#REF!</v>
      </c>
      <c r="SZ14" s="46" t="e">
        <f>SUBTOTAL(109,#REF!)</f>
        <v>#REF!</v>
      </c>
      <c r="TA14" s="46" t="e">
        <f>SUBTOTAL(109,#REF!)</f>
        <v>#REF!</v>
      </c>
      <c r="TB14" s="46" t="e">
        <f>SUBTOTAL(109,#REF!)</f>
        <v>#REF!</v>
      </c>
      <c r="TC14" s="46" t="e">
        <f>SUBTOTAL(109,#REF!)</f>
        <v>#REF!</v>
      </c>
      <c r="TD14" s="46" t="e">
        <f>SUBTOTAL(109,#REF!)</f>
        <v>#REF!</v>
      </c>
      <c r="TE14" s="46" t="e">
        <f>SUBTOTAL(109,#REF!)</f>
        <v>#REF!</v>
      </c>
      <c r="TF14" s="46" t="e">
        <f>SUBTOTAL(109,#REF!)</f>
        <v>#REF!</v>
      </c>
      <c r="TG14" s="46" t="e">
        <f>SUBTOTAL(109,#REF!)</f>
        <v>#REF!</v>
      </c>
      <c r="TH14" s="46" t="e">
        <f>SUBTOTAL(109,#REF!)</f>
        <v>#REF!</v>
      </c>
      <c r="TI14" s="46" t="e">
        <f>SUBTOTAL(109,#REF!)</f>
        <v>#REF!</v>
      </c>
      <c r="TJ14" s="46" t="e">
        <f>SUBTOTAL(109,#REF!)</f>
        <v>#REF!</v>
      </c>
      <c r="TK14" s="46" t="e">
        <f>SUBTOTAL(109,#REF!)</f>
        <v>#REF!</v>
      </c>
      <c r="TL14" s="46" t="e">
        <f>SUBTOTAL(109,#REF!)</f>
        <v>#REF!</v>
      </c>
      <c r="TM14" s="46" t="e">
        <f>SUBTOTAL(109,#REF!)</f>
        <v>#REF!</v>
      </c>
      <c r="TN14" s="46" t="e">
        <f>SUBTOTAL(109,#REF!)</f>
        <v>#REF!</v>
      </c>
      <c r="TO14" s="46" t="e">
        <f>SUBTOTAL(109,#REF!)</f>
        <v>#REF!</v>
      </c>
    </row>
    <row r="16" spans="1:535" ht="15">
      <c r="A16" s="128" t="s">
        <v>21</v>
      </c>
    </row>
    <row r="17" spans="1:32">
      <c r="A17" s="129" t="s">
        <v>185</v>
      </c>
    </row>
    <row r="18" spans="1:32" ht="14.25">
      <c r="A18" s="130" t="s">
        <v>96</v>
      </c>
    </row>
    <row r="19" spans="1:32">
      <c r="C19" s="5" t="s">
        <v>186</v>
      </c>
      <c r="K19" s="131" t="s">
        <v>187</v>
      </c>
      <c r="M19" s="132">
        <v>49498000</v>
      </c>
      <c r="N19" s="132"/>
      <c r="P19" s="132">
        <v>49498000</v>
      </c>
      <c r="S19" s="132"/>
      <c r="AD19" s="132"/>
      <c r="AE19" s="132">
        <v>49498000</v>
      </c>
      <c r="AF19" s="132"/>
    </row>
    <row r="20" spans="1:32">
      <c r="C20" s="5" t="s">
        <v>188</v>
      </c>
      <c r="K20" s="131" t="s">
        <v>189</v>
      </c>
      <c r="M20" s="132">
        <v>485000</v>
      </c>
      <c r="N20" s="132"/>
      <c r="P20" s="132">
        <v>485000</v>
      </c>
      <c r="S20" s="132"/>
      <c r="AD20" s="132"/>
      <c r="AE20" s="132">
        <v>485000</v>
      </c>
      <c r="AF20" s="132"/>
    </row>
    <row r="21" spans="1:32">
      <c r="C21" s="5" t="s">
        <v>190</v>
      </c>
      <c r="K21" s="131" t="s">
        <v>191</v>
      </c>
      <c r="M21" s="132">
        <v>2328000</v>
      </c>
      <c r="N21" s="132">
        <v>-150000</v>
      </c>
      <c r="P21" s="132">
        <v>2178000</v>
      </c>
      <c r="S21" s="132"/>
      <c r="AD21" s="132"/>
      <c r="AE21" s="132">
        <v>2178000</v>
      </c>
      <c r="AF21" s="132"/>
    </row>
    <row r="22" spans="1:32">
      <c r="C22" s="5" t="s">
        <v>192</v>
      </c>
      <c r="K22" s="131" t="s">
        <v>193</v>
      </c>
      <c r="M22" s="132">
        <v>270000</v>
      </c>
      <c r="N22" s="132">
        <v>70000</v>
      </c>
      <c r="P22" s="132">
        <v>340000</v>
      </c>
      <c r="S22" s="132"/>
      <c r="AD22" s="132"/>
      <c r="AE22" s="132">
        <v>340000</v>
      </c>
      <c r="AF22" s="132"/>
    </row>
    <row r="23" spans="1:32">
      <c r="C23" s="5" t="s">
        <v>194</v>
      </c>
      <c r="K23" s="131" t="s">
        <v>195</v>
      </c>
      <c r="M23" s="132">
        <v>50000</v>
      </c>
      <c r="N23" s="132">
        <v>80000</v>
      </c>
      <c r="P23" s="132">
        <v>130000</v>
      </c>
      <c r="S23" s="132"/>
      <c r="AD23" s="132"/>
      <c r="AE23" s="132">
        <v>130000</v>
      </c>
      <c r="AF23" s="132"/>
    </row>
    <row r="24" spans="1:32">
      <c r="C24" s="5" t="s">
        <v>196</v>
      </c>
      <c r="K24" s="131" t="s">
        <v>197</v>
      </c>
      <c r="M24" s="132">
        <v>270000</v>
      </c>
      <c r="N24" s="132"/>
      <c r="P24" s="132">
        <v>270000</v>
      </c>
      <c r="S24" s="132"/>
      <c r="AD24" s="132"/>
      <c r="AE24" s="132">
        <v>270000</v>
      </c>
      <c r="AF24" s="132"/>
    </row>
    <row r="25" spans="1:32">
      <c r="A25" s="129" t="s">
        <v>198</v>
      </c>
    </row>
    <row r="26" spans="1:32" ht="14.25">
      <c r="A26" s="130" t="s">
        <v>93</v>
      </c>
    </row>
    <row r="27" spans="1:32">
      <c r="C27" s="5" t="s">
        <v>186</v>
      </c>
      <c r="K27" s="131" t="s">
        <v>187</v>
      </c>
      <c r="M27" s="132">
        <v>8267000</v>
      </c>
      <c r="N27" s="132"/>
      <c r="P27" s="132">
        <v>8267000</v>
      </c>
      <c r="S27" s="132">
        <v>25000</v>
      </c>
      <c r="AD27" s="132">
        <v>25000</v>
      </c>
      <c r="AE27" s="132">
        <v>8242000</v>
      </c>
      <c r="AF27" s="132">
        <v>20000</v>
      </c>
    </row>
    <row r="28" spans="1:32">
      <c r="C28" s="5" t="s">
        <v>188</v>
      </c>
      <c r="K28" s="131" t="s">
        <v>189</v>
      </c>
      <c r="M28" s="132">
        <v>60000</v>
      </c>
      <c r="N28" s="132"/>
      <c r="P28" s="132">
        <v>60000</v>
      </c>
      <c r="S28" s="132"/>
      <c r="AD28" s="132"/>
      <c r="AE28" s="132">
        <v>60000</v>
      </c>
      <c r="AF28" s="132"/>
    </row>
    <row r="29" spans="1:32">
      <c r="C29" s="5" t="s">
        <v>190</v>
      </c>
      <c r="K29" s="131" t="s">
        <v>191</v>
      </c>
      <c r="M29" s="132">
        <v>432000</v>
      </c>
      <c r="N29" s="132"/>
      <c r="P29" s="132">
        <v>432000</v>
      </c>
      <c r="S29" s="132"/>
      <c r="AD29" s="132"/>
      <c r="AE29" s="132">
        <v>432000</v>
      </c>
      <c r="AF29" s="132"/>
    </row>
    <row r="30" spans="1:32">
      <c r="C30" s="5" t="s">
        <v>192</v>
      </c>
      <c r="K30" s="131" t="s">
        <v>193</v>
      </c>
      <c r="M30" s="132">
        <v>60000</v>
      </c>
      <c r="N30" s="132"/>
      <c r="P30" s="132">
        <v>60000</v>
      </c>
      <c r="S30" s="132"/>
      <c r="AD30" s="132"/>
      <c r="AE30" s="132">
        <v>60000</v>
      </c>
      <c r="AF30" s="132"/>
    </row>
    <row r="31" spans="1:32">
      <c r="C31" s="5" t="s">
        <v>196</v>
      </c>
      <c r="K31" s="131" t="s">
        <v>197</v>
      </c>
      <c r="M31" s="132">
        <v>60000</v>
      </c>
      <c r="N31" s="132"/>
      <c r="P31" s="132">
        <v>60000</v>
      </c>
      <c r="S31" s="132"/>
      <c r="AD31" s="132"/>
      <c r="AE31" s="132">
        <v>60000</v>
      </c>
      <c r="AF31" s="132"/>
    </row>
    <row r="32" spans="1:32" ht="15">
      <c r="A32" s="128" t="s">
        <v>18</v>
      </c>
    </row>
  </sheetData>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r:id="rId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2"/>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count="14" manualBreakCount="14">
        <brk id="304" max="22" man="1"/>
        <brk id="346" max="22" man="1"/>
        <brk id="516" max="22" man="1"/>
        <brk id="557" max="22" man="1"/>
        <brk id="598" max="22" man="1"/>
        <brk id="639" max="22" man="1"/>
        <brk id="681" max="22" man="1"/>
        <brk id="722" max="22" man="1"/>
        <brk id="979" max="22" man="1"/>
        <brk id="1064" max="22" man="1"/>
        <brk id="1106" max="22" man="1"/>
        <brk id="1148" max="22" man="1"/>
        <brk id="1232" max="22" man="1"/>
        <brk id="1360" max="22" man="1"/>
      </rowBreaks>
      <pageMargins left="0.17" right="0" top="0.17" bottom="0.56000000000000005" header="0.3" footer="0.17"/>
      <pageSetup paperSize="9" scale="80" orientation="landscape" r:id="rId3"/>
      <headerFooter>
        <oddFooter>&amp;LDOH RO7 SAOB - November 2017&amp;RPage &amp;P of &amp;N</oddFooter>
      </headerFooter>
      <autoFilter ref="A15:QN1381"/>
    </customSheetView>
  </customSheetViews>
  <mergeCells count="12">
    <mergeCell ref="J4:AF4"/>
    <mergeCell ref="J5:AF5"/>
    <mergeCell ref="J6:AF6"/>
    <mergeCell ref="A11:J11"/>
    <mergeCell ref="A14:J14"/>
    <mergeCell ref="A13:J13"/>
    <mergeCell ref="AI11:AI12"/>
    <mergeCell ref="JY11:JY12"/>
    <mergeCell ref="JZ11:JZ12"/>
    <mergeCell ref="Q11:AD11"/>
    <mergeCell ref="A12:J12"/>
    <mergeCell ref="AH11:AH12"/>
  </mergeCells>
  <pageMargins left="0.15748031496062992" right="0" top="0.15748031496062992" bottom="0.39370078740157483" header="0.31496062992125984" footer="0.15748031496062992"/>
  <pageSetup paperSize="9" scale="66" orientation="landscape" r:id="rId4"/>
  <headerFooter>
    <oddFooter>&amp;LDOH RO7 SAOB - MARCH 2018&amp;RPage &amp;P of &amp;N</oddFooter>
  </headerFooter>
  <ignoredErrors>
    <ignoredError sqref="P13" formulaRange="1"/>
    <ignoredError sqref="M14:O14 JY14:JZ14 S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style="56" customWidth="1"/>
    <col min="4" max="4" width="14.7109375" hidden="1" customWidth="1"/>
    <col min="5" max="5" width="12.5703125" bestFit="1" customWidth="1"/>
    <col min="6" max="6" width="16.85546875" bestFit="1" customWidth="1"/>
    <col min="7" max="8" width="14.28515625" hidden="1" customWidth="1"/>
    <col min="9" max="18" width="9.28515625" hidden="1" customWidth="1"/>
    <col min="19" max="19" width="15.28515625" hidden="1" customWidth="1"/>
    <col min="20" max="20" width="15" customWidth="1"/>
    <col min="21" max="21" width="16.85546875" customWidth="1"/>
    <col min="22" max="22" width="15.28515625" bestFit="1" customWidth="1"/>
  </cols>
  <sheetData>
    <row r="1" spans="1:22">
      <c r="A1" s="79" t="s">
        <v>87</v>
      </c>
    </row>
    <row r="2" spans="1:22">
      <c r="A2" s="79" t="s">
        <v>88</v>
      </c>
    </row>
    <row r="3" spans="1:22">
      <c r="A3" s="80" t="s">
        <v>92</v>
      </c>
    </row>
    <row r="4" spans="1:22" ht="15.75" thickBot="1"/>
    <row r="5" spans="1:22" ht="26.25" thickBot="1">
      <c r="A5" s="81" t="s">
        <v>89</v>
      </c>
      <c r="B5" s="81" t="s">
        <v>90</v>
      </c>
      <c r="C5" s="84" t="s">
        <v>91</v>
      </c>
      <c r="D5" s="84" t="s">
        <v>24</v>
      </c>
      <c r="E5" s="84" t="s">
        <v>50</v>
      </c>
      <c r="F5" s="91" t="s">
        <v>103</v>
      </c>
      <c r="G5" s="84" t="s">
        <v>104</v>
      </c>
      <c r="H5" s="84" t="s">
        <v>105</v>
      </c>
      <c r="I5" s="84" t="s">
        <v>106</v>
      </c>
      <c r="J5" s="84" t="s">
        <v>107</v>
      </c>
      <c r="K5" s="84" t="s">
        <v>108</v>
      </c>
      <c r="L5" s="84" t="s">
        <v>109</v>
      </c>
      <c r="M5" s="84" t="s">
        <v>110</v>
      </c>
      <c r="N5" s="84" t="s">
        <v>111</v>
      </c>
      <c r="O5" s="84" t="s">
        <v>112</v>
      </c>
      <c r="P5" s="84" t="s">
        <v>113</v>
      </c>
      <c r="Q5" s="84" t="s">
        <v>114</v>
      </c>
      <c r="R5" s="84" t="s">
        <v>115</v>
      </c>
      <c r="S5" s="91" t="s">
        <v>116</v>
      </c>
      <c r="T5" s="91" t="s">
        <v>119</v>
      </c>
      <c r="U5" s="84" t="s">
        <v>179</v>
      </c>
    </row>
    <row r="6" spans="1:22">
      <c r="A6" s="83" t="s">
        <v>21</v>
      </c>
      <c r="B6" s="82"/>
      <c r="C6" s="85"/>
    </row>
    <row r="7" spans="1:22">
      <c r="A7" s="107" t="s">
        <v>96</v>
      </c>
      <c r="B7" s="87" t="e">
        <f>+'JAN-DEC'!#REF!</f>
        <v>#REF!</v>
      </c>
      <c r="C7" s="88" t="e">
        <f>VLOOKUP($B7,'JAN-DEC'!#REF!,12,FALSE)</f>
        <v>#REF!</v>
      </c>
      <c r="D7" s="88" t="e">
        <f>VLOOKUP($B7,'JAN-DEC'!#REF!,13,FALSE)</f>
        <v>#REF!</v>
      </c>
      <c r="E7" s="88" t="e">
        <f>VLOOKUP($B7,'JAN-DEC'!#REF!,14,FALSE)</f>
        <v>#REF!</v>
      </c>
      <c r="F7" s="88" t="e">
        <f>VLOOKUP($B7,'JAN-DEC'!#REF!,15,FALSE)</f>
        <v>#REF!</v>
      </c>
      <c r="G7" s="88" t="e">
        <f>VLOOKUP($B7,'JAN-DEC'!#REF!,16,FALSE)</f>
        <v>#REF!</v>
      </c>
      <c r="H7" s="88" t="e">
        <f>VLOOKUP($B7,'JAN-DEC'!#REF!,17,FALSE)</f>
        <v>#REF!</v>
      </c>
      <c r="I7" s="88" t="e">
        <f>VLOOKUP($B7,'JAN-DEC'!#REF!,18,FALSE)</f>
        <v>#REF!</v>
      </c>
      <c r="J7" s="88" t="e">
        <f>VLOOKUP($B7,'JAN-DEC'!#REF!,19,FALSE)</f>
        <v>#REF!</v>
      </c>
      <c r="K7" s="88" t="e">
        <f>VLOOKUP($B7,'JAN-DEC'!#REF!,20,FALSE)</f>
        <v>#REF!</v>
      </c>
      <c r="L7" s="88" t="e">
        <f>VLOOKUP($B7,'JAN-DEC'!#REF!,21,FALSE)</f>
        <v>#REF!</v>
      </c>
      <c r="M7" s="88" t="e">
        <f>VLOOKUP($B7,'JAN-DEC'!#REF!,22,FALSE)</f>
        <v>#REF!</v>
      </c>
      <c r="N7" s="88" t="e">
        <f>VLOOKUP($B7,'JAN-DEC'!#REF!,23,FALSE)</f>
        <v>#REF!</v>
      </c>
      <c r="O7" s="88" t="e">
        <f>VLOOKUP($B7,'JAN-DEC'!#REF!,24,FALSE)</f>
        <v>#REF!</v>
      </c>
      <c r="P7" s="88" t="e">
        <f>VLOOKUP($B7,'JAN-DEC'!#REF!,25,FALSE)</f>
        <v>#REF!</v>
      </c>
      <c r="Q7" s="88" t="e">
        <f>VLOOKUP($B7,'JAN-DEC'!#REF!,26,FALSE)</f>
        <v>#REF!</v>
      </c>
      <c r="R7" s="88" t="e">
        <f>VLOOKUP($B7,'JAN-DEC'!#REF!,27,FALSE)</f>
        <v>#REF!</v>
      </c>
      <c r="S7" s="88" t="e">
        <f>VLOOKUP($B7,'JAN-DEC'!#REF!,28,FALSE)</f>
        <v>#REF!</v>
      </c>
      <c r="T7" s="88" t="e">
        <f>VLOOKUP($B7,'JAN-DEC'!#REF!,29,FALSE)</f>
        <v>#REF!</v>
      </c>
      <c r="U7" s="88" t="e">
        <f>VLOOKUP($B7,'JAN-DEC'!#REF!,30,FALSE)</f>
        <v>#REF!</v>
      </c>
      <c r="V7" s="108" t="e">
        <f t="shared" ref="V7:V9" si="0">+T7+U7-F7</f>
        <v>#REF!</v>
      </c>
    </row>
    <row r="8" spans="1:22">
      <c r="A8" s="107" t="s">
        <v>93</v>
      </c>
      <c r="B8" s="87" t="e">
        <f>+'JAN-DEC'!#REF!</f>
        <v>#REF!</v>
      </c>
      <c r="C8" s="88" t="e">
        <f>VLOOKUP($B8,'JAN-DEC'!#REF!,12,FALSE)</f>
        <v>#REF!</v>
      </c>
      <c r="D8" s="88" t="e">
        <f>VLOOKUP($B8,'JAN-DEC'!#REF!,13,FALSE)</f>
        <v>#REF!</v>
      </c>
      <c r="E8" s="88" t="e">
        <f>VLOOKUP($B8,'JAN-DEC'!#REF!,14,FALSE)</f>
        <v>#REF!</v>
      </c>
      <c r="F8" s="88" t="e">
        <f>VLOOKUP($B8,'JAN-DEC'!#REF!,15,FALSE)</f>
        <v>#REF!</v>
      </c>
      <c r="G8" s="88" t="e">
        <f>VLOOKUP($B8,'JAN-DEC'!#REF!,16,FALSE)</f>
        <v>#REF!</v>
      </c>
      <c r="H8" s="88" t="e">
        <f>VLOOKUP($B8,'JAN-DEC'!#REF!,17,FALSE)</f>
        <v>#REF!</v>
      </c>
      <c r="I8" s="88" t="e">
        <f>VLOOKUP($B8,'JAN-DEC'!#REF!,18,FALSE)</f>
        <v>#REF!</v>
      </c>
      <c r="J8" s="88" t="e">
        <f>VLOOKUP($B8,'JAN-DEC'!#REF!,19,FALSE)</f>
        <v>#REF!</v>
      </c>
      <c r="K8" s="88" t="e">
        <f>VLOOKUP($B8,'JAN-DEC'!#REF!,20,FALSE)</f>
        <v>#REF!</v>
      </c>
      <c r="L8" s="88" t="e">
        <f>VLOOKUP($B8,'JAN-DEC'!#REF!,21,FALSE)</f>
        <v>#REF!</v>
      </c>
      <c r="M8" s="88" t="e">
        <f>VLOOKUP($B8,'JAN-DEC'!#REF!,22,FALSE)</f>
        <v>#REF!</v>
      </c>
      <c r="N8" s="88" t="e">
        <f>VLOOKUP($B8,'JAN-DEC'!#REF!,23,FALSE)</f>
        <v>#REF!</v>
      </c>
      <c r="O8" s="88" t="e">
        <f>VLOOKUP($B8,'JAN-DEC'!#REF!,24,FALSE)</f>
        <v>#REF!</v>
      </c>
      <c r="P8" s="88" t="e">
        <f>VLOOKUP($B8,'JAN-DEC'!#REF!,25,FALSE)</f>
        <v>#REF!</v>
      </c>
      <c r="Q8" s="88" t="e">
        <f>VLOOKUP($B8,'JAN-DEC'!#REF!,26,FALSE)</f>
        <v>#REF!</v>
      </c>
      <c r="R8" s="88" t="e">
        <f>VLOOKUP($B8,'JAN-DEC'!#REF!,27,FALSE)</f>
        <v>#REF!</v>
      </c>
      <c r="S8" s="88" t="e">
        <f>VLOOKUP($B8,'JAN-DEC'!#REF!,28,FALSE)</f>
        <v>#REF!</v>
      </c>
      <c r="T8" s="88" t="e">
        <f>VLOOKUP($B8,'JAN-DEC'!#REF!,29,FALSE)</f>
        <v>#REF!</v>
      </c>
      <c r="U8" s="88" t="e">
        <f>VLOOKUP($B8,'JAN-DEC'!#REF!,30,FALSE)</f>
        <v>#REF!</v>
      </c>
      <c r="V8" s="108" t="e">
        <f t="shared" si="0"/>
        <v>#REF!</v>
      </c>
    </row>
    <row r="9" spans="1:22">
      <c r="A9" s="107" t="s">
        <v>94</v>
      </c>
      <c r="B9" s="87" t="e">
        <f>+'JAN-DEC'!#REF!</f>
        <v>#REF!</v>
      </c>
      <c r="C9" s="88" t="e">
        <f>VLOOKUP($B9,'JAN-DEC'!#REF!,12,FALSE)</f>
        <v>#REF!</v>
      </c>
      <c r="D9" s="88" t="e">
        <f>VLOOKUP($B9,'JAN-DEC'!#REF!,13,FALSE)</f>
        <v>#REF!</v>
      </c>
      <c r="E9" s="88" t="e">
        <f>VLOOKUP($B9,'JAN-DEC'!#REF!,14,FALSE)</f>
        <v>#REF!</v>
      </c>
      <c r="F9" s="88" t="e">
        <f>VLOOKUP($B9,'JAN-DEC'!#REF!,15,FALSE)</f>
        <v>#REF!</v>
      </c>
      <c r="G9" s="88" t="e">
        <f>VLOOKUP($B9,'JAN-DEC'!#REF!,16,FALSE)</f>
        <v>#REF!</v>
      </c>
      <c r="H9" s="88" t="e">
        <f>VLOOKUP($B9,'JAN-DEC'!#REF!,17,FALSE)</f>
        <v>#REF!</v>
      </c>
      <c r="I9" s="88" t="e">
        <f>VLOOKUP($B9,'JAN-DEC'!#REF!,18,FALSE)</f>
        <v>#REF!</v>
      </c>
      <c r="J9" s="88" t="e">
        <f>VLOOKUP($B9,'JAN-DEC'!#REF!,19,FALSE)</f>
        <v>#REF!</v>
      </c>
      <c r="K9" s="88" t="e">
        <f>VLOOKUP($B9,'JAN-DEC'!#REF!,20,FALSE)</f>
        <v>#REF!</v>
      </c>
      <c r="L9" s="88" t="e">
        <f>VLOOKUP($B9,'JAN-DEC'!#REF!,21,FALSE)</f>
        <v>#REF!</v>
      </c>
      <c r="M9" s="88" t="e">
        <f>VLOOKUP($B9,'JAN-DEC'!#REF!,22,FALSE)</f>
        <v>#REF!</v>
      </c>
      <c r="N9" s="88" t="e">
        <f>VLOOKUP($B9,'JAN-DEC'!#REF!,23,FALSE)</f>
        <v>#REF!</v>
      </c>
      <c r="O9" s="88" t="e">
        <f>VLOOKUP($B9,'JAN-DEC'!#REF!,24,FALSE)</f>
        <v>#REF!</v>
      </c>
      <c r="P9" s="88" t="e">
        <f>VLOOKUP($B9,'JAN-DEC'!#REF!,25,FALSE)</f>
        <v>#REF!</v>
      </c>
      <c r="Q9" s="88" t="e">
        <f>VLOOKUP($B9,'JAN-DEC'!#REF!,26,FALSE)</f>
        <v>#REF!</v>
      </c>
      <c r="R9" s="88" t="e">
        <f>VLOOKUP($B9,'JAN-DEC'!#REF!,27,FALSE)</f>
        <v>#REF!</v>
      </c>
      <c r="S9" s="88" t="e">
        <f>VLOOKUP($B9,'JAN-DEC'!#REF!,28,FALSE)</f>
        <v>#REF!</v>
      </c>
      <c r="T9" s="88" t="e">
        <f>VLOOKUP($B9,'JAN-DEC'!#REF!,29,FALSE)</f>
        <v>#REF!</v>
      </c>
      <c r="U9" s="88" t="e">
        <f>VLOOKUP($B9,'JAN-DEC'!#REF!,30,FALSE)</f>
        <v>#REF!</v>
      </c>
      <c r="V9" s="108" t="e">
        <f t="shared" si="0"/>
        <v>#REF!</v>
      </c>
    </row>
    <row r="10" spans="1:22">
      <c r="A10" s="87"/>
      <c r="B10" s="96" t="s">
        <v>98</v>
      </c>
      <c r="C10" s="97" t="e">
        <f>SUM(C7:C9)</f>
        <v>#REF!</v>
      </c>
      <c r="D10" s="97" t="e">
        <f>SUM(D7:D9)</f>
        <v>#REF!</v>
      </c>
      <c r="E10" s="97" t="e">
        <f t="shared" ref="E10:F10" si="1">SUM(E7:E9)</f>
        <v>#REF!</v>
      </c>
      <c r="F10" s="97" t="e">
        <f t="shared" si="1"/>
        <v>#REF!</v>
      </c>
      <c r="G10" s="97" t="e">
        <f t="shared" ref="G10" si="2">SUM(G7:G9)</f>
        <v>#REF!</v>
      </c>
      <c r="H10" s="97" t="e">
        <f t="shared" ref="H10" si="3">SUM(H7:H9)</f>
        <v>#REF!</v>
      </c>
      <c r="I10" s="97" t="e">
        <f t="shared" ref="I10" si="4">SUM(I7:I9)</f>
        <v>#REF!</v>
      </c>
      <c r="J10" s="97" t="e">
        <f t="shared" ref="J10:T10" si="5">SUM(J7:J9)</f>
        <v>#REF!</v>
      </c>
      <c r="K10" s="97" t="e">
        <f t="shared" si="5"/>
        <v>#REF!</v>
      </c>
      <c r="L10" s="97" t="e">
        <f t="shared" si="5"/>
        <v>#REF!</v>
      </c>
      <c r="M10" s="97" t="e">
        <f t="shared" si="5"/>
        <v>#REF!</v>
      </c>
      <c r="N10" s="97" t="e">
        <f t="shared" si="5"/>
        <v>#REF!</v>
      </c>
      <c r="O10" s="97" t="e">
        <f t="shared" si="5"/>
        <v>#REF!</v>
      </c>
      <c r="P10" s="97" t="e">
        <f t="shared" si="5"/>
        <v>#REF!</v>
      </c>
      <c r="Q10" s="97" t="e">
        <f t="shared" si="5"/>
        <v>#REF!</v>
      </c>
      <c r="R10" s="97" t="e">
        <f t="shared" si="5"/>
        <v>#REF!</v>
      </c>
      <c r="S10" s="97" t="e">
        <f t="shared" si="5"/>
        <v>#REF!</v>
      </c>
      <c r="T10" s="97" t="e">
        <f t="shared" si="5"/>
        <v>#REF!</v>
      </c>
      <c r="U10" s="97" t="e">
        <f t="shared" ref="U10" si="6">SUM(U7:U9)</f>
        <v>#REF!</v>
      </c>
      <c r="V10" s="108" t="e">
        <f>+T10+U10-F10</f>
        <v>#REF!</v>
      </c>
    </row>
    <row r="11" spans="1:22">
      <c r="A11" s="83" t="s">
        <v>97</v>
      </c>
      <c r="B11" s="87"/>
      <c r="C11" s="88"/>
      <c r="D11" s="88"/>
      <c r="E11" s="88"/>
      <c r="F11" s="88"/>
      <c r="G11" s="88"/>
      <c r="H11" s="88"/>
      <c r="I11" s="88"/>
      <c r="J11" s="88"/>
      <c r="K11" s="88"/>
      <c r="L11" s="88"/>
      <c r="M11" s="88"/>
      <c r="N11" s="88"/>
      <c r="O11" s="88"/>
      <c r="P11" s="88"/>
      <c r="Q11" s="88"/>
      <c r="R11" s="88"/>
      <c r="S11" s="88"/>
      <c r="T11" s="88"/>
      <c r="U11" s="88"/>
      <c r="V11" s="108">
        <f t="shared" ref="V11:V60" si="7">+T11+U11-F11</f>
        <v>0</v>
      </c>
    </row>
    <row r="12" spans="1:22">
      <c r="A12" s="107" t="s">
        <v>55</v>
      </c>
      <c r="B12" s="87" t="e">
        <f>+'JAN-DEC'!#REF!</f>
        <v>#REF!</v>
      </c>
      <c r="C12" s="88" t="e">
        <f>VLOOKUP($B12,'JAN-DEC'!#REF!,12,FALSE)</f>
        <v>#REF!</v>
      </c>
      <c r="D12" s="88" t="e">
        <f>VLOOKUP($B12,'JAN-DEC'!#REF!,13,FALSE)</f>
        <v>#REF!</v>
      </c>
      <c r="E12" s="88" t="e">
        <f>VLOOKUP($B12,'JAN-DEC'!#REF!,14,FALSE)</f>
        <v>#REF!</v>
      </c>
      <c r="F12" s="88" t="e">
        <f>VLOOKUP($B12,'JAN-DEC'!#REF!,15,FALSE)</f>
        <v>#REF!</v>
      </c>
      <c r="G12" s="88" t="e">
        <f>VLOOKUP($B12,'JAN-DEC'!#REF!,16,FALSE)</f>
        <v>#REF!</v>
      </c>
      <c r="H12" s="88" t="e">
        <f>VLOOKUP($B12,'JAN-DEC'!#REF!,17,FALSE)</f>
        <v>#REF!</v>
      </c>
      <c r="I12" s="88" t="e">
        <f>VLOOKUP($B12,'JAN-DEC'!#REF!,18,FALSE)</f>
        <v>#REF!</v>
      </c>
      <c r="J12" s="88" t="e">
        <f>VLOOKUP($B12,'JAN-DEC'!#REF!,19,FALSE)</f>
        <v>#REF!</v>
      </c>
      <c r="K12" s="88" t="e">
        <f>VLOOKUP($B12,'JAN-DEC'!#REF!,20,FALSE)</f>
        <v>#REF!</v>
      </c>
      <c r="L12" s="88" t="e">
        <f>VLOOKUP($B12,'JAN-DEC'!#REF!,21,FALSE)</f>
        <v>#REF!</v>
      </c>
      <c r="M12" s="88" t="e">
        <f>VLOOKUP($B12,'JAN-DEC'!#REF!,22,FALSE)</f>
        <v>#REF!</v>
      </c>
      <c r="N12" s="88" t="e">
        <f>VLOOKUP($B12,'JAN-DEC'!#REF!,23,FALSE)</f>
        <v>#REF!</v>
      </c>
      <c r="O12" s="88" t="e">
        <f>VLOOKUP($B12,'JAN-DEC'!#REF!,24,FALSE)</f>
        <v>#REF!</v>
      </c>
      <c r="P12" s="88" t="e">
        <f>VLOOKUP($B12,'JAN-DEC'!#REF!,25,FALSE)</f>
        <v>#REF!</v>
      </c>
      <c r="Q12" s="88" t="e">
        <f>VLOOKUP($B12,'JAN-DEC'!#REF!,26,FALSE)</f>
        <v>#REF!</v>
      </c>
      <c r="R12" s="88" t="e">
        <f>VLOOKUP($B12,'JAN-DEC'!#REF!,27,FALSE)</f>
        <v>#REF!</v>
      </c>
      <c r="S12" s="88" t="e">
        <f>VLOOKUP($B12,'JAN-DEC'!#REF!,28,FALSE)</f>
        <v>#REF!</v>
      </c>
      <c r="T12" s="88" t="e">
        <f>VLOOKUP($B12,'JAN-DEC'!#REF!,29,FALSE)</f>
        <v>#REF!</v>
      </c>
      <c r="U12" s="88" t="e">
        <f>VLOOKUP($B12,'JAN-DEC'!#REF!,30,FALSE)</f>
        <v>#REF!</v>
      </c>
      <c r="V12" s="108" t="e">
        <f t="shared" si="7"/>
        <v>#REF!</v>
      </c>
    </row>
    <row r="13" spans="1:22">
      <c r="A13" s="107" t="s">
        <v>86</v>
      </c>
      <c r="B13" s="87" t="e">
        <f>+'JAN-DEC'!#REF!</f>
        <v>#REF!</v>
      </c>
      <c r="C13" s="88" t="e">
        <f>VLOOKUP($B13,'JAN-DEC'!#REF!,12,FALSE)</f>
        <v>#REF!</v>
      </c>
      <c r="D13" s="88" t="e">
        <f>VLOOKUP($B13,'JAN-DEC'!#REF!,13,FALSE)</f>
        <v>#REF!</v>
      </c>
      <c r="E13" s="88" t="e">
        <f>VLOOKUP($B13,'JAN-DEC'!#REF!,14,FALSE)</f>
        <v>#REF!</v>
      </c>
      <c r="F13" s="88" t="e">
        <f>VLOOKUP($B13,'JAN-DEC'!#REF!,15,FALSE)</f>
        <v>#REF!</v>
      </c>
      <c r="G13" s="88" t="e">
        <f>VLOOKUP($B13,'JAN-DEC'!#REF!,16,FALSE)</f>
        <v>#REF!</v>
      </c>
      <c r="H13" s="88" t="e">
        <f>VLOOKUP($B13,'JAN-DEC'!#REF!,17,FALSE)</f>
        <v>#REF!</v>
      </c>
      <c r="I13" s="88" t="e">
        <f>VLOOKUP($B13,'JAN-DEC'!#REF!,18,FALSE)</f>
        <v>#REF!</v>
      </c>
      <c r="J13" s="88" t="e">
        <f>VLOOKUP($B13,'JAN-DEC'!#REF!,19,FALSE)</f>
        <v>#REF!</v>
      </c>
      <c r="K13" s="88" t="e">
        <f>VLOOKUP($B13,'JAN-DEC'!#REF!,20,FALSE)</f>
        <v>#REF!</v>
      </c>
      <c r="L13" s="88" t="e">
        <f>VLOOKUP($B13,'JAN-DEC'!#REF!,21,FALSE)</f>
        <v>#REF!</v>
      </c>
      <c r="M13" s="88" t="e">
        <f>VLOOKUP($B13,'JAN-DEC'!#REF!,22,FALSE)</f>
        <v>#REF!</v>
      </c>
      <c r="N13" s="88" t="e">
        <f>VLOOKUP($B13,'JAN-DEC'!#REF!,23,FALSE)</f>
        <v>#REF!</v>
      </c>
      <c r="O13" s="88" t="e">
        <f>VLOOKUP($B13,'JAN-DEC'!#REF!,24,FALSE)</f>
        <v>#REF!</v>
      </c>
      <c r="P13" s="88" t="e">
        <f>VLOOKUP($B13,'JAN-DEC'!#REF!,25,FALSE)</f>
        <v>#REF!</v>
      </c>
      <c r="Q13" s="88" t="e">
        <f>VLOOKUP($B13,'JAN-DEC'!#REF!,26,FALSE)</f>
        <v>#REF!</v>
      </c>
      <c r="R13" s="88" t="e">
        <f>VLOOKUP($B13,'JAN-DEC'!#REF!,27,FALSE)</f>
        <v>#REF!</v>
      </c>
      <c r="S13" s="88" t="e">
        <f>VLOOKUP($B13,'JAN-DEC'!#REF!,28,FALSE)</f>
        <v>#REF!</v>
      </c>
      <c r="T13" s="88" t="e">
        <f>VLOOKUP($B13,'JAN-DEC'!#REF!,29,FALSE)</f>
        <v>#REF!</v>
      </c>
      <c r="U13" s="88" t="e">
        <f>VLOOKUP($B13,'JAN-DEC'!#REF!,30,FALSE)</f>
        <v>#REF!</v>
      </c>
      <c r="V13" s="108" t="e">
        <f t="shared" si="7"/>
        <v>#REF!</v>
      </c>
    </row>
    <row r="14" spans="1:22">
      <c r="A14" s="107" t="s">
        <v>56</v>
      </c>
      <c r="B14" s="87" t="e">
        <f>+'JAN-DEC'!#REF!</f>
        <v>#REF!</v>
      </c>
      <c r="C14" s="88" t="e">
        <f>VLOOKUP($B14,'JAN-DEC'!#REF!,12,FALSE)</f>
        <v>#REF!</v>
      </c>
      <c r="D14" s="88" t="e">
        <f>VLOOKUP($B14,'JAN-DEC'!#REF!,13,FALSE)</f>
        <v>#REF!</v>
      </c>
      <c r="E14" s="88" t="e">
        <f>VLOOKUP($B14,'JAN-DEC'!#REF!,14,FALSE)</f>
        <v>#REF!</v>
      </c>
      <c r="F14" s="88" t="e">
        <f>VLOOKUP($B14,'JAN-DEC'!#REF!,15,FALSE)</f>
        <v>#REF!</v>
      </c>
      <c r="G14" s="88" t="e">
        <f>VLOOKUP($B14,'JAN-DEC'!#REF!,16,FALSE)</f>
        <v>#REF!</v>
      </c>
      <c r="H14" s="88" t="e">
        <f>VLOOKUP($B14,'JAN-DEC'!#REF!,17,FALSE)</f>
        <v>#REF!</v>
      </c>
      <c r="I14" s="88" t="e">
        <f>VLOOKUP($B14,'JAN-DEC'!#REF!,18,FALSE)</f>
        <v>#REF!</v>
      </c>
      <c r="J14" s="88" t="e">
        <f>VLOOKUP($B14,'JAN-DEC'!#REF!,19,FALSE)</f>
        <v>#REF!</v>
      </c>
      <c r="K14" s="88" t="e">
        <f>VLOOKUP($B14,'JAN-DEC'!#REF!,20,FALSE)</f>
        <v>#REF!</v>
      </c>
      <c r="L14" s="88" t="e">
        <f>VLOOKUP($B14,'JAN-DEC'!#REF!,21,FALSE)</f>
        <v>#REF!</v>
      </c>
      <c r="M14" s="88" t="e">
        <f>VLOOKUP($B14,'JAN-DEC'!#REF!,22,FALSE)</f>
        <v>#REF!</v>
      </c>
      <c r="N14" s="88" t="e">
        <f>VLOOKUP($B14,'JAN-DEC'!#REF!,23,FALSE)</f>
        <v>#REF!</v>
      </c>
      <c r="O14" s="88" t="e">
        <f>VLOOKUP($B14,'JAN-DEC'!#REF!,24,FALSE)</f>
        <v>#REF!</v>
      </c>
      <c r="P14" s="88" t="e">
        <f>VLOOKUP($B14,'JAN-DEC'!#REF!,25,FALSE)</f>
        <v>#REF!</v>
      </c>
      <c r="Q14" s="88" t="e">
        <f>VLOOKUP($B14,'JAN-DEC'!#REF!,26,FALSE)</f>
        <v>#REF!</v>
      </c>
      <c r="R14" s="88" t="e">
        <f>VLOOKUP($B14,'JAN-DEC'!#REF!,27,FALSE)</f>
        <v>#REF!</v>
      </c>
      <c r="S14" s="88" t="e">
        <f>VLOOKUP($B14,'JAN-DEC'!#REF!,28,FALSE)</f>
        <v>#REF!</v>
      </c>
      <c r="T14" s="88" t="e">
        <f>VLOOKUP($B14,'JAN-DEC'!#REF!,29,FALSE)</f>
        <v>#REF!</v>
      </c>
      <c r="U14" s="88" t="e">
        <f>VLOOKUP($B14,'JAN-DEC'!#REF!,30,FALSE)</f>
        <v>#REF!</v>
      </c>
      <c r="V14" s="108" t="e">
        <f t="shared" si="7"/>
        <v>#REF!</v>
      </c>
    </row>
    <row r="15" spans="1:22">
      <c r="A15" s="87"/>
      <c r="B15" s="96" t="s">
        <v>98</v>
      </c>
      <c r="C15" s="97" t="e">
        <f>SUM(C12:C14)</f>
        <v>#REF!</v>
      </c>
      <c r="D15" s="97" t="e">
        <f>SUM(D12:D14)</f>
        <v>#REF!</v>
      </c>
      <c r="E15" s="97" t="e">
        <f t="shared" ref="E15:F15" si="8">SUM(E12:E14)</f>
        <v>#REF!</v>
      </c>
      <c r="F15" s="97" t="e">
        <f t="shared" si="8"/>
        <v>#REF!</v>
      </c>
      <c r="G15" s="97" t="e">
        <f t="shared" ref="G15" si="9">SUM(G12:G14)</f>
        <v>#REF!</v>
      </c>
      <c r="H15" s="97" t="e">
        <f t="shared" ref="H15" si="10">SUM(H12:H14)</f>
        <v>#REF!</v>
      </c>
      <c r="I15" s="97" t="e">
        <f t="shared" ref="I15" si="11">SUM(I12:I14)</f>
        <v>#REF!</v>
      </c>
      <c r="J15" s="97" t="e">
        <f t="shared" ref="J15:T15" si="12">SUM(J12:J14)</f>
        <v>#REF!</v>
      </c>
      <c r="K15" s="97" t="e">
        <f t="shared" si="12"/>
        <v>#REF!</v>
      </c>
      <c r="L15" s="97" t="e">
        <f t="shared" si="12"/>
        <v>#REF!</v>
      </c>
      <c r="M15" s="97" t="e">
        <f t="shared" si="12"/>
        <v>#REF!</v>
      </c>
      <c r="N15" s="97" t="e">
        <f t="shared" si="12"/>
        <v>#REF!</v>
      </c>
      <c r="O15" s="97" t="e">
        <f t="shared" si="12"/>
        <v>#REF!</v>
      </c>
      <c r="P15" s="97" t="e">
        <f t="shared" si="12"/>
        <v>#REF!</v>
      </c>
      <c r="Q15" s="97" t="e">
        <f t="shared" si="12"/>
        <v>#REF!</v>
      </c>
      <c r="R15" s="97" t="e">
        <f t="shared" si="12"/>
        <v>#REF!</v>
      </c>
      <c r="S15" s="97" t="e">
        <f t="shared" si="12"/>
        <v>#REF!</v>
      </c>
      <c r="T15" s="97" t="e">
        <f t="shared" si="12"/>
        <v>#REF!</v>
      </c>
      <c r="U15" s="97" t="e">
        <f t="shared" ref="U15" si="13">SUM(U12:U14)</f>
        <v>#REF!</v>
      </c>
      <c r="V15" s="108" t="e">
        <f t="shared" si="7"/>
        <v>#REF!</v>
      </c>
    </row>
    <row r="16" spans="1:22">
      <c r="A16" s="83" t="s">
        <v>101</v>
      </c>
      <c r="B16" s="87"/>
      <c r="C16" s="88"/>
      <c r="D16" s="88"/>
      <c r="E16" s="88"/>
      <c r="F16" s="88"/>
      <c r="G16" s="88"/>
      <c r="H16" s="88"/>
      <c r="I16" s="88"/>
      <c r="J16" s="88"/>
      <c r="K16" s="88"/>
      <c r="L16" s="88"/>
      <c r="M16" s="88"/>
      <c r="N16" s="88"/>
      <c r="O16" s="88"/>
      <c r="P16" s="88"/>
      <c r="Q16" s="88"/>
      <c r="R16" s="88"/>
      <c r="S16" s="88"/>
      <c r="T16" s="88"/>
      <c r="U16" s="88"/>
      <c r="V16" s="108">
        <f t="shared" si="7"/>
        <v>0</v>
      </c>
    </row>
    <row r="17" spans="1:22">
      <c r="A17" s="87" t="s">
        <v>70</v>
      </c>
      <c r="B17" s="90" t="s">
        <v>95</v>
      </c>
      <c r="C17" s="88" t="e">
        <f>VLOOKUP($A17,'JAN-DEC'!#REF!,12,FALSE)</f>
        <v>#REF!</v>
      </c>
      <c r="D17" s="88" t="e">
        <f>VLOOKUP($A17,'JAN-DEC'!#REF!,13,FALSE)</f>
        <v>#REF!</v>
      </c>
      <c r="E17" s="88" t="e">
        <f>VLOOKUP($A17,'JAN-DEC'!#REF!,14,FALSE)</f>
        <v>#REF!</v>
      </c>
      <c r="F17" s="88" t="e">
        <f>VLOOKUP($A17,'JAN-DEC'!#REF!,15,FALSE)</f>
        <v>#REF!</v>
      </c>
      <c r="G17" s="88" t="e">
        <f>VLOOKUP($A17,'JAN-DEC'!#REF!,16,FALSE)</f>
        <v>#REF!</v>
      </c>
      <c r="H17" s="88" t="e">
        <f>VLOOKUP($A17,'JAN-DEC'!#REF!,17,FALSE)</f>
        <v>#REF!</v>
      </c>
      <c r="I17" s="88" t="e">
        <f>VLOOKUP($A17,'JAN-DEC'!#REF!,18,FALSE)</f>
        <v>#REF!</v>
      </c>
      <c r="J17" s="88" t="e">
        <f>VLOOKUP($A17,'JAN-DEC'!#REF!,19,FALSE)</f>
        <v>#REF!</v>
      </c>
      <c r="K17" s="88" t="e">
        <f>VLOOKUP($A17,'JAN-DEC'!#REF!,20,FALSE)</f>
        <v>#REF!</v>
      </c>
      <c r="L17" s="88" t="e">
        <f>VLOOKUP($A17,'JAN-DEC'!#REF!,21,FALSE)</f>
        <v>#REF!</v>
      </c>
      <c r="M17" s="88" t="e">
        <f>VLOOKUP($A17,'JAN-DEC'!#REF!,22,FALSE)</f>
        <v>#REF!</v>
      </c>
      <c r="N17" s="88" t="e">
        <f>VLOOKUP($A17,'JAN-DEC'!#REF!,23,FALSE)</f>
        <v>#REF!</v>
      </c>
      <c r="O17" s="88" t="e">
        <f>VLOOKUP($A17,'JAN-DEC'!#REF!,24,FALSE)</f>
        <v>#REF!</v>
      </c>
      <c r="P17" s="88" t="e">
        <f>VLOOKUP($A17,'JAN-DEC'!#REF!,25,FALSE)</f>
        <v>#REF!</v>
      </c>
      <c r="Q17" s="88" t="e">
        <f>VLOOKUP($A17,'JAN-DEC'!#REF!,26,FALSE)</f>
        <v>#REF!</v>
      </c>
      <c r="R17" s="88" t="e">
        <f>VLOOKUP($A17,'JAN-DEC'!#REF!,27,FALSE)</f>
        <v>#REF!</v>
      </c>
      <c r="S17" s="88" t="e">
        <f>VLOOKUP($A17,'JAN-DEC'!#REF!,28,FALSE)</f>
        <v>#REF!</v>
      </c>
      <c r="T17" s="88" t="e">
        <f>VLOOKUP($A17,'JAN-DEC'!#REF!,29,FALSE)</f>
        <v>#REF!</v>
      </c>
      <c r="U17" s="88" t="e">
        <f>VLOOKUP($A17,'JAN-DEC'!#REF!,30,FALSE)</f>
        <v>#REF!</v>
      </c>
      <c r="V17" s="108" t="e">
        <f t="shared" si="7"/>
        <v>#REF!</v>
      </c>
    </row>
    <row r="18" spans="1:22">
      <c r="A18" s="87" t="s">
        <v>83</v>
      </c>
      <c r="B18" s="87" t="s">
        <v>84</v>
      </c>
      <c r="C18" s="88" t="e">
        <f>VLOOKUP($A18,'JAN-DEC'!#REF!,12,FALSE)</f>
        <v>#REF!</v>
      </c>
      <c r="D18" s="88" t="e">
        <f>VLOOKUP($A18,'JAN-DEC'!#REF!,13,FALSE)</f>
        <v>#REF!</v>
      </c>
      <c r="E18" s="88" t="e">
        <f>VLOOKUP($A18,'JAN-DEC'!#REF!,14,FALSE)</f>
        <v>#REF!</v>
      </c>
      <c r="F18" s="88" t="e">
        <f>VLOOKUP($A18,'JAN-DEC'!#REF!,15,FALSE)</f>
        <v>#REF!</v>
      </c>
      <c r="G18" s="88" t="e">
        <f>VLOOKUP($A18,'JAN-DEC'!#REF!,16,FALSE)</f>
        <v>#REF!</v>
      </c>
      <c r="H18" s="88" t="e">
        <f>VLOOKUP($A18,'JAN-DEC'!#REF!,17,FALSE)</f>
        <v>#REF!</v>
      </c>
      <c r="I18" s="88" t="e">
        <f>VLOOKUP($A18,'JAN-DEC'!#REF!,18,FALSE)</f>
        <v>#REF!</v>
      </c>
      <c r="J18" s="88" t="e">
        <f>VLOOKUP($A18,'JAN-DEC'!#REF!,19,FALSE)</f>
        <v>#REF!</v>
      </c>
      <c r="K18" s="88" t="e">
        <f>VLOOKUP($A18,'JAN-DEC'!#REF!,20,FALSE)</f>
        <v>#REF!</v>
      </c>
      <c r="L18" s="88" t="e">
        <f>VLOOKUP($A18,'JAN-DEC'!#REF!,21,FALSE)</f>
        <v>#REF!</v>
      </c>
      <c r="M18" s="88" t="e">
        <f>VLOOKUP($A18,'JAN-DEC'!#REF!,22,FALSE)</f>
        <v>#REF!</v>
      </c>
      <c r="N18" s="88" t="e">
        <f>VLOOKUP($A18,'JAN-DEC'!#REF!,23,FALSE)</f>
        <v>#REF!</v>
      </c>
      <c r="O18" s="88" t="e">
        <f>VLOOKUP($A18,'JAN-DEC'!#REF!,24,FALSE)</f>
        <v>#REF!</v>
      </c>
      <c r="P18" s="88" t="e">
        <f>VLOOKUP($A18,'JAN-DEC'!#REF!,25,FALSE)</f>
        <v>#REF!</v>
      </c>
      <c r="Q18" s="88" t="e">
        <f>VLOOKUP($A18,'JAN-DEC'!#REF!,26,FALSE)</f>
        <v>#REF!</v>
      </c>
      <c r="R18" s="88" t="e">
        <f>VLOOKUP($A18,'JAN-DEC'!#REF!,27,FALSE)</f>
        <v>#REF!</v>
      </c>
      <c r="S18" s="88" t="e">
        <f>VLOOKUP($A18,'JAN-DEC'!#REF!,28,FALSE)</f>
        <v>#REF!</v>
      </c>
      <c r="T18" s="88" t="e">
        <f>VLOOKUP($A18,'JAN-DEC'!#REF!,29,FALSE)</f>
        <v>#REF!</v>
      </c>
      <c r="U18" s="88" t="e">
        <f>VLOOKUP($A18,'JAN-DEC'!#REF!,30,FALSE)</f>
        <v>#REF!</v>
      </c>
      <c r="V18" s="108" t="e">
        <f t="shared" si="7"/>
        <v>#REF!</v>
      </c>
    </row>
    <row r="19" spans="1:22">
      <c r="A19" s="87"/>
      <c r="B19" s="98" t="s">
        <v>98</v>
      </c>
      <c r="C19" s="99" t="e">
        <f>SUM(C17:C18)</f>
        <v>#REF!</v>
      </c>
      <c r="D19" s="99" t="e">
        <f>SUM(D17:D18)</f>
        <v>#REF!</v>
      </c>
      <c r="E19" s="99" t="e">
        <f t="shared" ref="E19:F19" si="14">SUM(E17:E18)</f>
        <v>#REF!</v>
      </c>
      <c r="F19" s="99" t="e">
        <f t="shared" si="14"/>
        <v>#REF!</v>
      </c>
      <c r="G19" s="99" t="e">
        <f t="shared" ref="G19" si="15">SUM(G17:G18)</f>
        <v>#REF!</v>
      </c>
      <c r="H19" s="99" t="e">
        <f t="shared" ref="H19" si="16">SUM(H17:H18)</f>
        <v>#REF!</v>
      </c>
      <c r="I19" s="99" t="e">
        <f t="shared" ref="I19" si="17">SUM(I17:I18)</f>
        <v>#REF!</v>
      </c>
      <c r="J19" s="99" t="e">
        <f t="shared" ref="J19:T19" si="18">SUM(J17:J18)</f>
        <v>#REF!</v>
      </c>
      <c r="K19" s="99" t="e">
        <f t="shared" si="18"/>
        <v>#REF!</v>
      </c>
      <c r="L19" s="99" t="e">
        <f t="shared" si="18"/>
        <v>#REF!</v>
      </c>
      <c r="M19" s="99" t="e">
        <f t="shared" si="18"/>
        <v>#REF!</v>
      </c>
      <c r="N19" s="99" t="e">
        <f t="shared" si="18"/>
        <v>#REF!</v>
      </c>
      <c r="O19" s="99" t="e">
        <f t="shared" si="18"/>
        <v>#REF!</v>
      </c>
      <c r="P19" s="99" t="e">
        <f t="shared" si="18"/>
        <v>#REF!</v>
      </c>
      <c r="Q19" s="99" t="e">
        <f t="shared" si="18"/>
        <v>#REF!</v>
      </c>
      <c r="R19" s="99" t="e">
        <f t="shared" si="18"/>
        <v>#REF!</v>
      </c>
      <c r="S19" s="99" t="e">
        <f t="shared" si="18"/>
        <v>#REF!</v>
      </c>
      <c r="T19" s="99" t="e">
        <f t="shared" si="18"/>
        <v>#REF!</v>
      </c>
      <c r="U19" s="99" t="e">
        <f t="shared" ref="U19" si="19">SUM(U17:U18)</f>
        <v>#REF!</v>
      </c>
      <c r="V19" s="108" t="e">
        <f t="shared" si="7"/>
        <v>#REF!</v>
      </c>
    </row>
    <row r="20" spans="1:22">
      <c r="A20" s="87"/>
      <c r="B20" s="96" t="s">
        <v>102</v>
      </c>
      <c r="C20" s="97" t="e">
        <f>+C19+C15+C10</f>
        <v>#REF!</v>
      </c>
      <c r="D20" s="97" t="e">
        <f>+D19+D15+D10</f>
        <v>#REF!</v>
      </c>
      <c r="E20" s="97" t="e">
        <f t="shared" ref="E20:F20" si="20">+E19+E15+E10</f>
        <v>#REF!</v>
      </c>
      <c r="F20" s="97" t="e">
        <f t="shared" si="20"/>
        <v>#REF!</v>
      </c>
      <c r="G20" s="97" t="e">
        <f t="shared" ref="G20" si="21">+G19+G15+G10</f>
        <v>#REF!</v>
      </c>
      <c r="H20" s="97" t="e">
        <f t="shared" ref="H20" si="22">+H19+H15+H10</f>
        <v>#REF!</v>
      </c>
      <c r="I20" s="97" t="e">
        <f t="shared" ref="I20" si="23">+I19+I15+I10</f>
        <v>#REF!</v>
      </c>
      <c r="J20" s="97" t="e">
        <f t="shared" ref="J20:T20" si="24">+J19+J15+J10</f>
        <v>#REF!</v>
      </c>
      <c r="K20" s="97" t="e">
        <f t="shared" si="24"/>
        <v>#REF!</v>
      </c>
      <c r="L20" s="97" t="e">
        <f t="shared" si="24"/>
        <v>#REF!</v>
      </c>
      <c r="M20" s="97" t="e">
        <f t="shared" si="24"/>
        <v>#REF!</v>
      </c>
      <c r="N20" s="97" t="e">
        <f t="shared" si="24"/>
        <v>#REF!</v>
      </c>
      <c r="O20" s="97" t="e">
        <f t="shared" si="24"/>
        <v>#REF!</v>
      </c>
      <c r="P20" s="97" t="e">
        <f t="shared" si="24"/>
        <v>#REF!</v>
      </c>
      <c r="Q20" s="97" t="e">
        <f t="shared" si="24"/>
        <v>#REF!</v>
      </c>
      <c r="R20" s="97" t="e">
        <f t="shared" si="24"/>
        <v>#REF!</v>
      </c>
      <c r="S20" s="97" t="e">
        <f t="shared" si="24"/>
        <v>#REF!</v>
      </c>
      <c r="T20" s="97" t="e">
        <f t="shared" si="24"/>
        <v>#REF!</v>
      </c>
      <c r="U20" s="97" t="e">
        <f t="shared" ref="U20" si="25">+U19+U15+U10</f>
        <v>#REF!</v>
      </c>
      <c r="V20" s="108" t="e">
        <f t="shared" si="7"/>
        <v>#REF!</v>
      </c>
    </row>
    <row r="21" spans="1:22">
      <c r="A21" s="89" t="s">
        <v>18</v>
      </c>
      <c r="B21" s="87"/>
      <c r="C21" s="88"/>
      <c r="D21" s="88"/>
      <c r="E21" s="88"/>
      <c r="F21" s="88"/>
      <c r="G21" s="88"/>
      <c r="H21" s="88"/>
      <c r="I21" s="88"/>
      <c r="J21" s="88"/>
      <c r="K21" s="88"/>
      <c r="L21" s="88"/>
      <c r="M21" s="88"/>
      <c r="N21" s="88"/>
      <c r="O21" s="88"/>
      <c r="P21" s="88"/>
      <c r="Q21" s="88"/>
      <c r="R21" s="88"/>
      <c r="S21" s="88"/>
      <c r="T21" s="88"/>
      <c r="U21" s="88"/>
      <c r="V21" s="108">
        <f t="shared" si="7"/>
        <v>0</v>
      </c>
    </row>
    <row r="22" spans="1:22">
      <c r="A22" s="107" t="s">
        <v>58</v>
      </c>
      <c r="B22" s="87" t="e">
        <f>+'JAN-DEC'!#REF!</f>
        <v>#REF!</v>
      </c>
      <c r="C22" s="88" t="e">
        <f>VLOOKUP($B22,'JAN-DEC'!#REF!,12,FALSE)</f>
        <v>#REF!</v>
      </c>
      <c r="D22" s="88" t="e">
        <f>VLOOKUP($B22,'JAN-DEC'!#REF!,13,FALSE)</f>
        <v>#REF!</v>
      </c>
      <c r="E22" s="88" t="e">
        <f>VLOOKUP($B22,'JAN-DEC'!#REF!,14,FALSE)</f>
        <v>#REF!</v>
      </c>
      <c r="F22" s="88" t="e">
        <f>VLOOKUP($B22,'JAN-DEC'!#REF!,15,FALSE)</f>
        <v>#REF!</v>
      </c>
      <c r="G22" s="88" t="e">
        <f>VLOOKUP($B22,'JAN-DEC'!#REF!,16,FALSE)</f>
        <v>#REF!</v>
      </c>
      <c r="H22" s="88" t="e">
        <f>VLOOKUP($B22,'JAN-DEC'!#REF!,17,FALSE)</f>
        <v>#REF!</v>
      </c>
      <c r="I22" s="88" t="e">
        <f>VLOOKUP($B22,'JAN-DEC'!#REF!,18,FALSE)</f>
        <v>#REF!</v>
      </c>
      <c r="J22" s="88" t="e">
        <f>VLOOKUP($B22,'JAN-DEC'!#REF!,19,FALSE)</f>
        <v>#REF!</v>
      </c>
      <c r="K22" s="88" t="e">
        <f>VLOOKUP($B22,'JAN-DEC'!#REF!,20,FALSE)</f>
        <v>#REF!</v>
      </c>
      <c r="L22" s="88" t="e">
        <f>VLOOKUP($B22,'JAN-DEC'!#REF!,21,FALSE)</f>
        <v>#REF!</v>
      </c>
      <c r="M22" s="88" t="e">
        <f>VLOOKUP($B22,'JAN-DEC'!#REF!,22,FALSE)</f>
        <v>#REF!</v>
      </c>
      <c r="N22" s="88" t="e">
        <f>VLOOKUP($B22,'JAN-DEC'!#REF!,23,FALSE)</f>
        <v>#REF!</v>
      </c>
      <c r="O22" s="88" t="e">
        <f>VLOOKUP($B22,'JAN-DEC'!#REF!,24,FALSE)</f>
        <v>#REF!</v>
      </c>
      <c r="P22" s="88" t="e">
        <f>VLOOKUP($B22,'JAN-DEC'!#REF!,25,FALSE)</f>
        <v>#REF!</v>
      </c>
      <c r="Q22" s="88" t="e">
        <f>VLOOKUP($B22,'JAN-DEC'!#REF!,26,FALSE)</f>
        <v>#REF!</v>
      </c>
      <c r="R22" s="88" t="e">
        <f>VLOOKUP($B22,'JAN-DEC'!#REF!,27,FALSE)</f>
        <v>#REF!</v>
      </c>
      <c r="S22" s="88" t="e">
        <f>VLOOKUP($B22,'JAN-DEC'!#REF!,28,FALSE)</f>
        <v>#REF!</v>
      </c>
      <c r="T22" s="88" t="e">
        <f>VLOOKUP($B22,'JAN-DEC'!#REF!,29,FALSE)</f>
        <v>#REF!</v>
      </c>
      <c r="U22" s="88" t="e">
        <f>VLOOKUP($B22,'JAN-DEC'!#REF!,30,FALSE)</f>
        <v>#REF!</v>
      </c>
      <c r="V22" s="108" t="e">
        <f t="shared" si="7"/>
        <v>#REF!</v>
      </c>
    </row>
    <row r="23" spans="1:22">
      <c r="A23" s="107" t="s">
        <v>57</v>
      </c>
      <c r="B23" s="87" t="e">
        <f>+'JAN-DEC'!#REF!</f>
        <v>#REF!</v>
      </c>
      <c r="C23" s="88" t="e">
        <f>VLOOKUP($B23,'JAN-DEC'!#REF!,12,FALSE)</f>
        <v>#REF!</v>
      </c>
      <c r="D23" s="88" t="e">
        <f>VLOOKUP($B23,'JAN-DEC'!#REF!,13,FALSE)</f>
        <v>#REF!</v>
      </c>
      <c r="E23" s="88" t="e">
        <f>VLOOKUP($B23,'JAN-DEC'!#REF!,14,FALSE)</f>
        <v>#REF!</v>
      </c>
      <c r="F23" s="88" t="e">
        <f>VLOOKUP($B23,'JAN-DEC'!#REF!,15,FALSE)</f>
        <v>#REF!</v>
      </c>
      <c r="G23" s="88" t="e">
        <f>VLOOKUP($B23,'JAN-DEC'!#REF!,16,FALSE)</f>
        <v>#REF!</v>
      </c>
      <c r="H23" s="88" t="e">
        <f>VLOOKUP($B23,'JAN-DEC'!#REF!,17,FALSE)</f>
        <v>#REF!</v>
      </c>
      <c r="I23" s="88" t="e">
        <f>VLOOKUP($B23,'JAN-DEC'!#REF!,18,FALSE)</f>
        <v>#REF!</v>
      </c>
      <c r="J23" s="88" t="e">
        <f>VLOOKUP($B23,'JAN-DEC'!#REF!,19,FALSE)</f>
        <v>#REF!</v>
      </c>
      <c r="K23" s="88" t="e">
        <f>VLOOKUP($B23,'JAN-DEC'!#REF!,20,FALSE)</f>
        <v>#REF!</v>
      </c>
      <c r="L23" s="88" t="e">
        <f>VLOOKUP($B23,'JAN-DEC'!#REF!,21,FALSE)</f>
        <v>#REF!</v>
      </c>
      <c r="M23" s="88" t="e">
        <f>VLOOKUP($B23,'JAN-DEC'!#REF!,22,FALSE)</f>
        <v>#REF!</v>
      </c>
      <c r="N23" s="88" t="e">
        <f>VLOOKUP($B23,'JAN-DEC'!#REF!,23,FALSE)</f>
        <v>#REF!</v>
      </c>
      <c r="O23" s="88" t="e">
        <f>VLOOKUP($B23,'JAN-DEC'!#REF!,24,FALSE)</f>
        <v>#REF!</v>
      </c>
      <c r="P23" s="88" t="e">
        <f>VLOOKUP($B23,'JAN-DEC'!#REF!,25,FALSE)</f>
        <v>#REF!</v>
      </c>
      <c r="Q23" s="88" t="e">
        <f>VLOOKUP($B23,'JAN-DEC'!#REF!,26,FALSE)</f>
        <v>#REF!</v>
      </c>
      <c r="R23" s="88" t="e">
        <f>VLOOKUP($B23,'JAN-DEC'!#REF!,27,FALSE)</f>
        <v>#REF!</v>
      </c>
      <c r="S23" s="88" t="e">
        <f>VLOOKUP($B23,'JAN-DEC'!#REF!,28,FALSE)</f>
        <v>#REF!</v>
      </c>
      <c r="T23" s="88" t="e">
        <f>VLOOKUP($B23,'JAN-DEC'!#REF!,29,FALSE)</f>
        <v>#REF!</v>
      </c>
      <c r="U23" s="88" t="e">
        <f>VLOOKUP($B23,'JAN-DEC'!#REF!,30,FALSE)</f>
        <v>#REF!</v>
      </c>
      <c r="V23" s="108" t="e">
        <f t="shared" si="7"/>
        <v>#REF!</v>
      </c>
    </row>
    <row r="24" spans="1:22">
      <c r="A24" s="107" t="s">
        <v>59</v>
      </c>
      <c r="B24" s="87" t="e">
        <f>+'JAN-DEC'!#REF!</f>
        <v>#REF!</v>
      </c>
      <c r="C24" s="88" t="e">
        <f>VLOOKUP($B24,'JAN-DEC'!#REF!,12,FALSE)</f>
        <v>#REF!</v>
      </c>
      <c r="D24" s="88" t="e">
        <f>VLOOKUP($B24,'JAN-DEC'!#REF!,13,FALSE)</f>
        <v>#REF!</v>
      </c>
      <c r="E24" s="88" t="e">
        <f>VLOOKUP($B24,'JAN-DEC'!#REF!,14,FALSE)</f>
        <v>#REF!</v>
      </c>
      <c r="F24" s="88" t="e">
        <f>VLOOKUP($B24,'JAN-DEC'!#REF!,15,FALSE)</f>
        <v>#REF!</v>
      </c>
      <c r="G24" s="88" t="e">
        <f>VLOOKUP($B24,'JAN-DEC'!#REF!,16,FALSE)</f>
        <v>#REF!</v>
      </c>
      <c r="H24" s="88" t="e">
        <f>VLOOKUP($B24,'JAN-DEC'!#REF!,17,FALSE)</f>
        <v>#REF!</v>
      </c>
      <c r="I24" s="88" t="e">
        <f>VLOOKUP($B24,'JAN-DEC'!#REF!,18,FALSE)</f>
        <v>#REF!</v>
      </c>
      <c r="J24" s="88" t="e">
        <f>VLOOKUP($B24,'JAN-DEC'!#REF!,19,FALSE)</f>
        <v>#REF!</v>
      </c>
      <c r="K24" s="88" t="e">
        <f>VLOOKUP($B24,'JAN-DEC'!#REF!,20,FALSE)</f>
        <v>#REF!</v>
      </c>
      <c r="L24" s="88" t="e">
        <f>VLOOKUP($B24,'JAN-DEC'!#REF!,21,FALSE)</f>
        <v>#REF!</v>
      </c>
      <c r="M24" s="88" t="e">
        <f>VLOOKUP($B24,'JAN-DEC'!#REF!,22,FALSE)</f>
        <v>#REF!</v>
      </c>
      <c r="N24" s="88" t="e">
        <f>VLOOKUP($B24,'JAN-DEC'!#REF!,23,FALSE)</f>
        <v>#REF!</v>
      </c>
      <c r="O24" s="88" t="e">
        <f>VLOOKUP($B24,'JAN-DEC'!#REF!,24,FALSE)</f>
        <v>#REF!</v>
      </c>
      <c r="P24" s="88" t="e">
        <f>VLOOKUP($B24,'JAN-DEC'!#REF!,25,FALSE)</f>
        <v>#REF!</v>
      </c>
      <c r="Q24" s="88" t="e">
        <f>VLOOKUP($B24,'JAN-DEC'!#REF!,26,FALSE)</f>
        <v>#REF!</v>
      </c>
      <c r="R24" s="88" t="e">
        <f>VLOOKUP($B24,'JAN-DEC'!#REF!,27,FALSE)</f>
        <v>#REF!</v>
      </c>
      <c r="S24" s="88" t="e">
        <f>VLOOKUP($B24,'JAN-DEC'!#REF!,28,FALSE)</f>
        <v>#REF!</v>
      </c>
      <c r="T24" s="88" t="e">
        <f>VLOOKUP($B24,'JAN-DEC'!#REF!,29,FALSE)</f>
        <v>#REF!</v>
      </c>
      <c r="U24" s="88" t="e">
        <f>VLOOKUP($B24,'JAN-DEC'!#REF!,30,FALSE)</f>
        <v>#REF!</v>
      </c>
      <c r="V24" s="108" t="e">
        <f t="shared" si="7"/>
        <v>#REF!</v>
      </c>
    </row>
    <row r="25" spans="1:22">
      <c r="A25" s="107" t="s">
        <v>66</v>
      </c>
      <c r="B25" s="87" t="e">
        <f>+'JAN-DEC'!#REF!</f>
        <v>#REF!</v>
      </c>
      <c r="C25" s="88" t="e">
        <f>VLOOKUP($B25,'JAN-DEC'!#REF!,12,FALSE)</f>
        <v>#REF!</v>
      </c>
      <c r="D25" s="88" t="e">
        <f>VLOOKUP($B25,'JAN-DEC'!#REF!,13,FALSE)</f>
        <v>#REF!</v>
      </c>
      <c r="E25" s="88" t="e">
        <f>VLOOKUP($B25,'JAN-DEC'!#REF!,14,FALSE)</f>
        <v>#REF!</v>
      </c>
      <c r="F25" s="88" t="e">
        <f>VLOOKUP($B25,'JAN-DEC'!#REF!,15,FALSE)</f>
        <v>#REF!</v>
      </c>
      <c r="G25" s="88" t="e">
        <f>VLOOKUP($B25,'JAN-DEC'!#REF!,16,FALSE)</f>
        <v>#REF!</v>
      </c>
      <c r="H25" s="88" t="e">
        <f>VLOOKUP($B25,'JAN-DEC'!#REF!,17,FALSE)</f>
        <v>#REF!</v>
      </c>
      <c r="I25" s="88" t="e">
        <f>VLOOKUP($B25,'JAN-DEC'!#REF!,18,FALSE)</f>
        <v>#REF!</v>
      </c>
      <c r="J25" s="88" t="e">
        <f>VLOOKUP($B25,'JAN-DEC'!#REF!,19,FALSE)</f>
        <v>#REF!</v>
      </c>
      <c r="K25" s="88" t="e">
        <f>VLOOKUP($B25,'JAN-DEC'!#REF!,20,FALSE)</f>
        <v>#REF!</v>
      </c>
      <c r="L25" s="88" t="e">
        <f>VLOOKUP($B25,'JAN-DEC'!#REF!,21,FALSE)</f>
        <v>#REF!</v>
      </c>
      <c r="M25" s="88" t="e">
        <f>VLOOKUP($B25,'JAN-DEC'!#REF!,22,FALSE)</f>
        <v>#REF!</v>
      </c>
      <c r="N25" s="88" t="e">
        <f>VLOOKUP($B25,'JAN-DEC'!#REF!,23,FALSE)</f>
        <v>#REF!</v>
      </c>
      <c r="O25" s="88" t="e">
        <f>VLOOKUP($B25,'JAN-DEC'!#REF!,24,FALSE)</f>
        <v>#REF!</v>
      </c>
      <c r="P25" s="88" t="e">
        <f>VLOOKUP($B25,'JAN-DEC'!#REF!,25,FALSE)</f>
        <v>#REF!</v>
      </c>
      <c r="Q25" s="88" t="e">
        <f>VLOOKUP($B25,'JAN-DEC'!#REF!,26,FALSE)</f>
        <v>#REF!</v>
      </c>
      <c r="R25" s="88" t="e">
        <f>VLOOKUP($B25,'JAN-DEC'!#REF!,27,FALSE)</f>
        <v>#REF!</v>
      </c>
      <c r="S25" s="88" t="e">
        <f>VLOOKUP($B25,'JAN-DEC'!#REF!,28,FALSE)</f>
        <v>#REF!</v>
      </c>
      <c r="T25" s="88" t="e">
        <f>VLOOKUP($B25,'JAN-DEC'!#REF!,29,FALSE)</f>
        <v>#REF!</v>
      </c>
      <c r="U25" s="88" t="e">
        <f>VLOOKUP($B25,'JAN-DEC'!#REF!,30,FALSE)</f>
        <v>#REF!</v>
      </c>
      <c r="V25" s="108" t="e">
        <f t="shared" si="7"/>
        <v>#REF!</v>
      </c>
    </row>
    <row r="26" spans="1:22">
      <c r="A26" s="107" t="s">
        <v>65</v>
      </c>
      <c r="B26" s="87" t="e">
        <f>+'JAN-DEC'!#REF!</f>
        <v>#REF!</v>
      </c>
      <c r="C26" s="88" t="e">
        <f>VLOOKUP($B26,'JAN-DEC'!#REF!,12,FALSE)</f>
        <v>#REF!</v>
      </c>
      <c r="D26" s="88" t="e">
        <f>VLOOKUP($B26,'JAN-DEC'!#REF!,13,FALSE)</f>
        <v>#REF!</v>
      </c>
      <c r="E26" s="88" t="e">
        <f>VLOOKUP($B26,'JAN-DEC'!#REF!,14,FALSE)</f>
        <v>#REF!</v>
      </c>
      <c r="F26" s="88" t="e">
        <f>VLOOKUP($B26,'JAN-DEC'!#REF!,15,FALSE)</f>
        <v>#REF!</v>
      </c>
      <c r="G26" s="88" t="e">
        <f>VLOOKUP($B26,'JAN-DEC'!#REF!,16,FALSE)</f>
        <v>#REF!</v>
      </c>
      <c r="H26" s="88" t="e">
        <f>VLOOKUP($B26,'JAN-DEC'!#REF!,17,FALSE)</f>
        <v>#REF!</v>
      </c>
      <c r="I26" s="88" t="e">
        <f>VLOOKUP($B26,'JAN-DEC'!#REF!,18,FALSE)</f>
        <v>#REF!</v>
      </c>
      <c r="J26" s="88" t="e">
        <f>VLOOKUP($B26,'JAN-DEC'!#REF!,19,FALSE)</f>
        <v>#REF!</v>
      </c>
      <c r="K26" s="88" t="e">
        <f>VLOOKUP($B26,'JAN-DEC'!#REF!,20,FALSE)</f>
        <v>#REF!</v>
      </c>
      <c r="L26" s="88" t="e">
        <f>VLOOKUP($B26,'JAN-DEC'!#REF!,21,FALSE)</f>
        <v>#REF!</v>
      </c>
      <c r="M26" s="88" t="e">
        <f>VLOOKUP($B26,'JAN-DEC'!#REF!,22,FALSE)</f>
        <v>#REF!</v>
      </c>
      <c r="N26" s="88" t="e">
        <f>VLOOKUP($B26,'JAN-DEC'!#REF!,23,FALSE)</f>
        <v>#REF!</v>
      </c>
      <c r="O26" s="88" t="e">
        <f>VLOOKUP($B26,'JAN-DEC'!#REF!,24,FALSE)</f>
        <v>#REF!</v>
      </c>
      <c r="P26" s="88" t="e">
        <f>VLOOKUP($B26,'JAN-DEC'!#REF!,25,FALSE)</f>
        <v>#REF!</v>
      </c>
      <c r="Q26" s="88" t="e">
        <f>VLOOKUP($B26,'JAN-DEC'!#REF!,26,FALSE)</f>
        <v>#REF!</v>
      </c>
      <c r="R26" s="88" t="e">
        <f>VLOOKUP($B26,'JAN-DEC'!#REF!,27,FALSE)</f>
        <v>#REF!</v>
      </c>
      <c r="S26" s="88" t="e">
        <f>VLOOKUP($B26,'JAN-DEC'!#REF!,28,FALSE)</f>
        <v>#REF!</v>
      </c>
      <c r="T26" s="88" t="e">
        <f>VLOOKUP($B26,'JAN-DEC'!#REF!,29,FALSE)</f>
        <v>#REF!</v>
      </c>
      <c r="U26" s="88" t="e">
        <f>VLOOKUP($B26,'JAN-DEC'!#REF!,30,FALSE)</f>
        <v>#REF!</v>
      </c>
      <c r="V26" s="108" t="e">
        <f t="shared" si="7"/>
        <v>#REF!</v>
      </c>
    </row>
    <row r="27" spans="1:22">
      <c r="A27" s="107" t="s">
        <v>64</v>
      </c>
      <c r="B27" s="87" t="e">
        <f>+'JAN-DEC'!#REF!</f>
        <v>#REF!</v>
      </c>
      <c r="C27" s="88" t="e">
        <f>VLOOKUP($B27,'JAN-DEC'!#REF!,12,FALSE)</f>
        <v>#REF!</v>
      </c>
      <c r="D27" s="88" t="e">
        <f>VLOOKUP($B27,'JAN-DEC'!#REF!,13,FALSE)</f>
        <v>#REF!</v>
      </c>
      <c r="E27" s="88" t="e">
        <f>VLOOKUP($B27,'JAN-DEC'!#REF!,14,FALSE)</f>
        <v>#REF!</v>
      </c>
      <c r="F27" s="88" t="e">
        <f>VLOOKUP($B27,'JAN-DEC'!#REF!,15,FALSE)</f>
        <v>#REF!</v>
      </c>
      <c r="G27" s="88" t="e">
        <f>VLOOKUP($B27,'JAN-DEC'!#REF!,16,FALSE)</f>
        <v>#REF!</v>
      </c>
      <c r="H27" s="88" t="e">
        <f>VLOOKUP($B27,'JAN-DEC'!#REF!,17,FALSE)</f>
        <v>#REF!</v>
      </c>
      <c r="I27" s="88" t="e">
        <f>VLOOKUP($B27,'JAN-DEC'!#REF!,18,FALSE)</f>
        <v>#REF!</v>
      </c>
      <c r="J27" s="88" t="e">
        <f>VLOOKUP($B27,'JAN-DEC'!#REF!,19,FALSE)</f>
        <v>#REF!</v>
      </c>
      <c r="K27" s="88" t="e">
        <f>VLOOKUP($B27,'JAN-DEC'!#REF!,20,FALSE)</f>
        <v>#REF!</v>
      </c>
      <c r="L27" s="88" t="e">
        <f>VLOOKUP($B27,'JAN-DEC'!#REF!,21,FALSE)</f>
        <v>#REF!</v>
      </c>
      <c r="M27" s="88" t="e">
        <f>VLOOKUP($B27,'JAN-DEC'!#REF!,22,FALSE)</f>
        <v>#REF!</v>
      </c>
      <c r="N27" s="88" t="e">
        <f>VLOOKUP($B27,'JAN-DEC'!#REF!,23,FALSE)</f>
        <v>#REF!</v>
      </c>
      <c r="O27" s="88" t="e">
        <f>VLOOKUP($B27,'JAN-DEC'!#REF!,24,FALSE)</f>
        <v>#REF!</v>
      </c>
      <c r="P27" s="88" t="e">
        <f>VLOOKUP($B27,'JAN-DEC'!#REF!,25,FALSE)</f>
        <v>#REF!</v>
      </c>
      <c r="Q27" s="88" t="e">
        <f>VLOOKUP($B27,'JAN-DEC'!#REF!,26,FALSE)</f>
        <v>#REF!</v>
      </c>
      <c r="R27" s="88" t="e">
        <f>VLOOKUP($B27,'JAN-DEC'!#REF!,27,FALSE)</f>
        <v>#REF!</v>
      </c>
      <c r="S27" s="88" t="e">
        <f>VLOOKUP($B27,'JAN-DEC'!#REF!,28,FALSE)</f>
        <v>#REF!</v>
      </c>
      <c r="T27" s="88" t="e">
        <f>VLOOKUP($B27,'JAN-DEC'!#REF!,29,FALSE)</f>
        <v>#REF!</v>
      </c>
      <c r="U27" s="88" t="e">
        <f>VLOOKUP($B27,'JAN-DEC'!#REF!,30,FALSE)</f>
        <v>#REF!</v>
      </c>
      <c r="V27" s="108" t="e">
        <f t="shared" si="7"/>
        <v>#REF!</v>
      </c>
    </row>
    <row r="28" spans="1:22">
      <c r="A28" s="107" t="s">
        <v>63</v>
      </c>
      <c r="B28" s="87" t="e">
        <f>+'JAN-DEC'!#REF!</f>
        <v>#REF!</v>
      </c>
      <c r="C28" s="88" t="e">
        <f>VLOOKUP($B28,'JAN-DEC'!#REF!,12,FALSE)</f>
        <v>#REF!</v>
      </c>
      <c r="D28" s="88" t="e">
        <f>VLOOKUP($B28,'JAN-DEC'!#REF!,13,FALSE)</f>
        <v>#REF!</v>
      </c>
      <c r="E28" s="88" t="e">
        <f>VLOOKUP($B28,'JAN-DEC'!#REF!,14,FALSE)</f>
        <v>#REF!</v>
      </c>
      <c r="F28" s="88" t="e">
        <f>VLOOKUP($B28,'JAN-DEC'!#REF!,15,FALSE)</f>
        <v>#REF!</v>
      </c>
      <c r="G28" s="88" t="e">
        <f>VLOOKUP($B28,'JAN-DEC'!#REF!,16,FALSE)</f>
        <v>#REF!</v>
      </c>
      <c r="H28" s="88" t="e">
        <f>VLOOKUP($B28,'JAN-DEC'!#REF!,17,FALSE)</f>
        <v>#REF!</v>
      </c>
      <c r="I28" s="88" t="e">
        <f>VLOOKUP($B28,'JAN-DEC'!#REF!,18,FALSE)</f>
        <v>#REF!</v>
      </c>
      <c r="J28" s="88" t="e">
        <f>VLOOKUP($B28,'JAN-DEC'!#REF!,19,FALSE)</f>
        <v>#REF!</v>
      </c>
      <c r="K28" s="88" t="e">
        <f>VLOOKUP($B28,'JAN-DEC'!#REF!,20,FALSE)</f>
        <v>#REF!</v>
      </c>
      <c r="L28" s="88" t="e">
        <f>VLOOKUP($B28,'JAN-DEC'!#REF!,21,FALSE)</f>
        <v>#REF!</v>
      </c>
      <c r="M28" s="88" t="e">
        <f>VLOOKUP($B28,'JAN-DEC'!#REF!,22,FALSE)</f>
        <v>#REF!</v>
      </c>
      <c r="N28" s="88" t="e">
        <f>VLOOKUP($B28,'JAN-DEC'!#REF!,23,FALSE)</f>
        <v>#REF!</v>
      </c>
      <c r="O28" s="88" t="e">
        <f>VLOOKUP($B28,'JAN-DEC'!#REF!,24,FALSE)</f>
        <v>#REF!</v>
      </c>
      <c r="P28" s="88" t="e">
        <f>VLOOKUP($B28,'JAN-DEC'!#REF!,25,FALSE)</f>
        <v>#REF!</v>
      </c>
      <c r="Q28" s="88" t="e">
        <f>VLOOKUP($B28,'JAN-DEC'!#REF!,26,FALSE)</f>
        <v>#REF!</v>
      </c>
      <c r="R28" s="88" t="e">
        <f>VLOOKUP($B28,'JAN-DEC'!#REF!,27,FALSE)</f>
        <v>#REF!</v>
      </c>
      <c r="S28" s="88" t="e">
        <f>VLOOKUP($B28,'JAN-DEC'!#REF!,28,FALSE)</f>
        <v>#REF!</v>
      </c>
      <c r="T28" s="88" t="e">
        <f>VLOOKUP($B28,'JAN-DEC'!#REF!,29,FALSE)</f>
        <v>#REF!</v>
      </c>
      <c r="U28" s="88" t="e">
        <f>VLOOKUP($B28,'JAN-DEC'!#REF!,30,FALSE)</f>
        <v>#REF!</v>
      </c>
      <c r="V28" s="108" t="e">
        <f t="shared" si="7"/>
        <v>#REF!</v>
      </c>
    </row>
    <row r="29" spans="1:22">
      <c r="A29" s="107" t="s">
        <v>62</v>
      </c>
      <c r="B29" s="87" t="e">
        <f>+'JAN-DEC'!#REF!</f>
        <v>#REF!</v>
      </c>
      <c r="C29" s="88" t="e">
        <f>VLOOKUP($B29,'JAN-DEC'!#REF!,12,FALSE)</f>
        <v>#REF!</v>
      </c>
      <c r="D29" s="88" t="e">
        <f>VLOOKUP($B29,'JAN-DEC'!#REF!,13,FALSE)</f>
        <v>#REF!</v>
      </c>
      <c r="E29" s="88" t="e">
        <f>VLOOKUP($B29,'JAN-DEC'!#REF!,14,FALSE)</f>
        <v>#REF!</v>
      </c>
      <c r="F29" s="88" t="e">
        <f>VLOOKUP($B29,'JAN-DEC'!#REF!,15,FALSE)</f>
        <v>#REF!</v>
      </c>
      <c r="G29" s="88" t="e">
        <f>VLOOKUP($B29,'JAN-DEC'!#REF!,16,FALSE)</f>
        <v>#REF!</v>
      </c>
      <c r="H29" s="88" t="e">
        <f>VLOOKUP($B29,'JAN-DEC'!#REF!,17,FALSE)</f>
        <v>#REF!</v>
      </c>
      <c r="I29" s="88" t="e">
        <f>VLOOKUP($B29,'JAN-DEC'!#REF!,18,FALSE)</f>
        <v>#REF!</v>
      </c>
      <c r="J29" s="88" t="e">
        <f>VLOOKUP($B29,'JAN-DEC'!#REF!,19,FALSE)</f>
        <v>#REF!</v>
      </c>
      <c r="K29" s="88" t="e">
        <f>VLOOKUP($B29,'JAN-DEC'!#REF!,20,FALSE)</f>
        <v>#REF!</v>
      </c>
      <c r="L29" s="88" t="e">
        <f>VLOOKUP($B29,'JAN-DEC'!#REF!,21,FALSE)</f>
        <v>#REF!</v>
      </c>
      <c r="M29" s="88" t="e">
        <f>VLOOKUP($B29,'JAN-DEC'!#REF!,22,FALSE)</f>
        <v>#REF!</v>
      </c>
      <c r="N29" s="88" t="e">
        <f>VLOOKUP($B29,'JAN-DEC'!#REF!,23,FALSE)</f>
        <v>#REF!</v>
      </c>
      <c r="O29" s="88" t="e">
        <f>VLOOKUP($B29,'JAN-DEC'!#REF!,24,FALSE)</f>
        <v>#REF!</v>
      </c>
      <c r="P29" s="88" t="e">
        <f>VLOOKUP($B29,'JAN-DEC'!#REF!,25,FALSE)</f>
        <v>#REF!</v>
      </c>
      <c r="Q29" s="88" t="e">
        <f>VLOOKUP($B29,'JAN-DEC'!#REF!,26,FALSE)</f>
        <v>#REF!</v>
      </c>
      <c r="R29" s="88" t="e">
        <f>VLOOKUP($B29,'JAN-DEC'!#REF!,27,FALSE)</f>
        <v>#REF!</v>
      </c>
      <c r="S29" s="88" t="e">
        <f>VLOOKUP($B29,'JAN-DEC'!#REF!,28,FALSE)</f>
        <v>#REF!</v>
      </c>
      <c r="T29" s="88" t="e">
        <f>VLOOKUP($B29,'JAN-DEC'!#REF!,29,FALSE)</f>
        <v>#REF!</v>
      </c>
      <c r="U29" s="88" t="e">
        <f>VLOOKUP($B29,'JAN-DEC'!#REF!,30,FALSE)</f>
        <v>#REF!</v>
      </c>
      <c r="V29" s="108" t="e">
        <f t="shared" si="7"/>
        <v>#REF!</v>
      </c>
    </row>
    <row r="30" spans="1:22">
      <c r="A30" s="107" t="s">
        <v>61</v>
      </c>
      <c r="B30" s="87" t="e">
        <f>+'JAN-DEC'!#REF!</f>
        <v>#REF!</v>
      </c>
      <c r="C30" s="88" t="e">
        <f>VLOOKUP($B30,'JAN-DEC'!#REF!,12,FALSE)</f>
        <v>#REF!</v>
      </c>
      <c r="D30" s="88" t="e">
        <f>VLOOKUP($B30,'JAN-DEC'!#REF!,13,FALSE)</f>
        <v>#REF!</v>
      </c>
      <c r="E30" s="88" t="e">
        <f>VLOOKUP($B30,'JAN-DEC'!#REF!,14,FALSE)</f>
        <v>#REF!</v>
      </c>
      <c r="F30" s="88" t="e">
        <f>VLOOKUP($B30,'JAN-DEC'!#REF!,15,FALSE)</f>
        <v>#REF!</v>
      </c>
      <c r="G30" s="88" t="e">
        <f>VLOOKUP($B30,'JAN-DEC'!#REF!,16,FALSE)</f>
        <v>#REF!</v>
      </c>
      <c r="H30" s="88" t="e">
        <f>VLOOKUP($B30,'JAN-DEC'!#REF!,17,FALSE)</f>
        <v>#REF!</v>
      </c>
      <c r="I30" s="88" t="e">
        <f>VLOOKUP($B30,'JAN-DEC'!#REF!,18,FALSE)</f>
        <v>#REF!</v>
      </c>
      <c r="J30" s="88" t="e">
        <f>VLOOKUP($B30,'JAN-DEC'!#REF!,19,FALSE)</f>
        <v>#REF!</v>
      </c>
      <c r="K30" s="88" t="e">
        <f>VLOOKUP($B30,'JAN-DEC'!#REF!,20,FALSE)</f>
        <v>#REF!</v>
      </c>
      <c r="L30" s="88" t="e">
        <f>VLOOKUP($B30,'JAN-DEC'!#REF!,21,FALSE)</f>
        <v>#REF!</v>
      </c>
      <c r="M30" s="88" t="e">
        <f>VLOOKUP($B30,'JAN-DEC'!#REF!,22,FALSE)</f>
        <v>#REF!</v>
      </c>
      <c r="N30" s="88" t="e">
        <f>VLOOKUP($B30,'JAN-DEC'!#REF!,23,FALSE)</f>
        <v>#REF!</v>
      </c>
      <c r="O30" s="88" t="e">
        <f>VLOOKUP($B30,'JAN-DEC'!#REF!,24,FALSE)</f>
        <v>#REF!</v>
      </c>
      <c r="P30" s="88" t="e">
        <f>VLOOKUP($B30,'JAN-DEC'!#REF!,25,FALSE)</f>
        <v>#REF!</v>
      </c>
      <c r="Q30" s="88" t="e">
        <f>VLOOKUP($B30,'JAN-DEC'!#REF!,26,FALSE)</f>
        <v>#REF!</v>
      </c>
      <c r="R30" s="88" t="e">
        <f>VLOOKUP($B30,'JAN-DEC'!#REF!,27,FALSE)</f>
        <v>#REF!</v>
      </c>
      <c r="S30" s="88" t="e">
        <f>VLOOKUP($B30,'JAN-DEC'!#REF!,28,FALSE)</f>
        <v>#REF!</v>
      </c>
      <c r="T30" s="88" t="e">
        <f>VLOOKUP($B30,'JAN-DEC'!#REF!,29,FALSE)</f>
        <v>#REF!</v>
      </c>
      <c r="U30" s="88" t="e">
        <f>VLOOKUP($B30,'JAN-DEC'!#REF!,30,FALSE)</f>
        <v>#REF!</v>
      </c>
      <c r="V30" s="108" t="e">
        <f t="shared" si="7"/>
        <v>#REF!</v>
      </c>
    </row>
    <row r="31" spans="1:22">
      <c r="A31" s="107" t="s">
        <v>60</v>
      </c>
      <c r="B31" s="87" t="e">
        <f>+'JAN-DEC'!#REF!</f>
        <v>#REF!</v>
      </c>
      <c r="C31" s="88" t="e">
        <f>VLOOKUP($B31,'JAN-DEC'!#REF!,12,FALSE)</f>
        <v>#REF!</v>
      </c>
      <c r="D31" s="88" t="e">
        <f>VLOOKUP($B31,'JAN-DEC'!#REF!,13,FALSE)</f>
        <v>#REF!</v>
      </c>
      <c r="E31" s="88" t="e">
        <f>VLOOKUP($B31,'JAN-DEC'!#REF!,14,FALSE)</f>
        <v>#REF!</v>
      </c>
      <c r="F31" s="88" t="e">
        <f>VLOOKUP($B31,'JAN-DEC'!#REF!,15,FALSE)</f>
        <v>#REF!</v>
      </c>
      <c r="G31" s="88" t="e">
        <f>VLOOKUP($B31,'JAN-DEC'!#REF!,16,FALSE)</f>
        <v>#REF!</v>
      </c>
      <c r="H31" s="88" t="e">
        <f>VLOOKUP($B31,'JAN-DEC'!#REF!,17,FALSE)</f>
        <v>#REF!</v>
      </c>
      <c r="I31" s="88" t="e">
        <f>VLOOKUP($B31,'JAN-DEC'!#REF!,18,FALSE)</f>
        <v>#REF!</v>
      </c>
      <c r="J31" s="88" t="e">
        <f>VLOOKUP($B31,'JAN-DEC'!#REF!,19,FALSE)</f>
        <v>#REF!</v>
      </c>
      <c r="K31" s="88" t="e">
        <f>VLOOKUP($B31,'JAN-DEC'!#REF!,20,FALSE)</f>
        <v>#REF!</v>
      </c>
      <c r="L31" s="88" t="e">
        <f>VLOOKUP($B31,'JAN-DEC'!#REF!,21,FALSE)</f>
        <v>#REF!</v>
      </c>
      <c r="M31" s="88" t="e">
        <f>VLOOKUP($B31,'JAN-DEC'!#REF!,22,FALSE)</f>
        <v>#REF!</v>
      </c>
      <c r="N31" s="88" t="e">
        <f>VLOOKUP($B31,'JAN-DEC'!#REF!,23,FALSE)</f>
        <v>#REF!</v>
      </c>
      <c r="O31" s="88" t="e">
        <f>VLOOKUP($B31,'JAN-DEC'!#REF!,24,FALSE)</f>
        <v>#REF!</v>
      </c>
      <c r="P31" s="88" t="e">
        <f>VLOOKUP($B31,'JAN-DEC'!#REF!,25,FALSE)</f>
        <v>#REF!</v>
      </c>
      <c r="Q31" s="88" t="e">
        <f>VLOOKUP($B31,'JAN-DEC'!#REF!,26,FALSE)</f>
        <v>#REF!</v>
      </c>
      <c r="R31" s="88" t="e">
        <f>VLOOKUP($B31,'JAN-DEC'!#REF!,27,FALSE)</f>
        <v>#REF!</v>
      </c>
      <c r="S31" s="88" t="e">
        <f>VLOOKUP($B31,'JAN-DEC'!#REF!,28,FALSE)</f>
        <v>#REF!</v>
      </c>
      <c r="T31" s="88" t="e">
        <f>VLOOKUP($B31,'JAN-DEC'!#REF!,29,FALSE)</f>
        <v>#REF!</v>
      </c>
      <c r="U31" s="88" t="e">
        <f>VLOOKUP($B31,'JAN-DEC'!#REF!,30,FALSE)</f>
        <v>#REF!</v>
      </c>
      <c r="V31" s="108" t="e">
        <f t="shared" si="7"/>
        <v>#REF!</v>
      </c>
    </row>
    <row r="32" spans="1:22">
      <c r="A32" s="87"/>
      <c r="B32" s="96" t="s">
        <v>98</v>
      </c>
      <c r="C32" s="97" t="e">
        <f>SUM(C22:C31)</f>
        <v>#REF!</v>
      </c>
      <c r="D32" s="97" t="e">
        <f>SUM(D22:D31)</f>
        <v>#REF!</v>
      </c>
      <c r="E32" s="97" t="e">
        <f t="shared" ref="E32:F32" si="26">SUM(E22:E31)</f>
        <v>#REF!</v>
      </c>
      <c r="F32" s="97" t="e">
        <f t="shared" si="26"/>
        <v>#REF!</v>
      </c>
      <c r="G32" s="97" t="e">
        <f t="shared" ref="G32" si="27">SUM(G22:G31)</f>
        <v>#REF!</v>
      </c>
      <c r="H32" s="97" t="e">
        <f t="shared" ref="H32" si="28">SUM(H22:H31)</f>
        <v>#REF!</v>
      </c>
      <c r="I32" s="97" t="e">
        <f t="shared" ref="I32" si="29">SUM(I22:I31)</f>
        <v>#REF!</v>
      </c>
      <c r="J32" s="97" t="e">
        <f t="shared" ref="J32:T32" si="30">SUM(J22:J31)</f>
        <v>#REF!</v>
      </c>
      <c r="K32" s="97" t="e">
        <f t="shared" si="30"/>
        <v>#REF!</v>
      </c>
      <c r="L32" s="97" t="e">
        <f t="shared" si="30"/>
        <v>#REF!</v>
      </c>
      <c r="M32" s="97" t="e">
        <f t="shared" si="30"/>
        <v>#REF!</v>
      </c>
      <c r="N32" s="97" t="e">
        <f t="shared" si="30"/>
        <v>#REF!</v>
      </c>
      <c r="O32" s="97" t="e">
        <f t="shared" si="30"/>
        <v>#REF!</v>
      </c>
      <c r="P32" s="97" t="e">
        <f t="shared" si="30"/>
        <v>#REF!</v>
      </c>
      <c r="Q32" s="97" t="e">
        <f t="shared" si="30"/>
        <v>#REF!</v>
      </c>
      <c r="R32" s="97" t="e">
        <f t="shared" si="30"/>
        <v>#REF!</v>
      </c>
      <c r="S32" s="97" t="e">
        <f t="shared" si="30"/>
        <v>#REF!</v>
      </c>
      <c r="T32" s="97" t="e">
        <f t="shared" si="30"/>
        <v>#REF!</v>
      </c>
      <c r="U32" s="97" t="e">
        <f t="shared" ref="U32" si="31">SUM(U22:U31)</f>
        <v>#REF!</v>
      </c>
      <c r="V32" s="108" t="e">
        <f t="shared" si="7"/>
        <v>#REF!</v>
      </c>
    </row>
    <row r="33" spans="1:22">
      <c r="A33" s="89" t="s">
        <v>100</v>
      </c>
      <c r="B33" s="87"/>
      <c r="C33" s="88"/>
      <c r="D33" s="88"/>
      <c r="E33" s="88"/>
      <c r="F33" s="88"/>
      <c r="G33" s="88"/>
      <c r="H33" s="88"/>
      <c r="I33" s="88"/>
      <c r="J33" s="88"/>
      <c r="K33" s="88"/>
      <c r="L33" s="88"/>
      <c r="M33" s="88"/>
      <c r="N33" s="88"/>
      <c r="O33" s="88"/>
      <c r="P33" s="88"/>
      <c r="Q33" s="88"/>
      <c r="R33" s="88"/>
      <c r="S33" s="88"/>
      <c r="T33" s="88"/>
      <c r="U33" s="88"/>
      <c r="V33" s="108">
        <f t="shared" si="7"/>
        <v>0</v>
      </c>
    </row>
    <row r="34" spans="1:22">
      <c r="A34" s="87" t="s">
        <v>69</v>
      </c>
      <c r="B34" s="87" t="s">
        <v>71</v>
      </c>
      <c r="C34" s="88" t="e">
        <f>VLOOKUP($A34,'JAN-DEC'!#REF!,12,FALSE)</f>
        <v>#REF!</v>
      </c>
      <c r="D34" s="88" t="e">
        <f>VLOOKUP($A34,'JAN-DEC'!#REF!,13,FALSE)</f>
        <v>#REF!</v>
      </c>
      <c r="E34" s="88" t="e">
        <f>VLOOKUP($A34,'JAN-DEC'!#REF!,14,FALSE)</f>
        <v>#REF!</v>
      </c>
      <c r="F34" s="88" t="e">
        <f>VLOOKUP($A34,'JAN-DEC'!#REF!,15,FALSE)</f>
        <v>#REF!</v>
      </c>
      <c r="G34" s="88" t="e">
        <f>VLOOKUP($A34,'JAN-DEC'!#REF!,16,FALSE)</f>
        <v>#REF!</v>
      </c>
      <c r="H34" s="88" t="e">
        <f>VLOOKUP($A34,'JAN-DEC'!#REF!,17,FALSE)</f>
        <v>#REF!</v>
      </c>
      <c r="I34" s="88" t="e">
        <f>VLOOKUP($A34,'JAN-DEC'!#REF!,18,FALSE)</f>
        <v>#REF!</v>
      </c>
      <c r="J34" s="88" t="e">
        <f>VLOOKUP($A34,'JAN-DEC'!#REF!,19,FALSE)</f>
        <v>#REF!</v>
      </c>
      <c r="K34" s="88" t="e">
        <f>VLOOKUP($A34,'JAN-DEC'!#REF!,20,FALSE)</f>
        <v>#REF!</v>
      </c>
      <c r="L34" s="88" t="e">
        <f>VLOOKUP($A34,'JAN-DEC'!#REF!,21,FALSE)</f>
        <v>#REF!</v>
      </c>
      <c r="M34" s="88" t="e">
        <f>VLOOKUP($A34,'JAN-DEC'!#REF!,22,FALSE)</f>
        <v>#REF!</v>
      </c>
      <c r="N34" s="88" t="e">
        <f>VLOOKUP($A34,'JAN-DEC'!#REF!,23,FALSE)</f>
        <v>#REF!</v>
      </c>
      <c r="O34" s="88" t="e">
        <f>VLOOKUP($A34,'JAN-DEC'!#REF!,24,FALSE)</f>
        <v>#REF!</v>
      </c>
      <c r="P34" s="88" t="e">
        <f>VLOOKUP($A34,'JAN-DEC'!#REF!,25,FALSE)</f>
        <v>#REF!</v>
      </c>
      <c r="Q34" s="88" t="e">
        <f>VLOOKUP($A34,'JAN-DEC'!#REF!,26,FALSE)</f>
        <v>#REF!</v>
      </c>
      <c r="R34" s="88" t="e">
        <f>VLOOKUP($A34,'JAN-DEC'!#REF!,27,FALSE)</f>
        <v>#REF!</v>
      </c>
      <c r="S34" s="88" t="e">
        <f>VLOOKUP($A34,'JAN-DEC'!#REF!,28,FALSE)</f>
        <v>#REF!</v>
      </c>
      <c r="T34" s="88" t="e">
        <f>VLOOKUP($A34,'JAN-DEC'!#REF!,29,FALSE)</f>
        <v>#REF!</v>
      </c>
      <c r="U34" s="88" t="e">
        <f>VLOOKUP($A34,'JAN-DEC'!#REF!,30,FALSE)</f>
        <v>#REF!</v>
      </c>
      <c r="V34" s="108" t="e">
        <f t="shared" si="7"/>
        <v>#REF!</v>
      </c>
    </row>
    <row r="35" spans="1:22">
      <c r="A35" s="87" t="s">
        <v>72</v>
      </c>
      <c r="B35" s="87" t="s">
        <v>73</v>
      </c>
      <c r="C35" s="88" t="e">
        <f>VLOOKUP($A35,'JAN-DEC'!#REF!,12,FALSE)</f>
        <v>#REF!</v>
      </c>
      <c r="D35" s="88" t="e">
        <f>VLOOKUP($A35,'JAN-DEC'!#REF!,13,FALSE)</f>
        <v>#REF!</v>
      </c>
      <c r="E35" s="88" t="e">
        <f>VLOOKUP($A35,'JAN-DEC'!#REF!,14,FALSE)</f>
        <v>#REF!</v>
      </c>
      <c r="F35" s="88" t="e">
        <f>VLOOKUP($A35,'JAN-DEC'!#REF!,15,FALSE)</f>
        <v>#REF!</v>
      </c>
      <c r="G35" s="88" t="e">
        <f>VLOOKUP($A35,'JAN-DEC'!#REF!,16,FALSE)</f>
        <v>#REF!</v>
      </c>
      <c r="H35" s="88" t="e">
        <f>VLOOKUP($A35,'JAN-DEC'!#REF!,17,FALSE)</f>
        <v>#REF!</v>
      </c>
      <c r="I35" s="88" t="e">
        <f>VLOOKUP($A35,'JAN-DEC'!#REF!,18,FALSE)</f>
        <v>#REF!</v>
      </c>
      <c r="J35" s="88" t="e">
        <f>VLOOKUP($A35,'JAN-DEC'!#REF!,19,FALSE)</f>
        <v>#REF!</v>
      </c>
      <c r="K35" s="88" t="e">
        <f>VLOOKUP($A35,'JAN-DEC'!#REF!,20,FALSE)</f>
        <v>#REF!</v>
      </c>
      <c r="L35" s="88" t="e">
        <f>VLOOKUP($A35,'JAN-DEC'!#REF!,21,FALSE)</f>
        <v>#REF!</v>
      </c>
      <c r="M35" s="88" t="e">
        <f>VLOOKUP($A35,'JAN-DEC'!#REF!,22,FALSE)</f>
        <v>#REF!</v>
      </c>
      <c r="N35" s="88" t="e">
        <f>VLOOKUP($A35,'JAN-DEC'!#REF!,23,FALSE)</f>
        <v>#REF!</v>
      </c>
      <c r="O35" s="88" t="e">
        <f>VLOOKUP($A35,'JAN-DEC'!#REF!,24,FALSE)</f>
        <v>#REF!</v>
      </c>
      <c r="P35" s="88" t="e">
        <f>VLOOKUP($A35,'JAN-DEC'!#REF!,25,FALSE)</f>
        <v>#REF!</v>
      </c>
      <c r="Q35" s="88" t="e">
        <f>VLOOKUP($A35,'JAN-DEC'!#REF!,26,FALSE)</f>
        <v>#REF!</v>
      </c>
      <c r="R35" s="88" t="e">
        <f>VLOOKUP($A35,'JAN-DEC'!#REF!,27,FALSE)</f>
        <v>#REF!</v>
      </c>
      <c r="S35" s="88" t="e">
        <f>VLOOKUP($A35,'JAN-DEC'!#REF!,28,FALSE)</f>
        <v>#REF!</v>
      </c>
      <c r="T35" s="88" t="e">
        <f>VLOOKUP($A35,'JAN-DEC'!#REF!,29,FALSE)</f>
        <v>#REF!</v>
      </c>
      <c r="U35" s="88" t="e">
        <f>VLOOKUP($A35,'JAN-DEC'!#REF!,30,FALSE)</f>
        <v>#REF!</v>
      </c>
      <c r="V35" s="108" t="e">
        <f t="shared" si="7"/>
        <v>#REF!</v>
      </c>
    </row>
    <row r="36" spans="1:22">
      <c r="A36" s="87" t="s">
        <v>74</v>
      </c>
      <c r="B36" s="87" t="s">
        <v>76</v>
      </c>
      <c r="C36" s="88" t="e">
        <f>VLOOKUP($A36,'JAN-DEC'!#REF!,12,FALSE)</f>
        <v>#REF!</v>
      </c>
      <c r="D36" s="88" t="e">
        <f>VLOOKUP($A36,'JAN-DEC'!#REF!,13,FALSE)</f>
        <v>#REF!</v>
      </c>
      <c r="E36" s="88" t="e">
        <f>VLOOKUP($A36,'JAN-DEC'!#REF!,14,FALSE)</f>
        <v>#REF!</v>
      </c>
      <c r="F36" s="88" t="e">
        <f>VLOOKUP($A36,'JAN-DEC'!#REF!,15,FALSE)</f>
        <v>#REF!</v>
      </c>
      <c r="G36" s="88" t="e">
        <f>VLOOKUP($A36,'JAN-DEC'!#REF!,16,FALSE)</f>
        <v>#REF!</v>
      </c>
      <c r="H36" s="88" t="e">
        <f>VLOOKUP($A36,'JAN-DEC'!#REF!,17,FALSE)</f>
        <v>#REF!</v>
      </c>
      <c r="I36" s="88" t="e">
        <f>VLOOKUP($A36,'JAN-DEC'!#REF!,18,FALSE)</f>
        <v>#REF!</v>
      </c>
      <c r="J36" s="88" t="e">
        <f>VLOOKUP($A36,'JAN-DEC'!#REF!,19,FALSE)</f>
        <v>#REF!</v>
      </c>
      <c r="K36" s="88" t="e">
        <f>VLOOKUP($A36,'JAN-DEC'!#REF!,20,FALSE)</f>
        <v>#REF!</v>
      </c>
      <c r="L36" s="88" t="e">
        <f>VLOOKUP($A36,'JAN-DEC'!#REF!,21,FALSE)</f>
        <v>#REF!</v>
      </c>
      <c r="M36" s="88" t="e">
        <f>VLOOKUP($A36,'JAN-DEC'!#REF!,22,FALSE)</f>
        <v>#REF!</v>
      </c>
      <c r="N36" s="88" t="e">
        <f>VLOOKUP($A36,'JAN-DEC'!#REF!,23,FALSE)</f>
        <v>#REF!</v>
      </c>
      <c r="O36" s="88" t="e">
        <f>VLOOKUP($A36,'JAN-DEC'!#REF!,24,FALSE)</f>
        <v>#REF!</v>
      </c>
      <c r="P36" s="88" t="e">
        <f>VLOOKUP($A36,'JAN-DEC'!#REF!,25,FALSE)</f>
        <v>#REF!</v>
      </c>
      <c r="Q36" s="88" t="e">
        <f>VLOOKUP($A36,'JAN-DEC'!#REF!,26,FALSE)</f>
        <v>#REF!</v>
      </c>
      <c r="R36" s="88" t="e">
        <f>VLOOKUP($A36,'JAN-DEC'!#REF!,27,FALSE)</f>
        <v>#REF!</v>
      </c>
      <c r="S36" s="88" t="e">
        <f>VLOOKUP($A36,'JAN-DEC'!#REF!,28,FALSE)</f>
        <v>#REF!</v>
      </c>
      <c r="T36" s="88" t="e">
        <f>VLOOKUP($A36,'JAN-DEC'!#REF!,29,FALSE)</f>
        <v>#REF!</v>
      </c>
      <c r="U36" s="88" t="e">
        <f>VLOOKUP($A36,'JAN-DEC'!#REF!,30,FALSE)</f>
        <v>#REF!</v>
      </c>
      <c r="V36" s="108" t="e">
        <f t="shared" si="7"/>
        <v>#REF!</v>
      </c>
    </row>
    <row r="37" spans="1:22">
      <c r="A37" s="87" t="s">
        <v>81</v>
      </c>
      <c r="B37" s="87" t="s">
        <v>82</v>
      </c>
      <c r="C37" s="88" t="e">
        <f>VLOOKUP($A37,'JAN-DEC'!#REF!,12,FALSE)</f>
        <v>#REF!</v>
      </c>
      <c r="D37" s="88" t="e">
        <f>VLOOKUP($A37,'JAN-DEC'!#REF!,13,FALSE)</f>
        <v>#REF!</v>
      </c>
      <c r="E37" s="88" t="e">
        <f>VLOOKUP($A37,'JAN-DEC'!#REF!,14,FALSE)</f>
        <v>#REF!</v>
      </c>
      <c r="F37" s="88" t="e">
        <f>VLOOKUP($A37,'JAN-DEC'!#REF!,15,FALSE)</f>
        <v>#REF!</v>
      </c>
      <c r="G37" s="88" t="e">
        <f>VLOOKUP($A37,'JAN-DEC'!#REF!,16,FALSE)</f>
        <v>#REF!</v>
      </c>
      <c r="H37" s="88" t="e">
        <f>VLOOKUP($A37,'JAN-DEC'!#REF!,17,FALSE)</f>
        <v>#REF!</v>
      </c>
      <c r="I37" s="88" t="e">
        <f>VLOOKUP($A37,'JAN-DEC'!#REF!,18,FALSE)</f>
        <v>#REF!</v>
      </c>
      <c r="J37" s="88" t="e">
        <f>VLOOKUP($A37,'JAN-DEC'!#REF!,19,FALSE)</f>
        <v>#REF!</v>
      </c>
      <c r="K37" s="88" t="e">
        <f>VLOOKUP($A37,'JAN-DEC'!#REF!,20,FALSE)</f>
        <v>#REF!</v>
      </c>
      <c r="L37" s="88" t="e">
        <f>VLOOKUP($A37,'JAN-DEC'!#REF!,21,FALSE)</f>
        <v>#REF!</v>
      </c>
      <c r="M37" s="88" t="e">
        <f>VLOOKUP($A37,'JAN-DEC'!#REF!,22,FALSE)</f>
        <v>#REF!</v>
      </c>
      <c r="N37" s="88" t="e">
        <f>VLOOKUP($A37,'JAN-DEC'!#REF!,23,FALSE)</f>
        <v>#REF!</v>
      </c>
      <c r="O37" s="88" t="e">
        <f>VLOOKUP($A37,'JAN-DEC'!#REF!,24,FALSE)</f>
        <v>#REF!</v>
      </c>
      <c r="P37" s="88" t="e">
        <f>VLOOKUP($A37,'JAN-DEC'!#REF!,25,FALSE)</f>
        <v>#REF!</v>
      </c>
      <c r="Q37" s="88" t="e">
        <f>VLOOKUP($A37,'JAN-DEC'!#REF!,26,FALSE)</f>
        <v>#REF!</v>
      </c>
      <c r="R37" s="88" t="e">
        <f>VLOOKUP($A37,'JAN-DEC'!#REF!,27,FALSE)</f>
        <v>#REF!</v>
      </c>
      <c r="S37" s="88" t="e">
        <f>VLOOKUP($A37,'JAN-DEC'!#REF!,28,FALSE)</f>
        <v>#REF!</v>
      </c>
      <c r="T37" s="88" t="e">
        <f>VLOOKUP($A37,'JAN-DEC'!#REF!,29,FALSE)</f>
        <v>#REF!</v>
      </c>
      <c r="U37" s="88" t="e">
        <f>VLOOKUP($A37,'JAN-DEC'!#REF!,30,FALSE)</f>
        <v>#REF!</v>
      </c>
      <c r="V37" s="108" t="e">
        <f t="shared" si="7"/>
        <v>#REF!</v>
      </c>
    </row>
    <row r="38" spans="1:22">
      <c r="A38" s="87" t="s">
        <v>77</v>
      </c>
      <c r="B38" s="87" t="s">
        <v>78</v>
      </c>
      <c r="C38" s="88" t="e">
        <f>VLOOKUP($A38,'JAN-DEC'!#REF!,12,FALSE)</f>
        <v>#REF!</v>
      </c>
      <c r="D38" s="88" t="e">
        <f>VLOOKUP($A38,'JAN-DEC'!#REF!,13,FALSE)</f>
        <v>#REF!</v>
      </c>
      <c r="E38" s="88" t="e">
        <f>VLOOKUP($A38,'JAN-DEC'!#REF!,14,FALSE)</f>
        <v>#REF!</v>
      </c>
      <c r="F38" s="88" t="e">
        <f>VLOOKUP($A38,'JAN-DEC'!#REF!,15,FALSE)</f>
        <v>#REF!</v>
      </c>
      <c r="G38" s="88" t="e">
        <f>VLOOKUP($A38,'JAN-DEC'!#REF!,16,FALSE)</f>
        <v>#REF!</v>
      </c>
      <c r="H38" s="88" t="e">
        <f>VLOOKUP($A38,'JAN-DEC'!#REF!,17,FALSE)</f>
        <v>#REF!</v>
      </c>
      <c r="I38" s="88" t="e">
        <f>VLOOKUP($A38,'JAN-DEC'!#REF!,18,FALSE)</f>
        <v>#REF!</v>
      </c>
      <c r="J38" s="88" t="e">
        <f>VLOOKUP($A38,'JAN-DEC'!#REF!,19,FALSE)</f>
        <v>#REF!</v>
      </c>
      <c r="K38" s="88" t="e">
        <f>VLOOKUP($A38,'JAN-DEC'!#REF!,20,FALSE)</f>
        <v>#REF!</v>
      </c>
      <c r="L38" s="88" t="e">
        <f>VLOOKUP($A38,'JAN-DEC'!#REF!,21,FALSE)</f>
        <v>#REF!</v>
      </c>
      <c r="M38" s="88" t="e">
        <f>VLOOKUP($A38,'JAN-DEC'!#REF!,22,FALSE)</f>
        <v>#REF!</v>
      </c>
      <c r="N38" s="88" t="e">
        <f>VLOOKUP($A38,'JAN-DEC'!#REF!,23,FALSE)</f>
        <v>#REF!</v>
      </c>
      <c r="O38" s="88" t="e">
        <f>VLOOKUP($A38,'JAN-DEC'!#REF!,24,FALSE)</f>
        <v>#REF!</v>
      </c>
      <c r="P38" s="88" t="e">
        <f>VLOOKUP($A38,'JAN-DEC'!#REF!,25,FALSE)</f>
        <v>#REF!</v>
      </c>
      <c r="Q38" s="88" t="e">
        <f>VLOOKUP($A38,'JAN-DEC'!#REF!,26,FALSE)</f>
        <v>#REF!</v>
      </c>
      <c r="R38" s="88" t="e">
        <f>VLOOKUP($A38,'JAN-DEC'!#REF!,27,FALSE)</f>
        <v>#REF!</v>
      </c>
      <c r="S38" s="88" t="e">
        <f>VLOOKUP($A38,'JAN-DEC'!#REF!,28,FALSE)</f>
        <v>#REF!</v>
      </c>
      <c r="T38" s="88" t="e">
        <f>VLOOKUP($A38,'JAN-DEC'!#REF!,29,FALSE)</f>
        <v>#REF!</v>
      </c>
      <c r="U38" s="88" t="e">
        <f>VLOOKUP($A38,'JAN-DEC'!#REF!,30,FALSE)</f>
        <v>#REF!</v>
      </c>
      <c r="V38" s="108" t="e">
        <f t="shared" si="7"/>
        <v>#REF!</v>
      </c>
    </row>
    <row r="39" spans="1:22">
      <c r="A39" s="87" t="s">
        <v>80</v>
      </c>
      <c r="B39" s="87" t="s">
        <v>79</v>
      </c>
      <c r="C39" s="88" t="e">
        <f>VLOOKUP($A39,'JAN-DEC'!#REF!,12,FALSE)</f>
        <v>#REF!</v>
      </c>
      <c r="D39" s="88" t="e">
        <f>VLOOKUP($A39,'JAN-DEC'!#REF!,13,FALSE)</f>
        <v>#REF!</v>
      </c>
      <c r="E39" s="88" t="e">
        <f>VLOOKUP($A39,'JAN-DEC'!#REF!,14,FALSE)</f>
        <v>#REF!</v>
      </c>
      <c r="F39" s="88" t="e">
        <f>VLOOKUP($A39,'JAN-DEC'!#REF!,15,FALSE)</f>
        <v>#REF!</v>
      </c>
      <c r="G39" s="88" t="e">
        <f>VLOOKUP($A39,'JAN-DEC'!#REF!,16,FALSE)</f>
        <v>#REF!</v>
      </c>
      <c r="H39" s="88" t="e">
        <f>VLOOKUP($A39,'JAN-DEC'!#REF!,17,FALSE)</f>
        <v>#REF!</v>
      </c>
      <c r="I39" s="88" t="e">
        <f>VLOOKUP($A39,'JAN-DEC'!#REF!,18,FALSE)</f>
        <v>#REF!</v>
      </c>
      <c r="J39" s="88" t="e">
        <f>VLOOKUP($A39,'JAN-DEC'!#REF!,19,FALSE)</f>
        <v>#REF!</v>
      </c>
      <c r="K39" s="88" t="e">
        <f>VLOOKUP($A39,'JAN-DEC'!#REF!,20,FALSE)</f>
        <v>#REF!</v>
      </c>
      <c r="L39" s="88" t="e">
        <f>VLOOKUP($A39,'JAN-DEC'!#REF!,21,FALSE)</f>
        <v>#REF!</v>
      </c>
      <c r="M39" s="88" t="e">
        <f>VLOOKUP($A39,'JAN-DEC'!#REF!,22,FALSE)</f>
        <v>#REF!</v>
      </c>
      <c r="N39" s="88" t="e">
        <f>VLOOKUP($A39,'JAN-DEC'!#REF!,23,FALSE)</f>
        <v>#REF!</v>
      </c>
      <c r="O39" s="88" t="e">
        <f>VLOOKUP($A39,'JAN-DEC'!#REF!,24,FALSE)</f>
        <v>#REF!</v>
      </c>
      <c r="P39" s="88" t="e">
        <f>VLOOKUP($A39,'JAN-DEC'!#REF!,25,FALSE)</f>
        <v>#REF!</v>
      </c>
      <c r="Q39" s="88" t="e">
        <f>VLOOKUP($A39,'JAN-DEC'!#REF!,26,FALSE)</f>
        <v>#REF!</v>
      </c>
      <c r="R39" s="88" t="e">
        <f>VLOOKUP($A39,'JAN-DEC'!#REF!,27,FALSE)</f>
        <v>#REF!</v>
      </c>
      <c r="S39" s="88" t="e">
        <f>VLOOKUP($A39,'JAN-DEC'!#REF!,28,FALSE)</f>
        <v>#REF!</v>
      </c>
      <c r="T39" s="88" t="e">
        <f>VLOOKUP($A39,'JAN-DEC'!#REF!,29,FALSE)</f>
        <v>#REF!</v>
      </c>
      <c r="U39" s="88" t="e">
        <f>VLOOKUP($A39,'JAN-DEC'!#REF!,30,FALSE)</f>
        <v>#REF!</v>
      </c>
      <c r="V39" s="108" t="e">
        <f t="shared" si="7"/>
        <v>#REF!</v>
      </c>
    </row>
    <row r="40" spans="1:22">
      <c r="A40" s="87" t="s">
        <v>152</v>
      </c>
      <c r="B40" s="87" t="s">
        <v>153</v>
      </c>
      <c r="C40" s="88" t="e">
        <f>VLOOKUP($A40,'JAN-DEC'!#REF!,12,FALSE)</f>
        <v>#REF!</v>
      </c>
      <c r="D40" s="88" t="e">
        <f>VLOOKUP($A40,'JAN-DEC'!#REF!,13,FALSE)</f>
        <v>#REF!</v>
      </c>
      <c r="E40" s="88" t="e">
        <f>VLOOKUP($A40,'JAN-DEC'!#REF!,14,FALSE)</f>
        <v>#REF!</v>
      </c>
      <c r="F40" s="88" t="e">
        <f>VLOOKUP($A40,'JAN-DEC'!#REF!,15,FALSE)</f>
        <v>#REF!</v>
      </c>
      <c r="G40" s="88" t="e">
        <f>VLOOKUP($A40,'JAN-DEC'!#REF!,16,FALSE)</f>
        <v>#REF!</v>
      </c>
      <c r="H40" s="88" t="e">
        <f>VLOOKUP($A40,'JAN-DEC'!#REF!,17,FALSE)</f>
        <v>#REF!</v>
      </c>
      <c r="I40" s="88" t="e">
        <f>VLOOKUP($A40,'JAN-DEC'!#REF!,18,FALSE)</f>
        <v>#REF!</v>
      </c>
      <c r="J40" s="88" t="e">
        <f>VLOOKUP($A40,'JAN-DEC'!#REF!,19,FALSE)</f>
        <v>#REF!</v>
      </c>
      <c r="K40" s="88" t="e">
        <f>VLOOKUP($A40,'JAN-DEC'!#REF!,20,FALSE)</f>
        <v>#REF!</v>
      </c>
      <c r="L40" s="88" t="e">
        <f>VLOOKUP($A40,'JAN-DEC'!#REF!,21,FALSE)</f>
        <v>#REF!</v>
      </c>
      <c r="M40" s="88" t="e">
        <f>VLOOKUP($A40,'JAN-DEC'!#REF!,22,FALSE)</f>
        <v>#REF!</v>
      </c>
      <c r="N40" s="88" t="e">
        <f>VLOOKUP($A40,'JAN-DEC'!#REF!,23,FALSE)</f>
        <v>#REF!</v>
      </c>
      <c r="O40" s="88" t="e">
        <f>VLOOKUP($A40,'JAN-DEC'!#REF!,24,FALSE)</f>
        <v>#REF!</v>
      </c>
      <c r="P40" s="88" t="e">
        <f>VLOOKUP($A40,'JAN-DEC'!#REF!,25,FALSE)</f>
        <v>#REF!</v>
      </c>
      <c r="Q40" s="88" t="e">
        <f>VLOOKUP($A40,'JAN-DEC'!#REF!,26,FALSE)</f>
        <v>#REF!</v>
      </c>
      <c r="R40" s="88" t="e">
        <f>VLOOKUP($A40,'JAN-DEC'!#REF!,27,FALSE)</f>
        <v>#REF!</v>
      </c>
      <c r="S40" s="88" t="e">
        <f>VLOOKUP($A40,'JAN-DEC'!#REF!,28,FALSE)</f>
        <v>#REF!</v>
      </c>
      <c r="T40" s="88" t="e">
        <f>VLOOKUP($A40,'JAN-DEC'!#REF!,29,FALSE)</f>
        <v>#REF!</v>
      </c>
      <c r="U40" s="88" t="e">
        <f>VLOOKUP($A40,'JAN-DEC'!#REF!,30,FALSE)</f>
        <v>#REF!</v>
      </c>
      <c r="V40" s="108" t="e">
        <f t="shared" si="7"/>
        <v>#REF!</v>
      </c>
    </row>
    <row r="41" spans="1:22">
      <c r="A41" s="87" t="s">
        <v>159</v>
      </c>
      <c r="B41" s="87" t="s">
        <v>160</v>
      </c>
      <c r="C41" s="88" t="e">
        <f>VLOOKUP($A41,'JAN-DEC'!#REF!,12,FALSE)</f>
        <v>#REF!</v>
      </c>
      <c r="D41" s="88" t="e">
        <f>VLOOKUP($A41,'JAN-DEC'!#REF!,13,FALSE)</f>
        <v>#REF!</v>
      </c>
      <c r="E41" s="88" t="e">
        <f>VLOOKUP($A41,'JAN-DEC'!#REF!,14,FALSE)</f>
        <v>#REF!</v>
      </c>
      <c r="F41" s="88" t="e">
        <f>VLOOKUP($A41,'JAN-DEC'!#REF!,15,FALSE)</f>
        <v>#REF!</v>
      </c>
      <c r="G41" s="88" t="e">
        <f>VLOOKUP($A41,'JAN-DEC'!#REF!,16,FALSE)</f>
        <v>#REF!</v>
      </c>
      <c r="H41" s="88" t="e">
        <f>VLOOKUP($A41,'JAN-DEC'!#REF!,17,FALSE)</f>
        <v>#REF!</v>
      </c>
      <c r="I41" s="88" t="e">
        <f>VLOOKUP($A41,'JAN-DEC'!#REF!,18,FALSE)</f>
        <v>#REF!</v>
      </c>
      <c r="J41" s="88" t="e">
        <f>VLOOKUP($A41,'JAN-DEC'!#REF!,19,FALSE)</f>
        <v>#REF!</v>
      </c>
      <c r="K41" s="88" t="e">
        <f>VLOOKUP($A41,'JAN-DEC'!#REF!,20,FALSE)</f>
        <v>#REF!</v>
      </c>
      <c r="L41" s="88" t="e">
        <f>VLOOKUP($A41,'JAN-DEC'!#REF!,21,FALSE)</f>
        <v>#REF!</v>
      </c>
      <c r="M41" s="88" t="e">
        <f>VLOOKUP($A41,'JAN-DEC'!#REF!,22,FALSE)</f>
        <v>#REF!</v>
      </c>
      <c r="N41" s="88" t="e">
        <f>VLOOKUP($A41,'JAN-DEC'!#REF!,23,FALSE)</f>
        <v>#REF!</v>
      </c>
      <c r="O41" s="88" t="e">
        <f>VLOOKUP($A41,'JAN-DEC'!#REF!,24,FALSE)</f>
        <v>#REF!</v>
      </c>
      <c r="P41" s="88" t="e">
        <f>VLOOKUP($A41,'JAN-DEC'!#REF!,25,FALSE)</f>
        <v>#REF!</v>
      </c>
      <c r="Q41" s="88" t="e">
        <f>VLOOKUP($A41,'JAN-DEC'!#REF!,26,FALSE)</f>
        <v>#REF!</v>
      </c>
      <c r="R41" s="88" t="e">
        <f>VLOOKUP($A41,'JAN-DEC'!#REF!,27,FALSE)</f>
        <v>#REF!</v>
      </c>
      <c r="S41" s="88" t="e">
        <f>VLOOKUP($A41,'JAN-DEC'!#REF!,28,FALSE)</f>
        <v>#REF!</v>
      </c>
      <c r="T41" s="88" t="e">
        <f>VLOOKUP($A41,'JAN-DEC'!#REF!,29,FALSE)</f>
        <v>#REF!</v>
      </c>
      <c r="U41" s="88" t="e">
        <f>VLOOKUP($A41,'JAN-DEC'!#REF!,30,FALSE)</f>
        <v>#REF!</v>
      </c>
      <c r="V41" s="108" t="e">
        <f t="shared" si="7"/>
        <v>#REF!</v>
      </c>
    </row>
    <row r="42" spans="1:22">
      <c r="A42" s="87" t="s">
        <v>164</v>
      </c>
      <c r="B42" s="87" t="s">
        <v>165</v>
      </c>
      <c r="C42" s="88" t="e">
        <f>VLOOKUP($A42,'JAN-DEC'!#REF!,12,FALSE)</f>
        <v>#REF!</v>
      </c>
      <c r="D42" s="88" t="e">
        <f>VLOOKUP($A42,'JAN-DEC'!#REF!,13,FALSE)</f>
        <v>#REF!</v>
      </c>
      <c r="E42" s="88" t="e">
        <f>VLOOKUP($A42,'JAN-DEC'!#REF!,14,FALSE)</f>
        <v>#REF!</v>
      </c>
      <c r="F42" s="88" t="e">
        <f>VLOOKUP($A42,'JAN-DEC'!#REF!,15,FALSE)</f>
        <v>#REF!</v>
      </c>
      <c r="G42" s="88" t="e">
        <f>VLOOKUP($A42,'JAN-DEC'!#REF!,16,FALSE)</f>
        <v>#REF!</v>
      </c>
      <c r="H42" s="88" t="e">
        <f>VLOOKUP($A42,'JAN-DEC'!#REF!,17,FALSE)</f>
        <v>#REF!</v>
      </c>
      <c r="I42" s="88" t="e">
        <f>VLOOKUP($A42,'JAN-DEC'!#REF!,18,FALSE)</f>
        <v>#REF!</v>
      </c>
      <c r="J42" s="88" t="e">
        <f>VLOOKUP($A42,'JAN-DEC'!#REF!,19,FALSE)</f>
        <v>#REF!</v>
      </c>
      <c r="K42" s="88" t="e">
        <f>VLOOKUP($A42,'JAN-DEC'!#REF!,20,FALSE)</f>
        <v>#REF!</v>
      </c>
      <c r="L42" s="88" t="e">
        <f>VLOOKUP($A42,'JAN-DEC'!#REF!,21,FALSE)</f>
        <v>#REF!</v>
      </c>
      <c r="M42" s="88" t="e">
        <f>VLOOKUP($A42,'JAN-DEC'!#REF!,22,FALSE)</f>
        <v>#REF!</v>
      </c>
      <c r="N42" s="88" t="e">
        <f>VLOOKUP($A42,'JAN-DEC'!#REF!,23,FALSE)</f>
        <v>#REF!</v>
      </c>
      <c r="O42" s="88" t="e">
        <f>VLOOKUP($A42,'JAN-DEC'!#REF!,24,FALSE)</f>
        <v>#REF!</v>
      </c>
      <c r="P42" s="88" t="e">
        <f>VLOOKUP($A42,'JAN-DEC'!#REF!,25,FALSE)</f>
        <v>#REF!</v>
      </c>
      <c r="Q42" s="88" t="e">
        <f>VLOOKUP($A42,'JAN-DEC'!#REF!,26,FALSE)</f>
        <v>#REF!</v>
      </c>
      <c r="R42" s="88" t="e">
        <f>VLOOKUP($A42,'JAN-DEC'!#REF!,27,FALSE)</f>
        <v>#REF!</v>
      </c>
      <c r="S42" s="88" t="e">
        <f>VLOOKUP($A42,'JAN-DEC'!#REF!,28,FALSE)</f>
        <v>#REF!</v>
      </c>
      <c r="T42" s="88" t="e">
        <f>VLOOKUP($A42,'JAN-DEC'!#REF!,29,FALSE)</f>
        <v>#REF!</v>
      </c>
      <c r="U42" s="88" t="e">
        <f>VLOOKUP($A42,'JAN-DEC'!#REF!,30,FALSE)</f>
        <v>#REF!</v>
      </c>
      <c r="V42" s="108" t="e">
        <f t="shared" si="7"/>
        <v>#REF!</v>
      </c>
    </row>
    <row r="43" spans="1:22">
      <c r="A43" s="87" t="s">
        <v>154</v>
      </c>
      <c r="B43" s="87" t="s">
        <v>155</v>
      </c>
      <c r="C43" s="88" t="e">
        <f>VLOOKUP($A43,'JAN-DEC'!#REF!,12,FALSE)</f>
        <v>#REF!</v>
      </c>
      <c r="D43" s="88" t="e">
        <f>VLOOKUP($A43,'JAN-DEC'!#REF!,13,FALSE)</f>
        <v>#REF!</v>
      </c>
      <c r="E43" s="88" t="e">
        <f>VLOOKUP($A43,'JAN-DEC'!#REF!,14,FALSE)</f>
        <v>#REF!</v>
      </c>
      <c r="F43" s="88" t="e">
        <f>VLOOKUP($A43,'JAN-DEC'!#REF!,15,FALSE)</f>
        <v>#REF!</v>
      </c>
      <c r="G43" s="88" t="e">
        <f>VLOOKUP($A43,'JAN-DEC'!#REF!,16,FALSE)</f>
        <v>#REF!</v>
      </c>
      <c r="H43" s="88" t="e">
        <f>VLOOKUP($A43,'JAN-DEC'!#REF!,17,FALSE)</f>
        <v>#REF!</v>
      </c>
      <c r="I43" s="88" t="e">
        <f>VLOOKUP($A43,'JAN-DEC'!#REF!,18,FALSE)</f>
        <v>#REF!</v>
      </c>
      <c r="J43" s="88" t="e">
        <f>VLOOKUP($A43,'JAN-DEC'!#REF!,19,FALSE)</f>
        <v>#REF!</v>
      </c>
      <c r="K43" s="88" t="e">
        <f>VLOOKUP($A43,'JAN-DEC'!#REF!,20,FALSE)</f>
        <v>#REF!</v>
      </c>
      <c r="L43" s="88" t="e">
        <f>VLOOKUP($A43,'JAN-DEC'!#REF!,21,FALSE)</f>
        <v>#REF!</v>
      </c>
      <c r="M43" s="88" t="e">
        <f>VLOOKUP($A43,'JAN-DEC'!#REF!,22,FALSE)</f>
        <v>#REF!</v>
      </c>
      <c r="N43" s="88" t="e">
        <f>VLOOKUP($A43,'JAN-DEC'!#REF!,23,FALSE)</f>
        <v>#REF!</v>
      </c>
      <c r="O43" s="88" t="e">
        <f>VLOOKUP($A43,'JAN-DEC'!#REF!,24,FALSE)</f>
        <v>#REF!</v>
      </c>
      <c r="P43" s="88" t="e">
        <f>VLOOKUP($A43,'JAN-DEC'!#REF!,25,FALSE)</f>
        <v>#REF!</v>
      </c>
      <c r="Q43" s="88" t="e">
        <f>VLOOKUP($A43,'JAN-DEC'!#REF!,26,FALSE)</f>
        <v>#REF!</v>
      </c>
      <c r="R43" s="88" t="e">
        <f>VLOOKUP($A43,'JAN-DEC'!#REF!,27,FALSE)</f>
        <v>#REF!</v>
      </c>
      <c r="S43" s="88" t="e">
        <f>VLOOKUP($A43,'JAN-DEC'!#REF!,28,FALSE)</f>
        <v>#REF!</v>
      </c>
      <c r="T43" s="88" t="e">
        <f>VLOOKUP($A43,'JAN-DEC'!#REF!,29,FALSE)</f>
        <v>#REF!</v>
      </c>
      <c r="U43" s="88" t="e">
        <f>VLOOKUP($A43,'JAN-DEC'!#REF!,30,FALSE)</f>
        <v>#REF!</v>
      </c>
      <c r="V43" s="108" t="e">
        <f t="shared" si="7"/>
        <v>#REF!</v>
      </c>
    </row>
    <row r="44" spans="1:22">
      <c r="A44" s="87" t="s">
        <v>176</v>
      </c>
      <c r="B44" s="87" t="s">
        <v>155</v>
      </c>
      <c r="C44" s="88" t="e">
        <f>VLOOKUP($A44,'JAN-DEC'!#REF!,12,FALSE)</f>
        <v>#REF!</v>
      </c>
      <c r="D44" s="88" t="e">
        <f>VLOOKUP($A44,'JAN-DEC'!#REF!,13,FALSE)</f>
        <v>#REF!</v>
      </c>
      <c r="E44" s="88" t="e">
        <f>VLOOKUP($A44,'JAN-DEC'!#REF!,14,FALSE)</f>
        <v>#REF!</v>
      </c>
      <c r="F44" s="88" t="e">
        <f>VLOOKUP($A44,'JAN-DEC'!#REF!,15,FALSE)</f>
        <v>#REF!</v>
      </c>
      <c r="G44" s="88" t="e">
        <f>VLOOKUP($A44,'JAN-DEC'!#REF!,16,FALSE)</f>
        <v>#REF!</v>
      </c>
      <c r="H44" s="88" t="e">
        <f>VLOOKUP($A44,'JAN-DEC'!#REF!,17,FALSE)</f>
        <v>#REF!</v>
      </c>
      <c r="I44" s="88" t="e">
        <f>VLOOKUP($A44,'JAN-DEC'!#REF!,18,FALSE)</f>
        <v>#REF!</v>
      </c>
      <c r="J44" s="88" t="e">
        <f>VLOOKUP($A44,'JAN-DEC'!#REF!,19,FALSE)</f>
        <v>#REF!</v>
      </c>
      <c r="K44" s="88" t="e">
        <f>VLOOKUP($A44,'JAN-DEC'!#REF!,20,FALSE)</f>
        <v>#REF!</v>
      </c>
      <c r="L44" s="88" t="e">
        <f>VLOOKUP($A44,'JAN-DEC'!#REF!,21,FALSE)</f>
        <v>#REF!</v>
      </c>
      <c r="M44" s="88" t="e">
        <f>VLOOKUP($A44,'JAN-DEC'!#REF!,22,FALSE)</f>
        <v>#REF!</v>
      </c>
      <c r="N44" s="88" t="e">
        <f>VLOOKUP($A44,'JAN-DEC'!#REF!,23,FALSE)</f>
        <v>#REF!</v>
      </c>
      <c r="O44" s="88" t="e">
        <f>VLOOKUP($A44,'JAN-DEC'!#REF!,24,FALSE)</f>
        <v>#REF!</v>
      </c>
      <c r="P44" s="88" t="e">
        <f>VLOOKUP($A44,'JAN-DEC'!#REF!,25,FALSE)</f>
        <v>#REF!</v>
      </c>
      <c r="Q44" s="88" t="e">
        <f>VLOOKUP($A44,'JAN-DEC'!#REF!,26,FALSE)</f>
        <v>#REF!</v>
      </c>
      <c r="R44" s="88" t="e">
        <f>VLOOKUP($A44,'JAN-DEC'!#REF!,27,FALSE)</f>
        <v>#REF!</v>
      </c>
      <c r="S44" s="88" t="e">
        <f>VLOOKUP($A44,'JAN-DEC'!#REF!,28,FALSE)</f>
        <v>#REF!</v>
      </c>
      <c r="T44" s="88" t="e">
        <f>VLOOKUP($A44,'JAN-DEC'!#REF!,29,FALSE)</f>
        <v>#REF!</v>
      </c>
      <c r="U44" s="88" t="e">
        <f>VLOOKUP($A44,'JAN-DEC'!#REF!,30,FALSE)</f>
        <v>#REF!</v>
      </c>
      <c r="V44" s="108" t="e">
        <f t="shared" si="7"/>
        <v>#REF!</v>
      </c>
    </row>
    <row r="45" spans="1:22">
      <c r="A45" s="87" t="s">
        <v>156</v>
      </c>
      <c r="B45" s="87" t="s">
        <v>161</v>
      </c>
      <c r="C45" s="88" t="e">
        <f>VLOOKUP($A45,'JAN-DEC'!#REF!,12,FALSE)</f>
        <v>#REF!</v>
      </c>
      <c r="D45" s="88" t="e">
        <f>VLOOKUP($A45,'JAN-DEC'!#REF!,13,FALSE)</f>
        <v>#REF!</v>
      </c>
      <c r="E45" s="88" t="e">
        <f>VLOOKUP($A45,'JAN-DEC'!#REF!,14,FALSE)</f>
        <v>#REF!</v>
      </c>
      <c r="F45" s="88" t="e">
        <f>VLOOKUP($A45,'JAN-DEC'!#REF!,15,FALSE)</f>
        <v>#REF!</v>
      </c>
      <c r="G45" s="88" t="e">
        <f>VLOOKUP($A45,'JAN-DEC'!#REF!,16,FALSE)</f>
        <v>#REF!</v>
      </c>
      <c r="H45" s="88" t="e">
        <f>VLOOKUP($A45,'JAN-DEC'!#REF!,17,FALSE)</f>
        <v>#REF!</v>
      </c>
      <c r="I45" s="88" t="e">
        <f>VLOOKUP($A45,'JAN-DEC'!#REF!,18,FALSE)</f>
        <v>#REF!</v>
      </c>
      <c r="J45" s="88" t="e">
        <f>VLOOKUP($A45,'JAN-DEC'!#REF!,19,FALSE)</f>
        <v>#REF!</v>
      </c>
      <c r="K45" s="88" t="e">
        <f>VLOOKUP($A45,'JAN-DEC'!#REF!,20,FALSE)</f>
        <v>#REF!</v>
      </c>
      <c r="L45" s="88" t="e">
        <f>VLOOKUP($A45,'JAN-DEC'!#REF!,21,FALSE)</f>
        <v>#REF!</v>
      </c>
      <c r="M45" s="88" t="e">
        <f>VLOOKUP($A45,'JAN-DEC'!#REF!,22,FALSE)</f>
        <v>#REF!</v>
      </c>
      <c r="N45" s="88" t="e">
        <f>VLOOKUP($A45,'JAN-DEC'!#REF!,23,FALSE)</f>
        <v>#REF!</v>
      </c>
      <c r="O45" s="88" t="e">
        <f>VLOOKUP($A45,'JAN-DEC'!#REF!,24,FALSE)</f>
        <v>#REF!</v>
      </c>
      <c r="P45" s="88" t="e">
        <f>VLOOKUP($A45,'JAN-DEC'!#REF!,25,FALSE)</f>
        <v>#REF!</v>
      </c>
      <c r="Q45" s="88" t="e">
        <f>VLOOKUP($A45,'JAN-DEC'!#REF!,26,FALSE)</f>
        <v>#REF!</v>
      </c>
      <c r="R45" s="88" t="e">
        <f>VLOOKUP($A45,'JAN-DEC'!#REF!,27,FALSE)</f>
        <v>#REF!</v>
      </c>
      <c r="S45" s="88" t="e">
        <f>VLOOKUP($A45,'JAN-DEC'!#REF!,28,FALSE)</f>
        <v>#REF!</v>
      </c>
      <c r="T45" s="88" t="e">
        <f>VLOOKUP($A45,'JAN-DEC'!#REF!,29,FALSE)</f>
        <v>#REF!</v>
      </c>
      <c r="U45" s="88" t="e">
        <f>VLOOKUP($A45,'JAN-DEC'!#REF!,30,FALSE)</f>
        <v>#REF!</v>
      </c>
      <c r="V45" s="108" t="e">
        <f t="shared" si="7"/>
        <v>#REF!</v>
      </c>
    </row>
    <row r="46" spans="1:22">
      <c r="A46" s="87" t="s">
        <v>158</v>
      </c>
      <c r="B46" s="87" t="s">
        <v>162</v>
      </c>
      <c r="C46" s="88" t="e">
        <f>VLOOKUP($A46,'JAN-DEC'!#REF!,12,FALSE)</f>
        <v>#REF!</v>
      </c>
      <c r="D46" s="88" t="e">
        <f>VLOOKUP($A46,'JAN-DEC'!#REF!,13,FALSE)</f>
        <v>#REF!</v>
      </c>
      <c r="E46" s="88" t="e">
        <f>VLOOKUP($A46,'JAN-DEC'!#REF!,14,FALSE)</f>
        <v>#REF!</v>
      </c>
      <c r="F46" s="88" t="e">
        <f>VLOOKUP($A46,'JAN-DEC'!#REF!,15,FALSE)</f>
        <v>#REF!</v>
      </c>
      <c r="G46" s="88" t="e">
        <f>VLOOKUP($A46,'JAN-DEC'!#REF!,16,FALSE)</f>
        <v>#REF!</v>
      </c>
      <c r="H46" s="88" t="e">
        <f>VLOOKUP($A46,'JAN-DEC'!#REF!,17,FALSE)</f>
        <v>#REF!</v>
      </c>
      <c r="I46" s="88" t="e">
        <f>VLOOKUP($A46,'JAN-DEC'!#REF!,18,FALSE)</f>
        <v>#REF!</v>
      </c>
      <c r="J46" s="88" t="e">
        <f>VLOOKUP($A46,'JAN-DEC'!#REF!,19,FALSE)</f>
        <v>#REF!</v>
      </c>
      <c r="K46" s="88" t="e">
        <f>VLOOKUP($A46,'JAN-DEC'!#REF!,20,FALSE)</f>
        <v>#REF!</v>
      </c>
      <c r="L46" s="88" t="e">
        <f>VLOOKUP($A46,'JAN-DEC'!#REF!,21,FALSE)</f>
        <v>#REF!</v>
      </c>
      <c r="M46" s="88" t="e">
        <f>VLOOKUP($A46,'JAN-DEC'!#REF!,22,FALSE)</f>
        <v>#REF!</v>
      </c>
      <c r="N46" s="88" t="e">
        <f>VLOOKUP($A46,'JAN-DEC'!#REF!,23,FALSE)</f>
        <v>#REF!</v>
      </c>
      <c r="O46" s="88" t="e">
        <f>VLOOKUP($A46,'JAN-DEC'!#REF!,24,FALSE)</f>
        <v>#REF!</v>
      </c>
      <c r="P46" s="88" t="e">
        <f>VLOOKUP($A46,'JAN-DEC'!#REF!,25,FALSE)</f>
        <v>#REF!</v>
      </c>
      <c r="Q46" s="88" t="e">
        <f>VLOOKUP($A46,'JAN-DEC'!#REF!,26,FALSE)</f>
        <v>#REF!</v>
      </c>
      <c r="R46" s="88" t="e">
        <f>VLOOKUP($A46,'JAN-DEC'!#REF!,27,FALSE)</f>
        <v>#REF!</v>
      </c>
      <c r="S46" s="88" t="e">
        <f>VLOOKUP($A46,'JAN-DEC'!#REF!,28,FALSE)</f>
        <v>#REF!</v>
      </c>
      <c r="T46" s="88" t="e">
        <f>VLOOKUP($A46,'JAN-DEC'!#REF!,29,FALSE)</f>
        <v>#REF!</v>
      </c>
      <c r="U46" s="88" t="e">
        <f>VLOOKUP($A46,'JAN-DEC'!#REF!,30,FALSE)</f>
        <v>#REF!</v>
      </c>
      <c r="V46" s="108" t="e">
        <f t="shared" si="7"/>
        <v>#REF!</v>
      </c>
    </row>
    <row r="47" spans="1:22">
      <c r="A47" s="87" t="s">
        <v>157</v>
      </c>
      <c r="B47" s="87" t="s">
        <v>163</v>
      </c>
      <c r="C47" s="88" t="e">
        <f>VLOOKUP($A47,'JAN-DEC'!#REF!,12,FALSE)</f>
        <v>#REF!</v>
      </c>
      <c r="D47" s="88" t="e">
        <f>VLOOKUP($A47,'JAN-DEC'!#REF!,13,FALSE)</f>
        <v>#REF!</v>
      </c>
      <c r="E47" s="88" t="e">
        <f>VLOOKUP($A47,'JAN-DEC'!#REF!,14,FALSE)</f>
        <v>#REF!</v>
      </c>
      <c r="F47" s="88" t="e">
        <f>VLOOKUP($A47,'JAN-DEC'!#REF!,15,FALSE)</f>
        <v>#REF!</v>
      </c>
      <c r="G47" s="88" t="e">
        <f>VLOOKUP($A47,'JAN-DEC'!#REF!,16,FALSE)</f>
        <v>#REF!</v>
      </c>
      <c r="H47" s="88" t="e">
        <f>VLOOKUP($A47,'JAN-DEC'!#REF!,17,FALSE)</f>
        <v>#REF!</v>
      </c>
      <c r="I47" s="88" t="e">
        <f>VLOOKUP($A47,'JAN-DEC'!#REF!,18,FALSE)</f>
        <v>#REF!</v>
      </c>
      <c r="J47" s="88" t="e">
        <f>VLOOKUP($A47,'JAN-DEC'!#REF!,19,FALSE)</f>
        <v>#REF!</v>
      </c>
      <c r="K47" s="88" t="e">
        <f>VLOOKUP($A47,'JAN-DEC'!#REF!,20,FALSE)</f>
        <v>#REF!</v>
      </c>
      <c r="L47" s="88" t="e">
        <f>VLOOKUP($A47,'JAN-DEC'!#REF!,21,FALSE)</f>
        <v>#REF!</v>
      </c>
      <c r="M47" s="88" t="e">
        <f>VLOOKUP($A47,'JAN-DEC'!#REF!,22,FALSE)</f>
        <v>#REF!</v>
      </c>
      <c r="N47" s="88" t="e">
        <f>VLOOKUP($A47,'JAN-DEC'!#REF!,23,FALSE)</f>
        <v>#REF!</v>
      </c>
      <c r="O47" s="88" t="e">
        <f>VLOOKUP($A47,'JAN-DEC'!#REF!,24,FALSE)</f>
        <v>#REF!</v>
      </c>
      <c r="P47" s="88" t="e">
        <f>VLOOKUP($A47,'JAN-DEC'!#REF!,25,FALSE)</f>
        <v>#REF!</v>
      </c>
      <c r="Q47" s="88" t="e">
        <f>VLOOKUP($A47,'JAN-DEC'!#REF!,26,FALSE)</f>
        <v>#REF!</v>
      </c>
      <c r="R47" s="88" t="e">
        <f>VLOOKUP($A47,'JAN-DEC'!#REF!,27,FALSE)</f>
        <v>#REF!</v>
      </c>
      <c r="S47" s="88" t="e">
        <f>VLOOKUP($A47,'JAN-DEC'!#REF!,28,FALSE)</f>
        <v>#REF!</v>
      </c>
      <c r="T47" s="88" t="e">
        <f>VLOOKUP($A47,'JAN-DEC'!#REF!,29,FALSE)</f>
        <v>#REF!</v>
      </c>
      <c r="U47" s="88" t="e">
        <f>VLOOKUP($A47,'JAN-DEC'!#REF!,30,FALSE)</f>
        <v>#REF!</v>
      </c>
      <c r="V47" s="108" t="e">
        <f t="shared" si="7"/>
        <v>#REF!</v>
      </c>
    </row>
    <row r="48" spans="1:22">
      <c r="A48" s="87" t="s">
        <v>166</v>
      </c>
      <c r="B48" s="87" t="s">
        <v>167</v>
      </c>
      <c r="C48" s="88" t="e">
        <f>VLOOKUP($A48,'JAN-DEC'!#REF!,12,FALSE)</f>
        <v>#REF!</v>
      </c>
      <c r="D48" s="88" t="e">
        <f>VLOOKUP($A48,'JAN-DEC'!#REF!,13,FALSE)</f>
        <v>#REF!</v>
      </c>
      <c r="E48" s="88" t="e">
        <f>VLOOKUP($A48,'JAN-DEC'!#REF!,14,FALSE)</f>
        <v>#REF!</v>
      </c>
      <c r="F48" s="88" t="e">
        <f>VLOOKUP($A48,'JAN-DEC'!#REF!,15,FALSE)</f>
        <v>#REF!</v>
      </c>
      <c r="G48" s="88" t="e">
        <f>VLOOKUP($A48,'JAN-DEC'!#REF!,16,FALSE)</f>
        <v>#REF!</v>
      </c>
      <c r="H48" s="88" t="e">
        <f>VLOOKUP($A48,'JAN-DEC'!#REF!,17,FALSE)</f>
        <v>#REF!</v>
      </c>
      <c r="I48" s="88" t="e">
        <f>VLOOKUP($A48,'JAN-DEC'!#REF!,18,FALSE)</f>
        <v>#REF!</v>
      </c>
      <c r="J48" s="88" t="e">
        <f>VLOOKUP($A48,'JAN-DEC'!#REF!,19,FALSE)</f>
        <v>#REF!</v>
      </c>
      <c r="K48" s="88" t="e">
        <f>VLOOKUP($A48,'JAN-DEC'!#REF!,20,FALSE)</f>
        <v>#REF!</v>
      </c>
      <c r="L48" s="88" t="e">
        <f>VLOOKUP($A48,'JAN-DEC'!#REF!,21,FALSE)</f>
        <v>#REF!</v>
      </c>
      <c r="M48" s="88" t="e">
        <f>VLOOKUP($A48,'JAN-DEC'!#REF!,22,FALSE)</f>
        <v>#REF!</v>
      </c>
      <c r="N48" s="88" t="e">
        <f>VLOOKUP($A48,'JAN-DEC'!#REF!,23,FALSE)</f>
        <v>#REF!</v>
      </c>
      <c r="O48" s="88" t="e">
        <f>VLOOKUP($A48,'JAN-DEC'!#REF!,24,FALSE)</f>
        <v>#REF!</v>
      </c>
      <c r="P48" s="88" t="e">
        <f>VLOOKUP($A48,'JAN-DEC'!#REF!,25,FALSE)</f>
        <v>#REF!</v>
      </c>
      <c r="Q48" s="88" t="e">
        <f>VLOOKUP($A48,'JAN-DEC'!#REF!,26,FALSE)</f>
        <v>#REF!</v>
      </c>
      <c r="R48" s="88" t="e">
        <f>VLOOKUP($A48,'JAN-DEC'!#REF!,27,FALSE)</f>
        <v>#REF!</v>
      </c>
      <c r="S48" s="88" t="e">
        <f>VLOOKUP($A48,'JAN-DEC'!#REF!,28,FALSE)</f>
        <v>#REF!</v>
      </c>
      <c r="T48" s="88" t="e">
        <f>VLOOKUP($A48,'JAN-DEC'!#REF!,29,FALSE)</f>
        <v>#REF!</v>
      </c>
      <c r="U48" s="88" t="e">
        <f>VLOOKUP($A48,'JAN-DEC'!#REF!,30,FALSE)</f>
        <v>#REF!</v>
      </c>
      <c r="V48" s="108" t="e">
        <f t="shared" si="7"/>
        <v>#REF!</v>
      </c>
    </row>
    <row r="49" spans="1:22">
      <c r="A49" s="87" t="s">
        <v>168</v>
      </c>
      <c r="B49" s="87" t="s">
        <v>169</v>
      </c>
      <c r="C49" s="88" t="e">
        <f>VLOOKUP($A49,'JAN-DEC'!#REF!,12,FALSE)</f>
        <v>#REF!</v>
      </c>
      <c r="D49" s="88" t="e">
        <f>VLOOKUP($A49,'JAN-DEC'!#REF!,13,FALSE)</f>
        <v>#REF!</v>
      </c>
      <c r="E49" s="88" t="e">
        <f>VLOOKUP($A49,'JAN-DEC'!#REF!,14,FALSE)</f>
        <v>#REF!</v>
      </c>
      <c r="F49" s="88" t="e">
        <f>VLOOKUP($A49,'JAN-DEC'!#REF!,15,FALSE)</f>
        <v>#REF!</v>
      </c>
      <c r="G49" s="88" t="e">
        <f>VLOOKUP($A49,'JAN-DEC'!#REF!,16,FALSE)</f>
        <v>#REF!</v>
      </c>
      <c r="H49" s="88" t="e">
        <f>VLOOKUP($A49,'JAN-DEC'!#REF!,17,FALSE)</f>
        <v>#REF!</v>
      </c>
      <c r="I49" s="88" t="e">
        <f>VLOOKUP($A49,'JAN-DEC'!#REF!,18,FALSE)</f>
        <v>#REF!</v>
      </c>
      <c r="J49" s="88" t="e">
        <f>VLOOKUP($A49,'JAN-DEC'!#REF!,19,FALSE)</f>
        <v>#REF!</v>
      </c>
      <c r="K49" s="88" t="e">
        <f>VLOOKUP($A49,'JAN-DEC'!#REF!,20,FALSE)</f>
        <v>#REF!</v>
      </c>
      <c r="L49" s="88" t="e">
        <f>VLOOKUP($A49,'JAN-DEC'!#REF!,21,FALSE)</f>
        <v>#REF!</v>
      </c>
      <c r="M49" s="88" t="e">
        <f>VLOOKUP($A49,'JAN-DEC'!#REF!,22,FALSE)</f>
        <v>#REF!</v>
      </c>
      <c r="N49" s="88" t="e">
        <f>VLOOKUP($A49,'JAN-DEC'!#REF!,23,FALSE)</f>
        <v>#REF!</v>
      </c>
      <c r="O49" s="88" t="e">
        <f>VLOOKUP($A49,'JAN-DEC'!#REF!,24,FALSE)</f>
        <v>#REF!</v>
      </c>
      <c r="P49" s="88" t="e">
        <f>VLOOKUP($A49,'JAN-DEC'!#REF!,25,FALSE)</f>
        <v>#REF!</v>
      </c>
      <c r="Q49" s="88" t="e">
        <f>VLOOKUP($A49,'JAN-DEC'!#REF!,26,FALSE)</f>
        <v>#REF!</v>
      </c>
      <c r="R49" s="88" t="e">
        <f>VLOOKUP($A49,'JAN-DEC'!#REF!,27,FALSE)</f>
        <v>#REF!</v>
      </c>
      <c r="S49" s="88" t="e">
        <f>VLOOKUP($A49,'JAN-DEC'!#REF!,28,FALSE)</f>
        <v>#REF!</v>
      </c>
      <c r="T49" s="88" t="e">
        <f>VLOOKUP($A49,'JAN-DEC'!#REF!,29,FALSE)</f>
        <v>#REF!</v>
      </c>
      <c r="U49" s="88" t="e">
        <f>VLOOKUP($A49,'JAN-DEC'!#REF!,30,FALSE)</f>
        <v>#REF!</v>
      </c>
      <c r="V49" s="108" t="e">
        <f t="shared" si="7"/>
        <v>#REF!</v>
      </c>
    </row>
    <row r="50" spans="1:22">
      <c r="A50" s="87" t="s">
        <v>172</v>
      </c>
      <c r="B50" s="87" t="s">
        <v>173</v>
      </c>
      <c r="C50" s="88" t="e">
        <f>VLOOKUP($A50,'JAN-DEC'!#REF!,12,FALSE)</f>
        <v>#REF!</v>
      </c>
      <c r="D50" s="88" t="e">
        <f>VLOOKUP($A50,'JAN-DEC'!#REF!,13,FALSE)</f>
        <v>#REF!</v>
      </c>
      <c r="E50" s="88" t="e">
        <f>VLOOKUP($A50,'JAN-DEC'!#REF!,14,FALSE)</f>
        <v>#REF!</v>
      </c>
      <c r="F50" s="88" t="e">
        <f>VLOOKUP($A50,'JAN-DEC'!#REF!,15,FALSE)</f>
        <v>#REF!</v>
      </c>
      <c r="G50" s="88" t="e">
        <f>VLOOKUP($A50,'JAN-DEC'!#REF!,16,FALSE)</f>
        <v>#REF!</v>
      </c>
      <c r="H50" s="88" t="e">
        <f>VLOOKUP($A50,'JAN-DEC'!#REF!,17,FALSE)</f>
        <v>#REF!</v>
      </c>
      <c r="I50" s="88" t="e">
        <f>VLOOKUP($A50,'JAN-DEC'!#REF!,18,FALSE)</f>
        <v>#REF!</v>
      </c>
      <c r="J50" s="88" t="e">
        <f>VLOOKUP($A50,'JAN-DEC'!#REF!,19,FALSE)</f>
        <v>#REF!</v>
      </c>
      <c r="K50" s="88" t="e">
        <f>VLOOKUP($A50,'JAN-DEC'!#REF!,20,FALSE)</f>
        <v>#REF!</v>
      </c>
      <c r="L50" s="88" t="e">
        <f>VLOOKUP($A50,'JAN-DEC'!#REF!,21,FALSE)</f>
        <v>#REF!</v>
      </c>
      <c r="M50" s="88" t="e">
        <f>VLOOKUP($A50,'JAN-DEC'!#REF!,22,FALSE)</f>
        <v>#REF!</v>
      </c>
      <c r="N50" s="88" t="e">
        <f>VLOOKUP($A50,'JAN-DEC'!#REF!,23,FALSE)</f>
        <v>#REF!</v>
      </c>
      <c r="O50" s="88" t="e">
        <f>VLOOKUP($A50,'JAN-DEC'!#REF!,24,FALSE)</f>
        <v>#REF!</v>
      </c>
      <c r="P50" s="88" t="e">
        <f>VLOOKUP($A50,'JAN-DEC'!#REF!,25,FALSE)</f>
        <v>#REF!</v>
      </c>
      <c r="Q50" s="88" t="e">
        <f>VLOOKUP($A50,'JAN-DEC'!#REF!,26,FALSE)</f>
        <v>#REF!</v>
      </c>
      <c r="R50" s="88" t="e">
        <f>VLOOKUP($A50,'JAN-DEC'!#REF!,27,FALSE)</f>
        <v>#REF!</v>
      </c>
      <c r="S50" s="88" t="e">
        <f>VLOOKUP($A50,'JAN-DEC'!#REF!,28,FALSE)</f>
        <v>#REF!</v>
      </c>
      <c r="T50" s="88" t="e">
        <f>VLOOKUP($A50,'JAN-DEC'!#REF!,29,FALSE)</f>
        <v>#REF!</v>
      </c>
      <c r="U50" s="88" t="e">
        <f>VLOOKUP($A50,'JAN-DEC'!#REF!,30,FALSE)</f>
        <v>#REF!</v>
      </c>
      <c r="V50" s="108" t="e">
        <f t="shared" si="7"/>
        <v>#REF!</v>
      </c>
    </row>
    <row r="51" spans="1:22">
      <c r="A51" s="87" t="s">
        <v>174</v>
      </c>
      <c r="B51" s="87" t="s">
        <v>175</v>
      </c>
      <c r="C51" s="88" t="e">
        <f>VLOOKUP($A51,'JAN-DEC'!#REF!,12,FALSE)</f>
        <v>#REF!</v>
      </c>
      <c r="D51" s="88" t="e">
        <f>VLOOKUP($A51,'JAN-DEC'!#REF!,13,FALSE)</f>
        <v>#REF!</v>
      </c>
      <c r="E51" s="88" t="e">
        <f>VLOOKUP($A51,'JAN-DEC'!#REF!,14,FALSE)</f>
        <v>#REF!</v>
      </c>
      <c r="F51" s="88" t="e">
        <f>VLOOKUP($A51,'JAN-DEC'!#REF!,15,FALSE)</f>
        <v>#REF!</v>
      </c>
      <c r="G51" s="88" t="e">
        <f>VLOOKUP($A51,'JAN-DEC'!#REF!,16,FALSE)</f>
        <v>#REF!</v>
      </c>
      <c r="H51" s="88" t="e">
        <f>VLOOKUP($A51,'JAN-DEC'!#REF!,17,FALSE)</f>
        <v>#REF!</v>
      </c>
      <c r="I51" s="88" t="e">
        <f>VLOOKUP($A51,'JAN-DEC'!#REF!,18,FALSE)</f>
        <v>#REF!</v>
      </c>
      <c r="J51" s="88" t="e">
        <f>VLOOKUP($A51,'JAN-DEC'!#REF!,19,FALSE)</f>
        <v>#REF!</v>
      </c>
      <c r="K51" s="88" t="e">
        <f>VLOOKUP($A51,'JAN-DEC'!#REF!,20,FALSE)</f>
        <v>#REF!</v>
      </c>
      <c r="L51" s="88" t="e">
        <f>VLOOKUP($A51,'JAN-DEC'!#REF!,21,FALSE)</f>
        <v>#REF!</v>
      </c>
      <c r="M51" s="88" t="e">
        <f>VLOOKUP($A51,'JAN-DEC'!#REF!,22,FALSE)</f>
        <v>#REF!</v>
      </c>
      <c r="N51" s="88" t="e">
        <f>VLOOKUP($A51,'JAN-DEC'!#REF!,23,FALSE)</f>
        <v>#REF!</v>
      </c>
      <c r="O51" s="88" t="e">
        <f>VLOOKUP($A51,'JAN-DEC'!#REF!,24,FALSE)</f>
        <v>#REF!</v>
      </c>
      <c r="P51" s="88" t="e">
        <f>VLOOKUP($A51,'JAN-DEC'!#REF!,25,FALSE)</f>
        <v>#REF!</v>
      </c>
      <c r="Q51" s="88" t="e">
        <f>VLOOKUP($A51,'JAN-DEC'!#REF!,26,FALSE)</f>
        <v>#REF!</v>
      </c>
      <c r="R51" s="88" t="e">
        <f>VLOOKUP($A51,'JAN-DEC'!#REF!,27,FALSE)</f>
        <v>#REF!</v>
      </c>
      <c r="S51" s="88" t="e">
        <f>VLOOKUP($A51,'JAN-DEC'!#REF!,28,FALSE)</f>
        <v>#REF!</v>
      </c>
      <c r="T51" s="88" t="e">
        <f>VLOOKUP($A51,'JAN-DEC'!#REF!,29,FALSE)</f>
        <v>#REF!</v>
      </c>
      <c r="U51" s="88" t="e">
        <f>VLOOKUP($A51,'JAN-DEC'!#REF!,30,FALSE)</f>
        <v>#REF!</v>
      </c>
      <c r="V51" s="108" t="e">
        <f t="shared" si="7"/>
        <v>#REF!</v>
      </c>
    </row>
    <row r="52" spans="1:22">
      <c r="A52" s="87" t="s">
        <v>170</v>
      </c>
      <c r="B52" s="87" t="s">
        <v>171</v>
      </c>
      <c r="C52" s="88" t="e">
        <f>VLOOKUP($A52,'JAN-DEC'!#REF!,12,FALSE)</f>
        <v>#REF!</v>
      </c>
      <c r="D52" s="88" t="e">
        <f>VLOOKUP($A52,'JAN-DEC'!#REF!,13,FALSE)</f>
        <v>#REF!</v>
      </c>
      <c r="E52" s="88" t="e">
        <f>VLOOKUP($A52,'JAN-DEC'!#REF!,14,FALSE)</f>
        <v>#REF!</v>
      </c>
      <c r="F52" s="88" t="e">
        <f>VLOOKUP($A52,'JAN-DEC'!#REF!,15,FALSE)</f>
        <v>#REF!</v>
      </c>
      <c r="G52" s="88" t="e">
        <f>VLOOKUP($A52,'JAN-DEC'!#REF!,16,FALSE)</f>
        <v>#REF!</v>
      </c>
      <c r="H52" s="88" t="e">
        <f>VLOOKUP($A52,'JAN-DEC'!#REF!,17,FALSE)</f>
        <v>#REF!</v>
      </c>
      <c r="I52" s="88" t="e">
        <f>VLOOKUP($A52,'JAN-DEC'!#REF!,18,FALSE)</f>
        <v>#REF!</v>
      </c>
      <c r="J52" s="88" t="e">
        <f>VLOOKUP($A52,'JAN-DEC'!#REF!,19,FALSE)</f>
        <v>#REF!</v>
      </c>
      <c r="K52" s="88" t="e">
        <f>VLOOKUP($A52,'JAN-DEC'!#REF!,20,FALSE)</f>
        <v>#REF!</v>
      </c>
      <c r="L52" s="88" t="e">
        <f>VLOOKUP($A52,'JAN-DEC'!#REF!,21,FALSE)</f>
        <v>#REF!</v>
      </c>
      <c r="M52" s="88" t="e">
        <f>VLOOKUP($A52,'JAN-DEC'!#REF!,22,FALSE)</f>
        <v>#REF!</v>
      </c>
      <c r="N52" s="88" t="e">
        <f>VLOOKUP($A52,'JAN-DEC'!#REF!,23,FALSE)</f>
        <v>#REF!</v>
      </c>
      <c r="O52" s="88" t="e">
        <f>VLOOKUP($A52,'JAN-DEC'!#REF!,24,FALSE)</f>
        <v>#REF!</v>
      </c>
      <c r="P52" s="88" t="e">
        <f>VLOOKUP($A52,'JAN-DEC'!#REF!,25,FALSE)</f>
        <v>#REF!</v>
      </c>
      <c r="Q52" s="88" t="e">
        <f>VLOOKUP($A52,'JAN-DEC'!#REF!,26,FALSE)</f>
        <v>#REF!</v>
      </c>
      <c r="R52" s="88" t="e">
        <f>VLOOKUP($A52,'JAN-DEC'!#REF!,27,FALSE)</f>
        <v>#REF!</v>
      </c>
      <c r="S52" s="88" t="e">
        <f>VLOOKUP($A52,'JAN-DEC'!#REF!,28,FALSE)</f>
        <v>#REF!</v>
      </c>
      <c r="T52" s="88" t="e">
        <f>VLOOKUP($A52,'JAN-DEC'!#REF!,29,FALSE)</f>
        <v>#REF!</v>
      </c>
      <c r="U52" s="88" t="e">
        <f>VLOOKUP($A52,'JAN-DEC'!#REF!,30,FALSE)</f>
        <v>#REF!</v>
      </c>
      <c r="V52" s="108" t="e">
        <f t="shared" si="7"/>
        <v>#REF!</v>
      </c>
    </row>
    <row r="53" spans="1:22">
      <c r="A53" s="87"/>
      <c r="B53" s="87"/>
      <c r="C53" s="88"/>
      <c r="D53" s="88"/>
      <c r="E53" s="88"/>
      <c r="F53" s="88"/>
      <c r="G53" s="88"/>
      <c r="H53" s="88"/>
      <c r="I53" s="88"/>
      <c r="J53" s="88"/>
      <c r="K53" s="88"/>
      <c r="L53" s="88"/>
      <c r="M53" s="88"/>
      <c r="N53" s="88"/>
      <c r="O53" s="88"/>
      <c r="P53" s="88"/>
      <c r="Q53" s="88"/>
      <c r="R53" s="88"/>
      <c r="S53" s="88"/>
      <c r="T53" s="88"/>
      <c r="U53" s="88"/>
      <c r="V53" s="108">
        <f t="shared" si="7"/>
        <v>0</v>
      </c>
    </row>
    <row r="54" spans="1:22">
      <c r="A54" s="87"/>
      <c r="B54" s="96" t="s">
        <v>98</v>
      </c>
      <c r="C54" s="97" t="e">
        <f>SUM(C34:C53)</f>
        <v>#REF!</v>
      </c>
      <c r="D54" s="97" t="e">
        <f>SUM(D34:D53)</f>
        <v>#REF!</v>
      </c>
      <c r="E54" s="97" t="e">
        <f t="shared" ref="E54:F54" si="32">SUM(E34:E53)</f>
        <v>#REF!</v>
      </c>
      <c r="F54" s="97" t="e">
        <f t="shared" si="32"/>
        <v>#REF!</v>
      </c>
      <c r="G54" s="97" t="e">
        <f t="shared" ref="G54" si="33">SUM(G34:G53)</f>
        <v>#REF!</v>
      </c>
      <c r="H54" s="97" t="e">
        <f t="shared" ref="H54" si="34">SUM(H34:H53)</f>
        <v>#REF!</v>
      </c>
      <c r="I54" s="97" t="e">
        <f t="shared" ref="I54" si="35">SUM(I34:I53)</f>
        <v>#REF!</v>
      </c>
      <c r="J54" s="97" t="e">
        <f t="shared" ref="J54:T54" si="36">SUM(J34:J53)</f>
        <v>#REF!</v>
      </c>
      <c r="K54" s="97" t="e">
        <f t="shared" si="36"/>
        <v>#REF!</v>
      </c>
      <c r="L54" s="97" t="e">
        <f t="shared" si="36"/>
        <v>#REF!</v>
      </c>
      <c r="M54" s="97" t="e">
        <f t="shared" si="36"/>
        <v>#REF!</v>
      </c>
      <c r="N54" s="97" t="e">
        <f t="shared" si="36"/>
        <v>#REF!</v>
      </c>
      <c r="O54" s="97" t="e">
        <f t="shared" si="36"/>
        <v>#REF!</v>
      </c>
      <c r="P54" s="97" t="e">
        <f t="shared" si="36"/>
        <v>#REF!</v>
      </c>
      <c r="Q54" s="97" t="e">
        <f t="shared" si="36"/>
        <v>#REF!</v>
      </c>
      <c r="R54" s="97" t="e">
        <f t="shared" si="36"/>
        <v>#REF!</v>
      </c>
      <c r="S54" s="97" t="e">
        <f t="shared" si="36"/>
        <v>#REF!</v>
      </c>
      <c r="T54" s="97" t="e">
        <f t="shared" si="36"/>
        <v>#REF!</v>
      </c>
      <c r="U54" s="97" t="e">
        <f t="shared" ref="U54" si="37">SUM(U34:U53)</f>
        <v>#REF!</v>
      </c>
      <c r="V54" s="108" t="e">
        <f t="shared" si="7"/>
        <v>#REF!</v>
      </c>
    </row>
    <row r="55" spans="1:22">
      <c r="A55" s="89" t="s">
        <v>99</v>
      </c>
      <c r="B55" s="87"/>
      <c r="C55" s="88"/>
      <c r="D55" s="88"/>
      <c r="E55" s="88"/>
      <c r="F55" s="88"/>
      <c r="G55" s="88"/>
      <c r="H55" s="88"/>
      <c r="I55" s="88"/>
      <c r="J55" s="88"/>
      <c r="K55" s="88"/>
      <c r="L55" s="88"/>
      <c r="M55" s="88"/>
      <c r="N55" s="88"/>
      <c r="O55" s="88"/>
      <c r="P55" s="88"/>
      <c r="Q55" s="88"/>
      <c r="R55" s="88"/>
      <c r="S55" s="88"/>
      <c r="T55" s="88"/>
      <c r="U55" s="88"/>
      <c r="V55" s="108">
        <f t="shared" si="7"/>
        <v>0</v>
      </c>
    </row>
    <row r="56" spans="1:22">
      <c r="A56" s="107" t="s">
        <v>40</v>
      </c>
      <c r="B56" s="87" t="e">
        <f>+'JAN-DEC'!#REF!</f>
        <v>#REF!</v>
      </c>
      <c r="C56" s="88" t="e">
        <f>VLOOKUP($B56,'JAN-DEC'!#REF!,12,FALSE)</f>
        <v>#REF!</v>
      </c>
      <c r="D56" s="88" t="e">
        <f>VLOOKUP($B56,'JAN-DEC'!#REF!,13,FALSE)</f>
        <v>#REF!</v>
      </c>
      <c r="E56" s="88" t="e">
        <f>VLOOKUP($B56,'JAN-DEC'!#REF!,14,FALSE)</f>
        <v>#REF!</v>
      </c>
      <c r="F56" s="88" t="e">
        <f>VLOOKUP($B56,'JAN-DEC'!#REF!,15,FALSE)</f>
        <v>#REF!</v>
      </c>
      <c r="G56" s="88" t="e">
        <f>VLOOKUP($B56,'JAN-DEC'!#REF!,16,FALSE)</f>
        <v>#REF!</v>
      </c>
      <c r="H56" s="88" t="e">
        <f>VLOOKUP($B56,'JAN-DEC'!#REF!,17,FALSE)</f>
        <v>#REF!</v>
      </c>
      <c r="I56" s="88" t="e">
        <f>VLOOKUP($B56,'JAN-DEC'!#REF!,18,FALSE)</f>
        <v>#REF!</v>
      </c>
      <c r="J56" s="88" t="e">
        <f>VLOOKUP($B56,'JAN-DEC'!#REF!,19,FALSE)</f>
        <v>#REF!</v>
      </c>
      <c r="K56" s="88" t="e">
        <f>VLOOKUP($B56,'JAN-DEC'!#REF!,20,FALSE)</f>
        <v>#REF!</v>
      </c>
      <c r="L56" s="88" t="e">
        <f>VLOOKUP($B56,'JAN-DEC'!#REF!,21,FALSE)</f>
        <v>#REF!</v>
      </c>
      <c r="M56" s="88" t="e">
        <f>VLOOKUP($B56,'JAN-DEC'!#REF!,22,FALSE)</f>
        <v>#REF!</v>
      </c>
      <c r="N56" s="88" t="e">
        <f>VLOOKUP($B56,'JAN-DEC'!#REF!,23,FALSE)</f>
        <v>#REF!</v>
      </c>
      <c r="O56" s="88" t="e">
        <f>VLOOKUP($B56,'JAN-DEC'!#REF!,24,FALSE)</f>
        <v>#REF!</v>
      </c>
      <c r="P56" s="88" t="e">
        <f>VLOOKUP($B56,'JAN-DEC'!#REF!,25,FALSE)</f>
        <v>#REF!</v>
      </c>
      <c r="Q56" s="88" t="e">
        <f>VLOOKUP($B56,'JAN-DEC'!#REF!,26,FALSE)</f>
        <v>#REF!</v>
      </c>
      <c r="R56" s="88" t="e">
        <f>VLOOKUP($B56,'JAN-DEC'!#REF!,27,FALSE)</f>
        <v>#REF!</v>
      </c>
      <c r="S56" s="88" t="e">
        <f>VLOOKUP($B56,'JAN-DEC'!#REF!,28,FALSE)</f>
        <v>#REF!</v>
      </c>
      <c r="T56" s="88" t="e">
        <f>VLOOKUP($B56,'JAN-DEC'!#REF!,29,FALSE)</f>
        <v>#REF!</v>
      </c>
      <c r="U56" s="88" t="e">
        <f>VLOOKUP($B56,'JAN-DEC'!#REF!,30,FALSE)</f>
        <v>#REF!</v>
      </c>
      <c r="V56" s="108" t="e">
        <f t="shared" si="7"/>
        <v>#REF!</v>
      </c>
    </row>
    <row r="57" spans="1:22">
      <c r="A57" s="107" t="s">
        <v>19</v>
      </c>
      <c r="B57" s="87" t="e">
        <f>+'JAN-DEC'!#REF!</f>
        <v>#REF!</v>
      </c>
      <c r="C57" s="88" t="e">
        <f>VLOOKUP($B57,'JAN-DEC'!#REF!,12,FALSE)</f>
        <v>#REF!</v>
      </c>
      <c r="D57" s="88" t="e">
        <f>VLOOKUP($B57,'JAN-DEC'!#REF!,13,FALSE)</f>
        <v>#REF!</v>
      </c>
      <c r="E57" s="88" t="e">
        <f>VLOOKUP($B57,'JAN-DEC'!#REF!,14,FALSE)</f>
        <v>#REF!</v>
      </c>
      <c r="F57" s="88" t="e">
        <f>VLOOKUP($B57,'JAN-DEC'!#REF!,15,FALSE)</f>
        <v>#REF!</v>
      </c>
      <c r="G57" s="88" t="e">
        <f>VLOOKUP($B57,'JAN-DEC'!#REF!,16,FALSE)</f>
        <v>#REF!</v>
      </c>
      <c r="H57" s="88" t="e">
        <f>VLOOKUP($B57,'JAN-DEC'!#REF!,17,FALSE)</f>
        <v>#REF!</v>
      </c>
      <c r="I57" s="88" t="e">
        <f>VLOOKUP($B57,'JAN-DEC'!#REF!,18,FALSE)</f>
        <v>#REF!</v>
      </c>
      <c r="J57" s="88" t="e">
        <f>VLOOKUP($B57,'JAN-DEC'!#REF!,19,FALSE)</f>
        <v>#REF!</v>
      </c>
      <c r="K57" s="88" t="e">
        <f>VLOOKUP($B57,'JAN-DEC'!#REF!,20,FALSE)</f>
        <v>#REF!</v>
      </c>
      <c r="L57" s="88" t="e">
        <f>VLOOKUP($B57,'JAN-DEC'!#REF!,21,FALSE)</f>
        <v>#REF!</v>
      </c>
      <c r="M57" s="88" t="e">
        <f>VLOOKUP($B57,'JAN-DEC'!#REF!,22,FALSE)</f>
        <v>#REF!</v>
      </c>
      <c r="N57" s="88" t="e">
        <f>VLOOKUP($B57,'JAN-DEC'!#REF!,23,FALSE)</f>
        <v>#REF!</v>
      </c>
      <c r="O57" s="88" t="e">
        <f>VLOOKUP($B57,'JAN-DEC'!#REF!,24,FALSE)</f>
        <v>#REF!</v>
      </c>
      <c r="P57" s="88" t="e">
        <f>VLOOKUP($B57,'JAN-DEC'!#REF!,25,FALSE)</f>
        <v>#REF!</v>
      </c>
      <c r="Q57" s="88" t="e">
        <f>VLOOKUP($B57,'JAN-DEC'!#REF!,26,FALSE)</f>
        <v>#REF!</v>
      </c>
      <c r="R57" s="88" t="e">
        <f>VLOOKUP($B57,'JAN-DEC'!#REF!,27,FALSE)</f>
        <v>#REF!</v>
      </c>
      <c r="S57" s="88" t="e">
        <f>VLOOKUP($B57,'JAN-DEC'!#REF!,28,FALSE)</f>
        <v>#REF!</v>
      </c>
      <c r="T57" s="88" t="e">
        <f>VLOOKUP($B57,'JAN-DEC'!#REF!,29,FALSE)</f>
        <v>#REF!</v>
      </c>
      <c r="U57" s="88" t="e">
        <f>VLOOKUP($B57,'JAN-DEC'!#REF!,30,FALSE)</f>
        <v>#REF!</v>
      </c>
      <c r="V57" s="108" t="e">
        <f t="shared" si="7"/>
        <v>#REF!</v>
      </c>
    </row>
    <row r="58" spans="1:22">
      <c r="A58" s="107" t="s">
        <v>85</v>
      </c>
      <c r="B58" s="87" t="e">
        <f>+'JAN-DEC'!#REF!</f>
        <v>#REF!</v>
      </c>
      <c r="C58" s="88" t="e">
        <f>VLOOKUP($B58,'JAN-DEC'!#REF!,12,FALSE)</f>
        <v>#REF!</v>
      </c>
      <c r="D58" s="88" t="e">
        <f>VLOOKUP($B58,'JAN-DEC'!#REF!,13,FALSE)</f>
        <v>#REF!</v>
      </c>
      <c r="E58" s="88" t="e">
        <f>VLOOKUP($B58,'JAN-DEC'!#REF!,14,FALSE)</f>
        <v>#REF!</v>
      </c>
      <c r="F58" s="88" t="e">
        <f>VLOOKUP($B58,'JAN-DEC'!#REF!,15,FALSE)</f>
        <v>#REF!</v>
      </c>
      <c r="G58" s="88" t="e">
        <f>VLOOKUP($B58,'JAN-DEC'!#REF!,16,FALSE)</f>
        <v>#REF!</v>
      </c>
      <c r="H58" s="88" t="e">
        <f>VLOOKUP($B58,'JAN-DEC'!#REF!,17,FALSE)</f>
        <v>#REF!</v>
      </c>
      <c r="I58" s="88" t="e">
        <f>VLOOKUP($B58,'JAN-DEC'!#REF!,18,FALSE)</f>
        <v>#REF!</v>
      </c>
      <c r="J58" s="88" t="e">
        <f>VLOOKUP($B58,'JAN-DEC'!#REF!,19,FALSE)</f>
        <v>#REF!</v>
      </c>
      <c r="K58" s="88" t="e">
        <f>VLOOKUP($B58,'JAN-DEC'!#REF!,20,FALSE)</f>
        <v>#REF!</v>
      </c>
      <c r="L58" s="88" t="e">
        <f>VLOOKUP($B58,'JAN-DEC'!#REF!,21,FALSE)</f>
        <v>#REF!</v>
      </c>
      <c r="M58" s="88" t="e">
        <f>VLOOKUP($B58,'JAN-DEC'!#REF!,22,FALSE)</f>
        <v>#REF!</v>
      </c>
      <c r="N58" s="88" t="e">
        <f>VLOOKUP($B58,'JAN-DEC'!#REF!,23,FALSE)</f>
        <v>#REF!</v>
      </c>
      <c r="O58" s="88" t="e">
        <f>VLOOKUP($B58,'JAN-DEC'!#REF!,24,FALSE)</f>
        <v>#REF!</v>
      </c>
      <c r="P58" s="88" t="e">
        <f>VLOOKUP($B58,'JAN-DEC'!#REF!,25,FALSE)</f>
        <v>#REF!</v>
      </c>
      <c r="Q58" s="88" t="e">
        <f>VLOOKUP($B58,'JAN-DEC'!#REF!,26,FALSE)</f>
        <v>#REF!</v>
      </c>
      <c r="R58" s="88" t="e">
        <f>VLOOKUP($B58,'JAN-DEC'!#REF!,27,FALSE)</f>
        <v>#REF!</v>
      </c>
      <c r="S58" s="88" t="e">
        <f>VLOOKUP($B58,'JAN-DEC'!#REF!,28,FALSE)</f>
        <v>#REF!</v>
      </c>
      <c r="T58" s="88" t="e">
        <f>VLOOKUP($B58,'JAN-DEC'!#REF!,29,FALSE)</f>
        <v>#REF!</v>
      </c>
      <c r="U58" s="88" t="e">
        <f>VLOOKUP($B58,'JAN-DEC'!#REF!,30,FALSE)</f>
        <v>#REF!</v>
      </c>
      <c r="V58" s="108" t="e">
        <f t="shared" si="7"/>
        <v>#REF!</v>
      </c>
    </row>
    <row r="59" spans="1:22">
      <c r="A59" s="87"/>
      <c r="B59" s="96" t="s">
        <v>98</v>
      </c>
      <c r="C59" s="97" t="e">
        <f>SUM(C56:C58)</f>
        <v>#REF!</v>
      </c>
      <c r="D59" s="97" t="e">
        <f>SUM(D56:D58)</f>
        <v>#REF!</v>
      </c>
      <c r="E59" s="97" t="e">
        <f t="shared" ref="E59:F59" si="38">SUM(E56:E58)</f>
        <v>#REF!</v>
      </c>
      <c r="F59" s="97" t="e">
        <f t="shared" si="38"/>
        <v>#REF!</v>
      </c>
      <c r="G59" s="97" t="e">
        <f t="shared" ref="G59" si="39">SUM(G56:G58)</f>
        <v>#REF!</v>
      </c>
      <c r="H59" s="97" t="e">
        <f t="shared" ref="H59" si="40">SUM(H56:H58)</f>
        <v>#REF!</v>
      </c>
      <c r="I59" s="97" t="e">
        <f t="shared" ref="I59" si="41">SUM(I56:I58)</f>
        <v>#REF!</v>
      </c>
      <c r="J59" s="97" t="e">
        <f t="shared" ref="J59:T59" si="42">SUM(J56:J58)</f>
        <v>#REF!</v>
      </c>
      <c r="K59" s="97" t="e">
        <f t="shared" si="42"/>
        <v>#REF!</v>
      </c>
      <c r="L59" s="97" t="e">
        <f t="shared" si="42"/>
        <v>#REF!</v>
      </c>
      <c r="M59" s="97" t="e">
        <f t="shared" si="42"/>
        <v>#REF!</v>
      </c>
      <c r="N59" s="97" t="e">
        <f t="shared" si="42"/>
        <v>#REF!</v>
      </c>
      <c r="O59" s="97" t="e">
        <f t="shared" si="42"/>
        <v>#REF!</v>
      </c>
      <c r="P59" s="97" t="e">
        <f t="shared" si="42"/>
        <v>#REF!</v>
      </c>
      <c r="Q59" s="97" t="e">
        <f t="shared" si="42"/>
        <v>#REF!</v>
      </c>
      <c r="R59" s="97" t="e">
        <f t="shared" si="42"/>
        <v>#REF!</v>
      </c>
      <c r="S59" s="97" t="e">
        <f t="shared" si="42"/>
        <v>#REF!</v>
      </c>
      <c r="T59" s="97" t="e">
        <f t="shared" si="42"/>
        <v>#REF!</v>
      </c>
      <c r="U59" s="97" t="e">
        <f t="shared" ref="U59" si="43">SUM(U56:U58)</f>
        <v>#REF!</v>
      </c>
      <c r="V59" s="108" t="e">
        <f t="shared" si="7"/>
        <v>#REF!</v>
      </c>
    </row>
    <row r="60" spans="1:22" ht="15.75" thickBot="1">
      <c r="A60" s="87"/>
      <c r="B60" s="92" t="s">
        <v>75</v>
      </c>
      <c r="C60" s="93" t="e">
        <f>SUM(C59,C54,C32,C20)</f>
        <v>#REF!</v>
      </c>
      <c r="D60" s="94" t="e">
        <f t="shared" ref="D60:J60" si="44">SUM(D59,D54,D32,D20)</f>
        <v>#REF!</v>
      </c>
      <c r="E60" s="94" t="e">
        <f t="shared" si="44"/>
        <v>#REF!</v>
      </c>
      <c r="F60" s="94" t="e">
        <f t="shared" si="44"/>
        <v>#REF!</v>
      </c>
      <c r="G60" s="94" t="e">
        <f t="shared" si="44"/>
        <v>#REF!</v>
      </c>
      <c r="H60" s="94" t="e">
        <f t="shared" si="44"/>
        <v>#REF!</v>
      </c>
      <c r="I60" s="94" t="e">
        <f t="shared" si="44"/>
        <v>#REF!</v>
      </c>
      <c r="J60" s="94" t="e">
        <f t="shared" si="44"/>
        <v>#REF!</v>
      </c>
      <c r="K60" s="94" t="e">
        <f t="shared" ref="K60:T60" si="45">SUM(K59,K54,K32,K20)</f>
        <v>#REF!</v>
      </c>
      <c r="L60" s="94" t="e">
        <f t="shared" si="45"/>
        <v>#REF!</v>
      </c>
      <c r="M60" s="94" t="e">
        <f t="shared" si="45"/>
        <v>#REF!</v>
      </c>
      <c r="N60" s="94" t="e">
        <f t="shared" si="45"/>
        <v>#REF!</v>
      </c>
      <c r="O60" s="94" t="e">
        <f t="shared" si="45"/>
        <v>#REF!</v>
      </c>
      <c r="P60" s="94" t="e">
        <f t="shared" si="45"/>
        <v>#REF!</v>
      </c>
      <c r="Q60" s="94" t="e">
        <f t="shared" si="45"/>
        <v>#REF!</v>
      </c>
      <c r="R60" s="94" t="e">
        <f t="shared" si="45"/>
        <v>#REF!</v>
      </c>
      <c r="S60" s="94" t="e">
        <f t="shared" si="45"/>
        <v>#REF!</v>
      </c>
      <c r="T60" s="94" t="e">
        <f t="shared" si="45"/>
        <v>#REF!</v>
      </c>
      <c r="U60" s="94" t="e">
        <f t="shared" ref="U60" si="46">SUM(U59,U54,U32,U20)</f>
        <v>#REF!</v>
      </c>
      <c r="V60" s="108" t="e">
        <f t="shared" si="7"/>
        <v>#REF!</v>
      </c>
    </row>
    <row r="61" spans="1:22" ht="15.75" thickTop="1">
      <c r="A61" s="87"/>
      <c r="B61" s="87"/>
      <c r="C61" s="88"/>
    </row>
    <row r="62" spans="1:22">
      <c r="A62" s="87"/>
      <c r="B62" s="87"/>
      <c r="C62" s="88"/>
    </row>
    <row r="63" spans="1:22">
      <c r="A63" s="87"/>
      <c r="B63" s="87"/>
      <c r="C63" s="88"/>
    </row>
    <row r="64" spans="1:22">
      <c r="B64" s="95" t="s">
        <v>117</v>
      </c>
      <c r="C64" s="86" t="e">
        <f>+'JAN-DEC'!#REF!</f>
        <v>#REF!</v>
      </c>
      <c r="D64" s="86" t="e">
        <f>+'JAN-DEC'!#REF!</f>
        <v>#REF!</v>
      </c>
      <c r="E64" s="86" t="e">
        <f>+'JAN-DEC'!#REF!</f>
        <v>#REF!</v>
      </c>
      <c r="F64" s="86" t="e">
        <f>+'JAN-DEC'!#REF!</f>
        <v>#REF!</v>
      </c>
      <c r="G64" s="86" t="e">
        <f>+'JAN-DEC'!#REF!</f>
        <v>#REF!</v>
      </c>
      <c r="H64" s="86" t="e">
        <f>+'JAN-DEC'!#REF!</f>
        <v>#REF!</v>
      </c>
      <c r="I64" s="86" t="e">
        <f>+'JAN-DEC'!#REF!</f>
        <v>#REF!</v>
      </c>
      <c r="J64" s="86" t="e">
        <f>+'JAN-DEC'!#REF!</f>
        <v>#REF!</v>
      </c>
      <c r="K64" s="86" t="e">
        <f>+'JAN-DEC'!#REF!</f>
        <v>#REF!</v>
      </c>
      <c r="L64" s="86" t="e">
        <f>+'JAN-DEC'!#REF!</f>
        <v>#REF!</v>
      </c>
      <c r="M64" s="86" t="e">
        <f>+'JAN-DEC'!#REF!</f>
        <v>#REF!</v>
      </c>
      <c r="N64" s="86" t="e">
        <f>+'JAN-DEC'!#REF!</f>
        <v>#REF!</v>
      </c>
      <c r="O64" s="86" t="e">
        <f>+'JAN-DEC'!#REF!</f>
        <v>#REF!</v>
      </c>
      <c r="P64" s="86" t="e">
        <f>+'JAN-DEC'!#REF!</f>
        <v>#REF!</v>
      </c>
      <c r="Q64" s="86" t="e">
        <f>+'JAN-DEC'!#REF!</f>
        <v>#REF!</v>
      </c>
      <c r="R64" s="86" t="e">
        <f>+'JAN-DEC'!#REF!</f>
        <v>#REF!</v>
      </c>
      <c r="S64" s="86" t="e">
        <f>+'JAN-DEC'!#REF!</f>
        <v>#REF!</v>
      </c>
      <c r="T64" s="86" t="e">
        <f>+'JAN-DEC'!#REF!</f>
        <v>#REF!</v>
      </c>
    </row>
    <row r="65" spans="2:21">
      <c r="B65" s="95" t="s">
        <v>118</v>
      </c>
      <c r="C65" s="86" t="e">
        <f>+C64-C60</f>
        <v>#REF!</v>
      </c>
      <c r="D65" s="86" t="e">
        <f t="shared" ref="D65:J65" si="47">+D64-D60</f>
        <v>#REF!</v>
      </c>
      <c r="E65" s="86" t="e">
        <f t="shared" si="47"/>
        <v>#REF!</v>
      </c>
      <c r="F65" s="86" t="e">
        <f t="shared" si="47"/>
        <v>#REF!</v>
      </c>
      <c r="G65" s="86" t="e">
        <f t="shared" si="47"/>
        <v>#REF!</v>
      </c>
      <c r="H65" s="86" t="e">
        <f t="shared" si="47"/>
        <v>#REF!</v>
      </c>
      <c r="I65" s="86" t="e">
        <f t="shared" si="47"/>
        <v>#REF!</v>
      </c>
      <c r="J65" s="86" t="e">
        <f t="shared" si="47"/>
        <v>#REF!</v>
      </c>
      <c r="K65" s="86" t="e">
        <f t="shared" ref="K65:T65" si="48">+K64-K60</f>
        <v>#REF!</v>
      </c>
      <c r="L65" s="86" t="e">
        <f t="shared" si="48"/>
        <v>#REF!</v>
      </c>
      <c r="M65" s="86" t="e">
        <f t="shared" si="48"/>
        <v>#REF!</v>
      </c>
      <c r="N65" s="86" t="e">
        <f t="shared" si="48"/>
        <v>#REF!</v>
      </c>
      <c r="O65" s="86" t="e">
        <f t="shared" si="48"/>
        <v>#REF!</v>
      </c>
      <c r="P65" s="86" t="e">
        <f t="shared" si="48"/>
        <v>#REF!</v>
      </c>
      <c r="Q65" s="86" t="e">
        <f t="shared" si="48"/>
        <v>#REF!</v>
      </c>
      <c r="R65" s="86" t="e">
        <f t="shared" si="48"/>
        <v>#REF!</v>
      </c>
      <c r="S65" s="86" t="e">
        <f t="shared" si="48"/>
        <v>#REF!</v>
      </c>
      <c r="T65" s="86" t="e">
        <f t="shared" si="48"/>
        <v>#REF!</v>
      </c>
    </row>
    <row r="66" spans="2:21">
      <c r="B66" s="95" t="s">
        <v>182</v>
      </c>
      <c r="D66" s="56"/>
      <c r="E66" s="56">
        <f>+'[1]FAR1 '!$J$325</f>
        <v>-720500</v>
      </c>
      <c r="F66" s="56">
        <f>+'[1]FAR1 '!$L$325</f>
        <v>2557126577.3600001</v>
      </c>
      <c r="G66" s="56"/>
      <c r="H66" s="56"/>
      <c r="I66" s="56"/>
      <c r="J66" s="56"/>
      <c r="K66" s="56"/>
      <c r="L66" s="56"/>
      <c r="M66" s="56"/>
      <c r="N66" s="56"/>
      <c r="O66" s="56"/>
      <c r="P66" s="56"/>
      <c r="Q66" s="56"/>
      <c r="R66" s="56"/>
      <c r="S66" s="56"/>
      <c r="T66" s="56">
        <f>+'[1]FAR1 '!$BK$325</f>
        <v>252474611.34999999</v>
      </c>
      <c r="U66" s="56"/>
    </row>
  </sheetData>
  <conditionalFormatting sqref="A1:A3">
    <cfRule type="duplicateValues" dxfId="3" priority="4"/>
  </conditionalFormatting>
  <conditionalFormatting sqref="A11">
    <cfRule type="duplicateValues" dxfId="2" priority="2"/>
  </conditionalFormatting>
  <conditionalFormatting sqref="A16">
    <cfRule type="duplicateValues" dxfId="1" priority="1"/>
  </conditionalFormatting>
  <conditionalFormatting sqref="A5:A6">
    <cfRule type="duplicateValues" dxfId="0" priority="24"/>
  </conditionalFormatting>
  <pageMargins left="0" right="0" top="0" bottom="0" header="0.31496062992125984" footer="0.31496062992125984"/>
  <pageSetup paperSize="9" scale="80" orientation="portrait" r:id="rId1"/>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width="16.140625" style="105" bestFit="1" customWidth="1"/>
    <col min="4" max="4" width="16.140625" style="105" hidden="1" customWidth="1"/>
    <col min="5" max="5" width="60.7109375" style="103" customWidth="1"/>
    <col min="6" max="6" width="16.85546875" style="109" bestFit="1" customWidth="1"/>
    <col min="7" max="7" width="13.5703125" style="56" bestFit="1" customWidth="1"/>
    <col min="8" max="8" width="12.5703125" style="56" bestFit="1" customWidth="1"/>
    <col min="9" max="9" width="16.85546875" style="56" bestFit="1" customWidth="1"/>
    <col min="10" max="11" width="14.28515625" style="56" bestFit="1" customWidth="1"/>
    <col min="12" max="12" width="15.28515625" style="56" bestFit="1" customWidth="1"/>
    <col min="13" max="21" width="9.140625" style="56"/>
    <col min="22" max="23" width="15.28515625" style="56" bestFit="1" customWidth="1"/>
    <col min="24" max="24" width="16.85546875" style="56" bestFit="1" customWidth="1"/>
    <col min="25" max="36" width="9.140625" style="56"/>
  </cols>
  <sheetData>
    <row r="1" spans="1:37" s="101" customFormat="1" ht="45.75" thickBot="1">
      <c r="A1" s="100" t="s">
        <v>150</v>
      </c>
      <c r="B1" s="100" t="s">
        <v>149</v>
      </c>
      <c r="C1" s="104"/>
      <c r="D1" s="104"/>
      <c r="E1" s="102"/>
      <c r="F1" s="84" t="s">
        <v>91</v>
      </c>
      <c r="G1" s="84" t="s">
        <v>24</v>
      </c>
      <c r="H1" s="84" t="s">
        <v>50</v>
      </c>
      <c r="I1" s="91" t="s">
        <v>103</v>
      </c>
      <c r="J1" s="84" t="s">
        <v>104</v>
      </c>
      <c r="K1" s="84" t="s">
        <v>105</v>
      </c>
      <c r="L1" s="84" t="s">
        <v>106</v>
      </c>
      <c r="M1" s="84" t="s">
        <v>107</v>
      </c>
      <c r="N1" s="84" t="s">
        <v>108</v>
      </c>
      <c r="O1" s="84" t="s">
        <v>109</v>
      </c>
      <c r="P1" s="84" t="s">
        <v>110</v>
      </c>
      <c r="Q1" s="84" t="s">
        <v>111</v>
      </c>
      <c r="R1" s="84" t="s">
        <v>112</v>
      </c>
      <c r="S1" s="84" t="s">
        <v>113</v>
      </c>
      <c r="T1" s="84" t="s">
        <v>114</v>
      </c>
      <c r="U1" s="84" t="s">
        <v>115</v>
      </c>
      <c r="V1" s="91" t="s">
        <v>116</v>
      </c>
      <c r="W1" s="91" t="s">
        <v>119</v>
      </c>
      <c r="X1" s="84" t="s">
        <v>179</v>
      </c>
      <c r="Y1" s="110"/>
      <c r="Z1" s="110"/>
      <c r="AA1" s="110"/>
      <c r="AB1" s="110"/>
      <c r="AC1" s="110"/>
      <c r="AD1" s="110"/>
      <c r="AE1" s="110"/>
      <c r="AF1" s="110"/>
      <c r="AG1" s="110"/>
      <c r="AH1" s="110"/>
      <c r="AI1" s="110"/>
      <c r="AJ1" s="110"/>
    </row>
    <row r="3" spans="1:37" ht="15" customHeight="1">
      <c r="D3" s="105">
        <v>100000100001000</v>
      </c>
      <c r="E3" s="106" t="s">
        <v>120</v>
      </c>
    </row>
    <row r="4" spans="1:37" ht="15" customHeight="1">
      <c r="A4" t="s">
        <v>39</v>
      </c>
      <c r="B4" t="s">
        <v>181</v>
      </c>
      <c r="C4" s="106" t="s">
        <v>120</v>
      </c>
      <c r="D4" s="106"/>
      <c r="E4" s="87" t="s">
        <v>83</v>
      </c>
      <c r="F4" s="109" t="e">
        <f>VLOOKUP($E4,Sheet2!$A$6:$V$60,3,FALSE)</f>
        <v>#REF!</v>
      </c>
      <c r="G4" s="109" t="e">
        <f>VLOOKUP($E4,Sheet2!$A$6:$V$60,4,FALSE)</f>
        <v>#REF!</v>
      </c>
      <c r="H4" s="109" t="e">
        <f>VLOOKUP($E4,Sheet2!$A$6:$V$60,5,FALSE)</f>
        <v>#REF!</v>
      </c>
      <c r="I4" s="109" t="e">
        <f>VLOOKUP($E4,Sheet2!$A$6:$V$60,6,FALSE)</f>
        <v>#REF!</v>
      </c>
      <c r="J4" s="109" t="e">
        <f>VLOOKUP($E4,Sheet2!$A$6:$V$60,7,FALSE)</f>
        <v>#REF!</v>
      </c>
      <c r="K4" s="109" t="e">
        <f>VLOOKUP($E4,Sheet2!$A$6:$V$60,8,FALSE)</f>
        <v>#REF!</v>
      </c>
      <c r="L4" s="109" t="e">
        <f>VLOOKUP($E4,Sheet2!$A$6:$V$60,9,FALSE)</f>
        <v>#REF!</v>
      </c>
      <c r="M4" s="109" t="e">
        <f>VLOOKUP($E4,Sheet2!$A$6:$V$60,10,FALSE)</f>
        <v>#REF!</v>
      </c>
      <c r="N4" s="109" t="e">
        <f>VLOOKUP($E4,Sheet2!$A$6:$V$60,11,FALSE)</f>
        <v>#REF!</v>
      </c>
      <c r="O4" s="109" t="e">
        <f>VLOOKUP($E4,Sheet2!$A$6:$V$60,12,FALSE)</f>
        <v>#REF!</v>
      </c>
      <c r="P4" s="109" t="e">
        <f>VLOOKUP($E4,Sheet2!$A$6:$V$60,13,FALSE)</f>
        <v>#REF!</v>
      </c>
      <c r="Q4" s="109" t="e">
        <f>VLOOKUP($E4,Sheet2!$A$6:$V$60,14,FALSE)</f>
        <v>#REF!</v>
      </c>
      <c r="R4" s="109" t="e">
        <f>VLOOKUP($E4,Sheet2!$A$6:$V$60,15,FALSE)</f>
        <v>#REF!</v>
      </c>
      <c r="S4" s="109" t="e">
        <f>VLOOKUP($E4,Sheet2!$A$6:$V$60,16,FALSE)</f>
        <v>#REF!</v>
      </c>
      <c r="T4" s="109" t="e">
        <f>VLOOKUP($E4,Sheet2!$A$6:$V$60,17,FALSE)</f>
        <v>#REF!</v>
      </c>
      <c r="U4" s="109" t="e">
        <f>VLOOKUP($E4,Sheet2!$A$6:$V$60,18,FALSE)</f>
        <v>#REF!</v>
      </c>
      <c r="V4" s="109" t="e">
        <f>VLOOKUP($E4,Sheet2!$A$6:$V$60,19,FALSE)</f>
        <v>#REF!</v>
      </c>
      <c r="W4" s="109" t="e">
        <f>VLOOKUP($E4,Sheet2!$A$6:$V$60,20,FALSE)</f>
        <v>#REF!</v>
      </c>
      <c r="X4" s="109" t="e">
        <f>VLOOKUP($E4,Sheet2!$A$6:$V$60,21,FALSE)</f>
        <v>#REF!</v>
      </c>
      <c r="Y4" s="109" t="e">
        <f>+W4+X4-I4</f>
        <v>#REF!</v>
      </c>
      <c r="Z4" s="109"/>
      <c r="AA4" s="109"/>
      <c r="AB4" s="109"/>
      <c r="AC4" s="109"/>
      <c r="AD4" s="109"/>
      <c r="AE4" s="109"/>
      <c r="AF4" s="109"/>
      <c r="AG4" s="109"/>
      <c r="AH4" s="109"/>
      <c r="AI4" s="109"/>
      <c r="AJ4" s="109"/>
      <c r="AK4" s="109"/>
    </row>
    <row r="5" spans="1:37" ht="15" customHeight="1">
      <c r="D5" s="105">
        <v>100000100002000</v>
      </c>
      <c r="E5" s="106" t="s">
        <v>121</v>
      </c>
      <c r="G5" s="109"/>
      <c r="H5" s="109"/>
      <c r="I5" s="109"/>
      <c r="J5" s="109"/>
      <c r="K5" s="109"/>
      <c r="L5" s="109"/>
      <c r="M5" s="109"/>
      <c r="N5" s="109"/>
      <c r="O5" s="109"/>
      <c r="P5" s="109"/>
      <c r="Q5" s="109"/>
      <c r="R5" s="109"/>
      <c r="S5" s="109"/>
      <c r="T5" s="109"/>
      <c r="U5" s="109"/>
      <c r="V5" s="109"/>
      <c r="W5" s="109"/>
      <c r="X5" s="109"/>
      <c r="Y5" s="109">
        <f t="shared" ref="Y5:Y9" si="0">+W5+X5-I5</f>
        <v>0</v>
      </c>
      <c r="Z5" s="109"/>
      <c r="AA5" s="109"/>
      <c r="AB5" s="109"/>
      <c r="AC5" s="109"/>
      <c r="AD5" s="109"/>
      <c r="AE5" s="109"/>
      <c r="AF5" s="109"/>
      <c r="AG5" s="109"/>
      <c r="AH5" s="109"/>
      <c r="AI5" s="109"/>
      <c r="AJ5" s="109"/>
      <c r="AK5" s="109"/>
    </row>
    <row r="6" spans="1:37" ht="15" customHeight="1">
      <c r="D6" s="105">
        <v>200000000001000</v>
      </c>
      <c r="E6" s="106" t="s">
        <v>122</v>
      </c>
      <c r="G6" s="109"/>
      <c r="H6" s="109"/>
      <c r="I6" s="109"/>
      <c r="J6" s="109"/>
      <c r="K6" s="109"/>
      <c r="L6" s="109"/>
      <c r="M6" s="109"/>
      <c r="N6" s="109"/>
      <c r="O6" s="109"/>
      <c r="P6" s="109"/>
      <c r="Q6" s="109"/>
      <c r="R6" s="109"/>
      <c r="S6" s="109"/>
      <c r="T6" s="109"/>
      <c r="U6" s="109"/>
      <c r="V6" s="109"/>
      <c r="W6" s="109"/>
      <c r="X6" s="109"/>
      <c r="Y6" s="109">
        <f t="shared" si="0"/>
        <v>0</v>
      </c>
      <c r="Z6" s="109"/>
      <c r="AA6" s="109"/>
      <c r="AB6" s="109"/>
      <c r="AC6" s="109"/>
      <c r="AD6" s="109"/>
      <c r="AE6" s="109"/>
      <c r="AF6" s="109"/>
      <c r="AG6" s="109"/>
      <c r="AH6" s="109"/>
      <c r="AI6" s="109"/>
      <c r="AJ6" s="109"/>
      <c r="AK6" s="109"/>
    </row>
    <row r="7" spans="1:37" ht="15" customHeight="1">
      <c r="A7" t="s">
        <v>38</v>
      </c>
      <c r="B7" t="s">
        <v>181</v>
      </c>
      <c r="C7" s="106" t="s">
        <v>122</v>
      </c>
      <c r="D7" s="106"/>
      <c r="E7" s="103" t="s">
        <v>74</v>
      </c>
      <c r="F7" s="109" t="e">
        <f>VLOOKUP($E7,Sheet2!$A$6:$V$60,3,FALSE)</f>
        <v>#REF!</v>
      </c>
      <c r="G7" s="109" t="e">
        <f>VLOOKUP($E7,Sheet2!$A$6:$V$60,4,FALSE)</f>
        <v>#REF!</v>
      </c>
      <c r="H7" s="109" t="e">
        <f>VLOOKUP($E7,Sheet2!$A$6:$V$60,5,FALSE)</f>
        <v>#REF!</v>
      </c>
      <c r="I7" s="109" t="e">
        <f>VLOOKUP($E7,Sheet2!$A$6:$V$60,6,FALSE)</f>
        <v>#REF!</v>
      </c>
      <c r="J7" s="109" t="e">
        <f>VLOOKUP($E7,Sheet2!$A$6:$V$60,7,FALSE)</f>
        <v>#REF!</v>
      </c>
      <c r="K7" s="109" t="e">
        <f>VLOOKUP($E7,Sheet2!$A$6:$V$60,8,FALSE)</f>
        <v>#REF!</v>
      </c>
      <c r="L7" s="109" t="e">
        <f>VLOOKUP($E7,Sheet2!$A$6:$V$60,9,FALSE)</f>
        <v>#REF!</v>
      </c>
      <c r="M7" s="109" t="e">
        <f>VLOOKUP($E7,Sheet2!$A$6:$V$60,10,FALSE)</f>
        <v>#REF!</v>
      </c>
      <c r="N7" s="109" t="e">
        <f>VLOOKUP($E7,Sheet2!$A$6:$V$60,11,FALSE)</f>
        <v>#REF!</v>
      </c>
      <c r="O7" s="109" t="e">
        <f>VLOOKUP($E7,Sheet2!$A$6:$V$60,12,FALSE)</f>
        <v>#REF!</v>
      </c>
      <c r="P7" s="109" t="e">
        <f>VLOOKUP($E7,Sheet2!$A$6:$V$60,13,FALSE)</f>
        <v>#REF!</v>
      </c>
      <c r="Q7" s="109" t="e">
        <f>VLOOKUP($E7,Sheet2!$A$6:$V$60,14,FALSE)</f>
        <v>#REF!</v>
      </c>
      <c r="R7" s="109" t="e">
        <f>VLOOKUP($E7,Sheet2!$A$6:$V$60,15,FALSE)</f>
        <v>#REF!</v>
      </c>
      <c r="S7" s="109" t="e">
        <f>VLOOKUP($E7,Sheet2!$A$6:$V$60,16,FALSE)</f>
        <v>#REF!</v>
      </c>
      <c r="T7" s="109" t="e">
        <f>VLOOKUP($E7,Sheet2!$A$6:$V$60,17,FALSE)</f>
        <v>#REF!</v>
      </c>
      <c r="U7" s="109" t="e">
        <f>VLOOKUP($E7,Sheet2!$A$6:$V$60,18,FALSE)</f>
        <v>#REF!</v>
      </c>
      <c r="V7" s="109" t="e">
        <f>VLOOKUP($E7,Sheet2!$A$6:$V$60,19,FALSE)</f>
        <v>#REF!</v>
      </c>
      <c r="W7" s="109" t="e">
        <f>VLOOKUP($E7,Sheet2!$A$6:$V$60,20,FALSE)</f>
        <v>#REF!</v>
      </c>
      <c r="X7" s="109" t="e">
        <f>VLOOKUP($E7,Sheet2!$A$6:$V$60,21,FALSE)</f>
        <v>#REF!</v>
      </c>
      <c r="Y7" s="109" t="e">
        <f t="shared" si="0"/>
        <v>#REF!</v>
      </c>
      <c r="Z7" s="109"/>
      <c r="AA7" s="109"/>
      <c r="AB7" s="109"/>
      <c r="AC7" s="109"/>
      <c r="AD7" s="109"/>
      <c r="AE7" s="109"/>
      <c r="AF7" s="109"/>
      <c r="AG7" s="109"/>
      <c r="AH7" s="109"/>
      <c r="AI7" s="109"/>
      <c r="AJ7" s="109"/>
      <c r="AK7" s="109"/>
    </row>
    <row r="8" spans="1:37" ht="15" customHeight="1">
      <c r="A8" t="s">
        <v>38</v>
      </c>
      <c r="B8" t="s">
        <v>181</v>
      </c>
      <c r="C8" s="106" t="s">
        <v>122</v>
      </c>
      <c r="D8" s="106"/>
      <c r="E8" s="103" t="s">
        <v>170</v>
      </c>
      <c r="F8" s="109" t="e">
        <f>VLOOKUP($E8,Sheet2!$A$6:$V$60,3,FALSE)</f>
        <v>#REF!</v>
      </c>
      <c r="G8" s="109" t="e">
        <f>VLOOKUP($E8,Sheet2!$A$6:$V$60,4,FALSE)</f>
        <v>#REF!</v>
      </c>
      <c r="H8" s="109" t="e">
        <f>VLOOKUP($E8,Sheet2!$A$6:$V$60,5,FALSE)</f>
        <v>#REF!</v>
      </c>
      <c r="I8" s="109" t="e">
        <f>VLOOKUP($E8,Sheet2!$A$6:$V$60,6,FALSE)</f>
        <v>#REF!</v>
      </c>
      <c r="J8" s="109" t="e">
        <f>VLOOKUP($E8,Sheet2!$A$6:$V$60,7,FALSE)</f>
        <v>#REF!</v>
      </c>
      <c r="K8" s="109" t="e">
        <f>VLOOKUP($E8,Sheet2!$A$6:$V$60,8,FALSE)</f>
        <v>#REF!</v>
      </c>
      <c r="L8" s="109" t="e">
        <f>VLOOKUP($E8,Sheet2!$A$6:$V$60,9,FALSE)</f>
        <v>#REF!</v>
      </c>
      <c r="M8" s="109" t="e">
        <f>VLOOKUP($E8,Sheet2!$A$6:$V$60,10,FALSE)</f>
        <v>#REF!</v>
      </c>
      <c r="N8" s="109" t="e">
        <f>VLOOKUP($E8,Sheet2!$A$6:$V$60,11,FALSE)</f>
        <v>#REF!</v>
      </c>
      <c r="O8" s="109" t="e">
        <f>VLOOKUP($E8,Sheet2!$A$6:$V$60,12,FALSE)</f>
        <v>#REF!</v>
      </c>
      <c r="P8" s="109" t="e">
        <f>VLOOKUP($E8,Sheet2!$A$6:$V$60,13,FALSE)</f>
        <v>#REF!</v>
      </c>
      <c r="Q8" s="109" t="e">
        <f>VLOOKUP($E8,Sheet2!$A$6:$V$60,14,FALSE)</f>
        <v>#REF!</v>
      </c>
      <c r="R8" s="109" t="e">
        <f>VLOOKUP($E8,Sheet2!$A$6:$V$60,15,FALSE)</f>
        <v>#REF!</v>
      </c>
      <c r="S8" s="109" t="e">
        <f>VLOOKUP($E8,Sheet2!$A$6:$V$60,16,FALSE)</f>
        <v>#REF!</v>
      </c>
      <c r="T8" s="109" t="e">
        <f>VLOOKUP($E8,Sheet2!$A$6:$V$60,17,FALSE)</f>
        <v>#REF!</v>
      </c>
      <c r="U8" s="109" t="e">
        <f>VLOOKUP($E8,Sheet2!$A$6:$V$60,18,FALSE)</f>
        <v>#REF!</v>
      </c>
      <c r="V8" s="109" t="e">
        <f>VLOOKUP($E8,Sheet2!$A$6:$V$60,19,FALSE)</f>
        <v>#REF!</v>
      </c>
      <c r="W8" s="109" t="e">
        <f>VLOOKUP($E8,Sheet2!$A$6:$V$60,20,FALSE)</f>
        <v>#REF!</v>
      </c>
      <c r="X8" s="109" t="e">
        <f>VLOOKUP($E8,Sheet2!$A$6:$V$60,21,FALSE)</f>
        <v>#REF!</v>
      </c>
      <c r="Y8" s="109" t="e">
        <f t="shared" si="0"/>
        <v>#REF!</v>
      </c>
      <c r="Z8" s="109"/>
      <c r="AA8" s="109"/>
      <c r="AB8" s="109"/>
      <c r="AC8" s="109"/>
      <c r="AD8" s="109"/>
      <c r="AE8" s="109"/>
      <c r="AF8" s="109"/>
      <c r="AG8" s="109"/>
      <c r="AH8" s="109"/>
      <c r="AI8" s="109"/>
      <c r="AJ8" s="109"/>
      <c r="AK8" s="109"/>
    </row>
    <row r="9" spans="1:37" ht="15" customHeight="1">
      <c r="D9" s="105">
        <v>200000100002000</v>
      </c>
      <c r="E9" s="106" t="s">
        <v>123</v>
      </c>
      <c r="G9" s="109"/>
      <c r="H9" s="109"/>
      <c r="I9" s="109"/>
      <c r="J9" s="109"/>
      <c r="K9" s="109"/>
      <c r="L9" s="109"/>
      <c r="M9" s="109"/>
      <c r="N9" s="109"/>
      <c r="O9" s="109"/>
      <c r="P9" s="109"/>
      <c r="Q9" s="109"/>
      <c r="R9" s="109"/>
      <c r="S9" s="109"/>
      <c r="T9" s="109"/>
      <c r="U9" s="109"/>
      <c r="V9" s="109"/>
      <c r="W9" s="109"/>
      <c r="X9" s="109"/>
      <c r="Y9" s="109">
        <f t="shared" si="0"/>
        <v>0</v>
      </c>
      <c r="Z9" s="109"/>
      <c r="AA9" s="109"/>
      <c r="AB9" s="109"/>
      <c r="AC9" s="109"/>
      <c r="AD9" s="109"/>
      <c r="AE9" s="109"/>
      <c r="AF9" s="109"/>
      <c r="AG9" s="109"/>
      <c r="AH9" s="109"/>
      <c r="AI9" s="109"/>
      <c r="AJ9" s="109"/>
      <c r="AK9" s="109"/>
    </row>
    <row r="10" spans="1:37" ht="15" customHeight="1">
      <c r="A10" t="s">
        <v>39</v>
      </c>
      <c r="B10" t="s">
        <v>151</v>
      </c>
      <c r="C10" s="106" t="s">
        <v>123</v>
      </c>
      <c r="D10" s="106"/>
      <c r="E10" s="103" t="s">
        <v>96</v>
      </c>
      <c r="F10" s="109" t="e">
        <f>VLOOKUP($E10,Sheet2!$A$6:$V$60,3,FALSE)</f>
        <v>#REF!</v>
      </c>
      <c r="G10" s="109" t="e">
        <f>VLOOKUP($E10,Sheet2!$A$6:$V$60,4,FALSE)</f>
        <v>#REF!</v>
      </c>
      <c r="H10" s="109" t="e">
        <f>VLOOKUP($E10,Sheet2!$A$6:$V$60,5,FALSE)</f>
        <v>#REF!</v>
      </c>
      <c r="I10" s="109" t="e">
        <f>VLOOKUP($E10,Sheet2!$A$6:$V$60,6,FALSE)</f>
        <v>#REF!</v>
      </c>
      <c r="J10" s="109" t="e">
        <f>VLOOKUP($E10,Sheet2!$A$6:$V$60,7,FALSE)</f>
        <v>#REF!</v>
      </c>
      <c r="K10" s="109" t="e">
        <f>VLOOKUP($E10,Sheet2!$A$6:$V$60,8,FALSE)</f>
        <v>#REF!</v>
      </c>
      <c r="L10" s="109" t="e">
        <f>VLOOKUP($E10,Sheet2!$A$6:$V$60,9,FALSE)</f>
        <v>#REF!</v>
      </c>
      <c r="M10" s="109" t="e">
        <f>VLOOKUP($E10,Sheet2!$A$6:$V$60,10,FALSE)</f>
        <v>#REF!</v>
      </c>
      <c r="N10" s="109" t="e">
        <f>VLOOKUP($E10,Sheet2!$A$6:$V$60,11,FALSE)</f>
        <v>#REF!</v>
      </c>
      <c r="O10" s="109" t="e">
        <f>VLOOKUP($E10,Sheet2!$A$6:$V$60,12,FALSE)</f>
        <v>#REF!</v>
      </c>
      <c r="P10" s="109" t="e">
        <f>VLOOKUP($E10,Sheet2!$A$6:$V$60,13,FALSE)</f>
        <v>#REF!</v>
      </c>
      <c r="Q10" s="109" t="e">
        <f>VLOOKUP($E10,Sheet2!$A$6:$V$60,14,FALSE)</f>
        <v>#REF!</v>
      </c>
      <c r="R10" s="109" t="e">
        <f>VLOOKUP($E10,Sheet2!$A$6:$V$60,15,FALSE)</f>
        <v>#REF!</v>
      </c>
      <c r="S10" s="109" t="e">
        <f>VLOOKUP($E10,Sheet2!$A$6:$V$60,16,FALSE)</f>
        <v>#REF!</v>
      </c>
      <c r="T10" s="109" t="e">
        <f>VLOOKUP($E10,Sheet2!$A$6:$V$60,17,FALSE)</f>
        <v>#REF!</v>
      </c>
      <c r="U10" s="109" t="e">
        <f>VLOOKUP($E10,Sheet2!$A$6:$V$60,18,FALSE)</f>
        <v>#REF!</v>
      </c>
      <c r="V10" s="109" t="e">
        <f>VLOOKUP($E10,Sheet2!$A$6:$V$60,19,FALSE)</f>
        <v>#REF!</v>
      </c>
      <c r="W10" s="109" t="e">
        <f>VLOOKUP($E10,Sheet2!$A$6:$V$60,20,FALSE)</f>
        <v>#REF!</v>
      </c>
      <c r="X10" s="109" t="e">
        <f>VLOOKUP($E10,Sheet2!$A$6:$V$60,21,FALSE)</f>
        <v>#REF!</v>
      </c>
      <c r="Y10" s="109"/>
      <c r="Z10" s="109"/>
      <c r="AA10" s="109"/>
      <c r="AB10" s="109"/>
      <c r="AC10" s="109"/>
      <c r="AD10" s="109"/>
      <c r="AE10" s="109"/>
      <c r="AF10" s="109"/>
      <c r="AG10" s="109"/>
      <c r="AH10" s="109"/>
      <c r="AI10" s="109"/>
      <c r="AJ10" s="109"/>
      <c r="AK10" s="109"/>
    </row>
    <row r="11" spans="1:37" ht="15" customHeight="1">
      <c r="A11" t="s">
        <v>38</v>
      </c>
      <c r="B11" t="s">
        <v>151</v>
      </c>
      <c r="C11" s="106" t="s">
        <v>123</v>
      </c>
      <c r="D11" s="106"/>
      <c r="E11" s="103" t="s">
        <v>58</v>
      </c>
      <c r="F11" s="109" t="e">
        <f>VLOOKUP($E11,Sheet2!$A$6:$V$60,3,FALSE)</f>
        <v>#REF!</v>
      </c>
      <c r="G11" s="109" t="e">
        <f>VLOOKUP($E11,Sheet2!$A$6:$V$60,4,FALSE)</f>
        <v>#REF!</v>
      </c>
      <c r="H11" s="109" t="e">
        <f>VLOOKUP($E11,Sheet2!$A$6:$V$60,5,FALSE)</f>
        <v>#REF!</v>
      </c>
      <c r="I11" s="109" t="e">
        <f>VLOOKUP($E11,Sheet2!$A$6:$V$60,6,FALSE)</f>
        <v>#REF!</v>
      </c>
      <c r="J11" s="109" t="e">
        <f>VLOOKUP($E11,Sheet2!$A$6:$V$60,7,FALSE)</f>
        <v>#REF!</v>
      </c>
      <c r="K11" s="109" t="e">
        <f>VLOOKUP($E11,Sheet2!$A$6:$V$60,8,FALSE)</f>
        <v>#REF!</v>
      </c>
      <c r="L11" s="109" t="e">
        <f>VLOOKUP($E11,Sheet2!$A$6:$V$60,9,FALSE)</f>
        <v>#REF!</v>
      </c>
      <c r="M11" s="109" t="e">
        <f>VLOOKUP($E11,Sheet2!$A$6:$V$60,10,FALSE)</f>
        <v>#REF!</v>
      </c>
      <c r="N11" s="109" t="e">
        <f>VLOOKUP($E11,Sheet2!$A$6:$V$60,11,FALSE)</f>
        <v>#REF!</v>
      </c>
      <c r="O11" s="109" t="e">
        <f>VLOOKUP($E11,Sheet2!$A$6:$V$60,12,FALSE)</f>
        <v>#REF!</v>
      </c>
      <c r="P11" s="109" t="e">
        <f>VLOOKUP($E11,Sheet2!$A$6:$V$60,13,FALSE)</f>
        <v>#REF!</v>
      </c>
      <c r="Q11" s="109" t="e">
        <f>VLOOKUP($E11,Sheet2!$A$6:$V$60,14,FALSE)</f>
        <v>#REF!</v>
      </c>
      <c r="R11" s="109" t="e">
        <f>VLOOKUP($E11,Sheet2!$A$6:$V$60,15,FALSE)</f>
        <v>#REF!</v>
      </c>
      <c r="S11" s="109" t="e">
        <f>VLOOKUP($E11,Sheet2!$A$6:$V$60,16,FALSE)</f>
        <v>#REF!</v>
      </c>
      <c r="T11" s="109" t="e">
        <f>VLOOKUP($E11,Sheet2!$A$6:$V$60,17,FALSE)</f>
        <v>#REF!</v>
      </c>
      <c r="U11" s="109" t="e">
        <f>VLOOKUP($E11,Sheet2!$A$6:$V$60,18,FALSE)</f>
        <v>#REF!</v>
      </c>
      <c r="V11" s="109" t="e">
        <f>VLOOKUP($E11,Sheet2!$A$6:$V$60,19,FALSE)</f>
        <v>#REF!</v>
      </c>
      <c r="W11" s="109" t="e">
        <f>VLOOKUP($E11,Sheet2!$A$6:$V$60,20,FALSE)</f>
        <v>#REF!</v>
      </c>
      <c r="X11" s="109" t="e">
        <f>VLOOKUP($E11,Sheet2!$A$6:$V$60,21,FALSE)</f>
        <v>#REF!</v>
      </c>
      <c r="Y11" s="109"/>
      <c r="Z11" s="109"/>
      <c r="AA11" s="109"/>
      <c r="AB11" s="109"/>
      <c r="AC11" s="109"/>
      <c r="AD11" s="109"/>
      <c r="AE11" s="109"/>
      <c r="AF11" s="109"/>
      <c r="AG11" s="109"/>
      <c r="AH11" s="109"/>
      <c r="AI11" s="109"/>
      <c r="AJ11" s="109"/>
      <c r="AK11" s="109"/>
    </row>
    <row r="12" spans="1:37" ht="15" customHeight="1">
      <c r="D12" s="105">
        <v>310100100001000</v>
      </c>
      <c r="E12" s="106" t="s">
        <v>124</v>
      </c>
      <c r="G12" s="109"/>
      <c r="H12" s="109"/>
      <c r="I12" s="109"/>
      <c r="J12" s="109"/>
      <c r="K12" s="109"/>
      <c r="L12" s="109"/>
      <c r="M12" s="109"/>
      <c r="N12" s="109"/>
      <c r="O12" s="109"/>
      <c r="P12" s="109"/>
      <c r="Q12" s="109"/>
      <c r="R12" s="109"/>
      <c r="S12" s="109"/>
      <c r="T12" s="109"/>
      <c r="U12" s="109"/>
      <c r="V12" s="109"/>
      <c r="W12" s="109"/>
      <c r="X12" s="109"/>
      <c r="Y12" s="109">
        <f t="shared" ref="Y12:Y14" si="1">+W12+X12-I12</f>
        <v>0</v>
      </c>
      <c r="Z12" s="109"/>
      <c r="AA12" s="109"/>
      <c r="AB12" s="109"/>
      <c r="AC12" s="109"/>
      <c r="AD12" s="109"/>
      <c r="AE12" s="109"/>
      <c r="AF12" s="109"/>
      <c r="AG12" s="109"/>
      <c r="AH12" s="109"/>
      <c r="AI12" s="109"/>
      <c r="AJ12" s="109"/>
      <c r="AK12" s="109"/>
    </row>
    <row r="13" spans="1:37" ht="15" customHeight="1">
      <c r="D13" s="105">
        <v>310100100002000</v>
      </c>
      <c r="E13" s="106" t="s">
        <v>125</v>
      </c>
      <c r="G13" s="109"/>
      <c r="H13" s="109"/>
      <c r="I13" s="109"/>
      <c r="J13" s="109"/>
      <c r="K13" s="109"/>
      <c r="L13" s="109"/>
      <c r="M13" s="109"/>
      <c r="N13" s="109"/>
      <c r="O13" s="109"/>
      <c r="P13" s="109"/>
      <c r="Q13" s="109"/>
      <c r="R13" s="109"/>
      <c r="S13" s="109"/>
      <c r="T13" s="109"/>
      <c r="U13" s="109"/>
      <c r="V13" s="109"/>
      <c r="W13" s="109"/>
      <c r="X13" s="109"/>
      <c r="Y13" s="109">
        <f t="shared" si="1"/>
        <v>0</v>
      </c>
      <c r="Z13" s="109"/>
      <c r="AA13" s="109"/>
      <c r="AB13" s="109"/>
      <c r="AC13" s="109"/>
      <c r="AD13" s="109"/>
      <c r="AE13" s="109"/>
      <c r="AF13" s="109"/>
      <c r="AG13" s="109"/>
      <c r="AH13" s="109"/>
      <c r="AI13" s="109"/>
      <c r="AJ13" s="109"/>
      <c r="AK13" s="109"/>
    </row>
    <row r="14" spans="1:37" ht="15" customHeight="1">
      <c r="D14" s="105">
        <v>310100100003000</v>
      </c>
      <c r="E14" s="106" t="s">
        <v>126</v>
      </c>
      <c r="G14" s="109"/>
      <c r="H14" s="109"/>
      <c r="I14" s="109"/>
      <c r="J14" s="109"/>
      <c r="K14" s="109"/>
      <c r="L14" s="109"/>
      <c r="M14" s="109"/>
      <c r="N14" s="109"/>
      <c r="O14" s="109"/>
      <c r="P14" s="109"/>
      <c r="Q14" s="109"/>
      <c r="R14" s="109"/>
      <c r="S14" s="109"/>
      <c r="T14" s="109"/>
      <c r="U14" s="109"/>
      <c r="V14" s="109"/>
      <c r="W14" s="109"/>
      <c r="X14" s="109"/>
      <c r="Y14" s="109">
        <f t="shared" si="1"/>
        <v>0</v>
      </c>
      <c r="Z14" s="109"/>
      <c r="AA14" s="109"/>
      <c r="AB14" s="109"/>
      <c r="AC14" s="109"/>
      <c r="AD14" s="109"/>
      <c r="AE14" s="109"/>
      <c r="AF14" s="109"/>
      <c r="AG14" s="109"/>
      <c r="AH14" s="109"/>
      <c r="AI14" s="109"/>
      <c r="AJ14" s="109"/>
      <c r="AK14" s="109"/>
    </row>
    <row r="15" spans="1:37" ht="15" customHeight="1">
      <c r="A15" t="s">
        <v>38</v>
      </c>
      <c r="B15" t="s">
        <v>151</v>
      </c>
      <c r="C15" s="106" t="s">
        <v>126</v>
      </c>
      <c r="D15" s="106"/>
      <c r="E15" s="103" t="s">
        <v>66</v>
      </c>
      <c r="F15" s="109" t="e">
        <f>VLOOKUP($E15,Sheet2!$A$6:$V$60,3,FALSE)</f>
        <v>#REF!</v>
      </c>
      <c r="G15" s="109" t="e">
        <f>VLOOKUP($E15,Sheet2!$A$6:$V$60,4,FALSE)</f>
        <v>#REF!</v>
      </c>
      <c r="H15" s="109" t="e">
        <f>VLOOKUP($E15,Sheet2!$A$6:$V$60,5,FALSE)</f>
        <v>#REF!</v>
      </c>
      <c r="I15" s="109" t="e">
        <f>VLOOKUP($E15,Sheet2!$A$6:$V$60,6,FALSE)</f>
        <v>#REF!</v>
      </c>
      <c r="J15" s="109" t="e">
        <f>VLOOKUP($E15,Sheet2!$A$6:$V$60,7,FALSE)</f>
        <v>#REF!</v>
      </c>
      <c r="K15" s="109" t="e">
        <f>VLOOKUP($E15,Sheet2!$A$6:$V$60,8,FALSE)</f>
        <v>#REF!</v>
      </c>
      <c r="L15" s="109" t="e">
        <f>VLOOKUP($E15,Sheet2!$A$6:$V$60,9,FALSE)</f>
        <v>#REF!</v>
      </c>
      <c r="M15" s="109" t="e">
        <f>VLOOKUP($E15,Sheet2!$A$6:$V$60,10,FALSE)</f>
        <v>#REF!</v>
      </c>
      <c r="N15" s="109" t="e">
        <f>VLOOKUP($E15,Sheet2!$A$6:$V$60,11,FALSE)</f>
        <v>#REF!</v>
      </c>
      <c r="O15" s="109" t="e">
        <f>VLOOKUP($E15,Sheet2!$A$6:$V$60,12,FALSE)</f>
        <v>#REF!</v>
      </c>
      <c r="P15" s="109" t="e">
        <f>VLOOKUP($E15,Sheet2!$A$6:$V$60,13,FALSE)</f>
        <v>#REF!</v>
      </c>
      <c r="Q15" s="109" t="e">
        <f>VLOOKUP($E15,Sheet2!$A$6:$V$60,14,FALSE)</f>
        <v>#REF!</v>
      </c>
      <c r="R15" s="109" t="e">
        <f>VLOOKUP($E15,Sheet2!$A$6:$V$60,15,FALSE)</f>
        <v>#REF!</v>
      </c>
      <c r="S15" s="109" t="e">
        <f>VLOOKUP($E15,Sheet2!$A$6:$V$60,16,FALSE)</f>
        <v>#REF!</v>
      </c>
      <c r="T15" s="109" t="e">
        <f>VLOOKUP($E15,Sheet2!$A$6:$V$60,17,FALSE)</f>
        <v>#REF!</v>
      </c>
      <c r="U15" s="109" t="e">
        <f>VLOOKUP($E15,Sheet2!$A$6:$V$60,18,FALSE)</f>
        <v>#REF!</v>
      </c>
      <c r="V15" s="109" t="e">
        <f>VLOOKUP($E15,Sheet2!$A$6:$V$60,19,FALSE)</f>
        <v>#REF!</v>
      </c>
      <c r="W15" s="109" t="e">
        <f>VLOOKUP($E15,Sheet2!$A$6:$V$60,20,FALSE)</f>
        <v>#REF!</v>
      </c>
      <c r="X15" s="109" t="e">
        <f>VLOOKUP($E15,Sheet2!$A$6:$V$60,21,FALSE)</f>
        <v>#REF!</v>
      </c>
      <c r="Y15" s="109"/>
      <c r="Z15" s="109"/>
      <c r="AA15" s="109"/>
      <c r="AB15" s="109"/>
      <c r="AC15" s="109"/>
      <c r="AD15" s="109"/>
      <c r="AE15" s="109"/>
      <c r="AF15" s="109"/>
      <c r="AG15" s="109"/>
      <c r="AH15" s="109"/>
      <c r="AI15" s="109"/>
      <c r="AJ15" s="109"/>
      <c r="AK15" s="109"/>
    </row>
    <row r="16" spans="1:37" ht="15" customHeight="1">
      <c r="D16" s="105">
        <v>310201100001000</v>
      </c>
      <c r="E16" s="106" t="s">
        <v>127</v>
      </c>
      <c r="G16" s="109"/>
      <c r="H16" s="109"/>
      <c r="I16" s="109"/>
      <c r="J16" s="109"/>
      <c r="K16" s="109"/>
      <c r="L16" s="109"/>
      <c r="M16" s="109"/>
      <c r="N16" s="109"/>
      <c r="O16" s="109"/>
      <c r="P16" s="109"/>
      <c r="Q16" s="109"/>
      <c r="R16" s="109"/>
      <c r="S16" s="109"/>
      <c r="T16" s="109"/>
      <c r="U16" s="109"/>
      <c r="V16" s="109"/>
      <c r="W16" s="109"/>
      <c r="X16" s="109"/>
      <c r="Y16" s="109">
        <f t="shared" ref="Y16:Y22" si="2">+W16+X16-I16</f>
        <v>0</v>
      </c>
      <c r="Z16" s="109"/>
      <c r="AA16" s="109"/>
      <c r="AB16" s="109"/>
      <c r="AC16" s="109"/>
      <c r="AD16" s="109"/>
      <c r="AE16" s="109"/>
      <c r="AF16" s="109"/>
      <c r="AG16" s="109"/>
      <c r="AH16" s="109"/>
      <c r="AI16" s="109"/>
      <c r="AJ16" s="109"/>
      <c r="AK16" s="109"/>
    </row>
    <row r="17" spans="1:37" ht="15" customHeight="1">
      <c r="A17" t="s">
        <v>38</v>
      </c>
      <c r="B17" t="s">
        <v>181</v>
      </c>
      <c r="C17" s="106" t="s">
        <v>127</v>
      </c>
      <c r="D17" s="106"/>
      <c r="E17" s="103" t="s">
        <v>81</v>
      </c>
      <c r="F17" s="109" t="e">
        <f>VLOOKUP($E17,Sheet2!$A$6:$V$60,3,FALSE)</f>
        <v>#REF!</v>
      </c>
      <c r="G17" s="109" t="e">
        <f>VLOOKUP($E17,Sheet2!$A$6:$V$60,4,FALSE)</f>
        <v>#REF!</v>
      </c>
      <c r="H17" s="109" t="e">
        <f>VLOOKUP($E17,Sheet2!$A$6:$V$60,5,FALSE)</f>
        <v>#REF!</v>
      </c>
      <c r="I17" s="109" t="e">
        <f>VLOOKUP($E17,Sheet2!$A$6:$V$60,6,FALSE)</f>
        <v>#REF!</v>
      </c>
      <c r="J17" s="109" t="e">
        <f>VLOOKUP($E17,Sheet2!$A$6:$V$60,7,FALSE)</f>
        <v>#REF!</v>
      </c>
      <c r="K17" s="109" t="e">
        <f>VLOOKUP($E17,Sheet2!$A$6:$V$60,8,FALSE)</f>
        <v>#REF!</v>
      </c>
      <c r="L17" s="109" t="e">
        <f>VLOOKUP($E17,Sheet2!$A$6:$V$60,9,FALSE)</f>
        <v>#REF!</v>
      </c>
      <c r="M17" s="109" t="e">
        <f>VLOOKUP($E17,Sheet2!$A$6:$V$60,10,FALSE)</f>
        <v>#REF!</v>
      </c>
      <c r="N17" s="109" t="e">
        <f>VLOOKUP($E17,Sheet2!$A$6:$V$60,11,FALSE)</f>
        <v>#REF!</v>
      </c>
      <c r="O17" s="109" t="e">
        <f>VLOOKUP($E17,Sheet2!$A$6:$V$60,12,FALSE)</f>
        <v>#REF!</v>
      </c>
      <c r="P17" s="109" t="e">
        <f>VLOOKUP($E17,Sheet2!$A$6:$V$60,13,FALSE)</f>
        <v>#REF!</v>
      </c>
      <c r="Q17" s="109" t="e">
        <f>VLOOKUP($E17,Sheet2!$A$6:$V$60,14,FALSE)</f>
        <v>#REF!</v>
      </c>
      <c r="R17" s="109" t="e">
        <f>VLOOKUP($E17,Sheet2!$A$6:$V$60,15,FALSE)</f>
        <v>#REF!</v>
      </c>
      <c r="S17" s="109" t="e">
        <f>VLOOKUP($E17,Sheet2!$A$6:$V$60,16,FALSE)</f>
        <v>#REF!</v>
      </c>
      <c r="T17" s="109" t="e">
        <f>VLOOKUP($E17,Sheet2!$A$6:$V$60,17,FALSE)</f>
        <v>#REF!</v>
      </c>
      <c r="U17" s="109" t="e">
        <f>VLOOKUP($E17,Sheet2!$A$6:$V$60,18,FALSE)</f>
        <v>#REF!</v>
      </c>
      <c r="V17" s="109" t="e">
        <f>VLOOKUP($E17,Sheet2!$A$6:$V$60,19,FALSE)</f>
        <v>#REF!</v>
      </c>
      <c r="W17" s="109" t="e">
        <f>VLOOKUP($E17,Sheet2!$A$6:$V$60,20,FALSE)</f>
        <v>#REF!</v>
      </c>
      <c r="X17" s="109" t="e">
        <f>VLOOKUP($E17,Sheet2!$A$6:$V$60,21,FALSE)</f>
        <v>#REF!</v>
      </c>
      <c r="Y17" s="109" t="e">
        <f t="shared" si="2"/>
        <v>#REF!</v>
      </c>
      <c r="Z17" s="109"/>
      <c r="AA17" s="109"/>
      <c r="AB17" s="109"/>
      <c r="AC17" s="109"/>
      <c r="AD17" s="109"/>
      <c r="AE17" s="109"/>
      <c r="AF17" s="109"/>
      <c r="AG17" s="109"/>
      <c r="AH17" s="109"/>
      <c r="AI17" s="109"/>
      <c r="AJ17" s="109"/>
      <c r="AK17" s="109"/>
    </row>
    <row r="18" spans="1:37" ht="15" customHeight="1">
      <c r="A18" t="s">
        <v>38</v>
      </c>
      <c r="B18" t="s">
        <v>181</v>
      </c>
      <c r="C18" s="106" t="s">
        <v>127</v>
      </c>
      <c r="D18" s="106"/>
      <c r="E18" s="103" t="s">
        <v>77</v>
      </c>
      <c r="F18" s="109" t="e">
        <f>VLOOKUP($E18,Sheet2!$A$6:$V$60,3,FALSE)</f>
        <v>#REF!</v>
      </c>
      <c r="G18" s="109" t="e">
        <f>VLOOKUP($E18,Sheet2!$A$6:$V$60,4,FALSE)</f>
        <v>#REF!</v>
      </c>
      <c r="H18" s="109" t="e">
        <f>VLOOKUP($E18,Sheet2!$A$6:$V$60,5,FALSE)</f>
        <v>#REF!</v>
      </c>
      <c r="I18" s="109" t="e">
        <f>VLOOKUP($E18,Sheet2!$A$6:$V$60,6,FALSE)</f>
        <v>#REF!</v>
      </c>
      <c r="J18" s="109" t="e">
        <f>VLOOKUP($E18,Sheet2!$A$6:$V$60,7,FALSE)</f>
        <v>#REF!</v>
      </c>
      <c r="K18" s="109" t="e">
        <f>VLOOKUP($E18,Sheet2!$A$6:$V$60,8,FALSE)</f>
        <v>#REF!</v>
      </c>
      <c r="L18" s="109" t="e">
        <f>VLOOKUP($E18,Sheet2!$A$6:$V$60,9,FALSE)</f>
        <v>#REF!</v>
      </c>
      <c r="M18" s="109" t="e">
        <f>VLOOKUP($E18,Sheet2!$A$6:$V$60,10,FALSE)</f>
        <v>#REF!</v>
      </c>
      <c r="N18" s="109" t="e">
        <f>VLOOKUP($E18,Sheet2!$A$6:$V$60,11,FALSE)</f>
        <v>#REF!</v>
      </c>
      <c r="O18" s="109" t="e">
        <f>VLOOKUP($E18,Sheet2!$A$6:$V$60,12,FALSE)</f>
        <v>#REF!</v>
      </c>
      <c r="P18" s="109" t="e">
        <f>VLOOKUP($E18,Sheet2!$A$6:$V$60,13,FALSE)</f>
        <v>#REF!</v>
      </c>
      <c r="Q18" s="109" t="e">
        <f>VLOOKUP($E18,Sheet2!$A$6:$V$60,14,FALSE)</f>
        <v>#REF!</v>
      </c>
      <c r="R18" s="109" t="e">
        <f>VLOOKUP($E18,Sheet2!$A$6:$V$60,15,FALSE)</f>
        <v>#REF!</v>
      </c>
      <c r="S18" s="109" t="e">
        <f>VLOOKUP($E18,Sheet2!$A$6:$V$60,16,FALSE)</f>
        <v>#REF!</v>
      </c>
      <c r="T18" s="109" t="e">
        <f>VLOOKUP($E18,Sheet2!$A$6:$V$60,17,FALSE)</f>
        <v>#REF!</v>
      </c>
      <c r="U18" s="109" t="e">
        <f>VLOOKUP($E18,Sheet2!$A$6:$V$60,18,FALSE)</f>
        <v>#REF!</v>
      </c>
      <c r="V18" s="109" t="e">
        <f>VLOOKUP($E18,Sheet2!$A$6:$V$60,19,FALSE)</f>
        <v>#REF!</v>
      </c>
      <c r="W18" s="109" t="e">
        <f>VLOOKUP($E18,Sheet2!$A$6:$V$60,20,FALSE)</f>
        <v>#REF!</v>
      </c>
      <c r="X18" s="109" t="e">
        <f>VLOOKUP($E18,Sheet2!$A$6:$V$60,21,FALSE)</f>
        <v>#REF!</v>
      </c>
      <c r="Y18" s="109" t="e">
        <f t="shared" si="2"/>
        <v>#REF!</v>
      </c>
      <c r="Z18" s="109"/>
      <c r="AA18" s="109"/>
      <c r="AB18" s="109"/>
      <c r="AC18" s="109"/>
      <c r="AD18" s="109"/>
      <c r="AE18" s="109"/>
      <c r="AF18" s="109"/>
      <c r="AG18" s="109"/>
      <c r="AH18" s="109"/>
      <c r="AI18" s="109"/>
      <c r="AJ18" s="109"/>
      <c r="AK18" s="109"/>
    </row>
    <row r="19" spans="1:37" ht="15" customHeight="1">
      <c r="A19" t="s">
        <v>38</v>
      </c>
      <c r="B19" t="s">
        <v>181</v>
      </c>
      <c r="C19" s="106" t="s">
        <v>127</v>
      </c>
      <c r="D19" s="106"/>
      <c r="E19" s="103" t="s">
        <v>152</v>
      </c>
      <c r="F19" s="109" t="e">
        <f>VLOOKUP($E19,Sheet2!$A$6:$V$60,3,FALSE)</f>
        <v>#REF!</v>
      </c>
      <c r="G19" s="109" t="e">
        <f>VLOOKUP($E19,Sheet2!$A$6:$V$60,4,FALSE)</f>
        <v>#REF!</v>
      </c>
      <c r="H19" s="109" t="e">
        <f>VLOOKUP($E19,Sheet2!$A$6:$V$60,5,FALSE)</f>
        <v>#REF!</v>
      </c>
      <c r="I19" s="109" t="e">
        <f>VLOOKUP($E19,Sheet2!$A$6:$V$60,6,FALSE)</f>
        <v>#REF!</v>
      </c>
      <c r="J19" s="109" t="e">
        <f>VLOOKUP($E19,Sheet2!$A$6:$V$60,7,FALSE)</f>
        <v>#REF!</v>
      </c>
      <c r="K19" s="109" t="e">
        <f>VLOOKUP($E19,Sheet2!$A$6:$V$60,8,FALSE)</f>
        <v>#REF!</v>
      </c>
      <c r="L19" s="109" t="e">
        <f>VLOOKUP($E19,Sheet2!$A$6:$V$60,9,FALSE)</f>
        <v>#REF!</v>
      </c>
      <c r="M19" s="109" t="e">
        <f>VLOOKUP($E19,Sheet2!$A$6:$V$60,10,FALSE)</f>
        <v>#REF!</v>
      </c>
      <c r="N19" s="109" t="e">
        <f>VLOOKUP($E19,Sheet2!$A$6:$V$60,11,FALSE)</f>
        <v>#REF!</v>
      </c>
      <c r="O19" s="109" t="e">
        <f>VLOOKUP($E19,Sheet2!$A$6:$V$60,12,FALSE)</f>
        <v>#REF!</v>
      </c>
      <c r="P19" s="109" t="e">
        <f>VLOOKUP($E19,Sheet2!$A$6:$V$60,13,FALSE)</f>
        <v>#REF!</v>
      </c>
      <c r="Q19" s="109" t="e">
        <f>VLOOKUP($E19,Sheet2!$A$6:$V$60,14,FALSE)</f>
        <v>#REF!</v>
      </c>
      <c r="R19" s="109" t="e">
        <f>VLOOKUP($E19,Sheet2!$A$6:$V$60,15,FALSE)</f>
        <v>#REF!</v>
      </c>
      <c r="S19" s="109" t="e">
        <f>VLOOKUP($E19,Sheet2!$A$6:$V$60,16,FALSE)</f>
        <v>#REF!</v>
      </c>
      <c r="T19" s="109" t="e">
        <f>VLOOKUP($E19,Sheet2!$A$6:$V$60,17,FALSE)</f>
        <v>#REF!</v>
      </c>
      <c r="U19" s="109" t="e">
        <f>VLOOKUP($E19,Sheet2!$A$6:$V$60,18,FALSE)</f>
        <v>#REF!</v>
      </c>
      <c r="V19" s="109" t="e">
        <f>VLOOKUP($E19,Sheet2!$A$6:$V$60,19,FALSE)</f>
        <v>#REF!</v>
      </c>
      <c r="W19" s="109" t="e">
        <f>VLOOKUP($E19,Sheet2!$A$6:$V$60,20,FALSE)</f>
        <v>#REF!</v>
      </c>
      <c r="X19" s="109" t="e">
        <f>VLOOKUP($E19,Sheet2!$A$6:$V$60,21,FALSE)</f>
        <v>#REF!</v>
      </c>
      <c r="Y19" s="109" t="e">
        <f t="shared" si="2"/>
        <v>#REF!</v>
      </c>
      <c r="Z19" s="109"/>
      <c r="AA19" s="109"/>
      <c r="AB19" s="109"/>
      <c r="AC19" s="109"/>
      <c r="AD19" s="109"/>
      <c r="AE19" s="109"/>
      <c r="AF19" s="109"/>
      <c r="AG19" s="109"/>
      <c r="AH19" s="109"/>
      <c r="AI19" s="109"/>
      <c r="AJ19" s="109"/>
      <c r="AK19" s="109"/>
    </row>
    <row r="20" spans="1:37" ht="15" customHeight="1">
      <c r="A20" t="s">
        <v>38</v>
      </c>
      <c r="B20" t="s">
        <v>181</v>
      </c>
      <c r="C20" s="106" t="s">
        <v>127</v>
      </c>
      <c r="D20" s="106"/>
      <c r="E20" s="103" t="s">
        <v>159</v>
      </c>
      <c r="F20" s="109" t="e">
        <f>VLOOKUP($E20,Sheet2!$A$6:$V$60,3,FALSE)</f>
        <v>#REF!</v>
      </c>
      <c r="G20" s="109" t="e">
        <f>VLOOKUP($E20,Sheet2!$A$6:$V$60,4,FALSE)</f>
        <v>#REF!</v>
      </c>
      <c r="H20" s="109" t="e">
        <f>VLOOKUP($E20,Sheet2!$A$6:$V$60,5,FALSE)</f>
        <v>#REF!</v>
      </c>
      <c r="I20" s="109" t="e">
        <f>VLOOKUP($E20,Sheet2!$A$6:$V$60,6,FALSE)</f>
        <v>#REF!</v>
      </c>
      <c r="J20" s="109" t="e">
        <f>VLOOKUP($E20,Sheet2!$A$6:$V$60,7,FALSE)</f>
        <v>#REF!</v>
      </c>
      <c r="K20" s="109" t="e">
        <f>VLOOKUP($E20,Sheet2!$A$6:$V$60,8,FALSE)</f>
        <v>#REF!</v>
      </c>
      <c r="L20" s="109" t="e">
        <f>VLOOKUP($E20,Sheet2!$A$6:$V$60,9,FALSE)</f>
        <v>#REF!</v>
      </c>
      <c r="M20" s="109" t="e">
        <f>VLOOKUP($E20,Sheet2!$A$6:$V$60,10,FALSE)</f>
        <v>#REF!</v>
      </c>
      <c r="N20" s="109" t="e">
        <f>VLOOKUP($E20,Sheet2!$A$6:$V$60,11,FALSE)</f>
        <v>#REF!</v>
      </c>
      <c r="O20" s="109" t="e">
        <f>VLOOKUP($E20,Sheet2!$A$6:$V$60,12,FALSE)</f>
        <v>#REF!</v>
      </c>
      <c r="P20" s="109" t="e">
        <f>VLOOKUP($E20,Sheet2!$A$6:$V$60,13,FALSE)</f>
        <v>#REF!</v>
      </c>
      <c r="Q20" s="109" t="e">
        <f>VLOOKUP($E20,Sheet2!$A$6:$V$60,14,FALSE)</f>
        <v>#REF!</v>
      </c>
      <c r="R20" s="109" t="e">
        <f>VLOOKUP($E20,Sheet2!$A$6:$V$60,15,FALSE)</f>
        <v>#REF!</v>
      </c>
      <c r="S20" s="109" t="e">
        <f>VLOOKUP($E20,Sheet2!$A$6:$V$60,16,FALSE)</f>
        <v>#REF!</v>
      </c>
      <c r="T20" s="109" t="e">
        <f>VLOOKUP($E20,Sheet2!$A$6:$V$60,17,FALSE)</f>
        <v>#REF!</v>
      </c>
      <c r="U20" s="109" t="e">
        <f>VLOOKUP($E20,Sheet2!$A$6:$V$60,18,FALSE)</f>
        <v>#REF!</v>
      </c>
      <c r="V20" s="109" t="e">
        <f>VLOOKUP($E20,Sheet2!$A$6:$V$60,19,FALSE)</f>
        <v>#REF!</v>
      </c>
      <c r="W20" s="109" t="e">
        <f>VLOOKUP($E20,Sheet2!$A$6:$V$60,20,FALSE)</f>
        <v>#REF!</v>
      </c>
      <c r="X20" s="109" t="e">
        <f>VLOOKUP($E20,Sheet2!$A$6:$V$60,21,FALSE)</f>
        <v>#REF!</v>
      </c>
      <c r="Y20" s="109" t="e">
        <f t="shared" si="2"/>
        <v>#REF!</v>
      </c>
      <c r="Z20" s="109"/>
      <c r="AA20" s="109"/>
      <c r="AB20" s="109"/>
      <c r="AC20" s="109"/>
      <c r="AD20" s="109"/>
      <c r="AE20" s="109"/>
      <c r="AF20" s="109"/>
      <c r="AG20" s="109"/>
      <c r="AH20" s="109"/>
      <c r="AI20" s="109"/>
      <c r="AJ20" s="109"/>
      <c r="AK20" s="109"/>
    </row>
    <row r="21" spans="1:37" ht="15" customHeight="1">
      <c r="A21" t="s">
        <v>38</v>
      </c>
      <c r="B21" t="s">
        <v>181</v>
      </c>
      <c r="C21" s="106" t="s">
        <v>127</v>
      </c>
      <c r="D21" s="106"/>
      <c r="E21" s="103" t="s">
        <v>164</v>
      </c>
      <c r="F21" s="109" t="e">
        <f>VLOOKUP($E21,Sheet2!$A$6:$V$60,3,FALSE)</f>
        <v>#REF!</v>
      </c>
      <c r="G21" s="109" t="e">
        <f>VLOOKUP($E21,Sheet2!$A$6:$V$60,4,FALSE)</f>
        <v>#REF!</v>
      </c>
      <c r="H21" s="109" t="e">
        <f>VLOOKUP($E21,Sheet2!$A$6:$V$60,5,FALSE)</f>
        <v>#REF!</v>
      </c>
      <c r="I21" s="109" t="e">
        <f>VLOOKUP($E21,Sheet2!$A$6:$V$60,6,FALSE)</f>
        <v>#REF!</v>
      </c>
      <c r="J21" s="109" t="e">
        <f>VLOOKUP($E21,Sheet2!$A$6:$V$60,7,FALSE)</f>
        <v>#REF!</v>
      </c>
      <c r="K21" s="109" t="e">
        <f>VLOOKUP($E21,Sheet2!$A$6:$V$60,8,FALSE)</f>
        <v>#REF!</v>
      </c>
      <c r="L21" s="109" t="e">
        <f>VLOOKUP($E21,Sheet2!$A$6:$V$60,9,FALSE)</f>
        <v>#REF!</v>
      </c>
      <c r="M21" s="109" t="e">
        <f>VLOOKUP($E21,Sheet2!$A$6:$V$60,10,FALSE)</f>
        <v>#REF!</v>
      </c>
      <c r="N21" s="109" t="e">
        <f>VLOOKUP($E21,Sheet2!$A$6:$V$60,11,FALSE)</f>
        <v>#REF!</v>
      </c>
      <c r="O21" s="109" t="e">
        <f>VLOOKUP($E21,Sheet2!$A$6:$V$60,12,FALSE)</f>
        <v>#REF!</v>
      </c>
      <c r="P21" s="109" t="e">
        <f>VLOOKUP($E21,Sheet2!$A$6:$V$60,13,FALSE)</f>
        <v>#REF!</v>
      </c>
      <c r="Q21" s="109" t="e">
        <f>VLOOKUP($E21,Sheet2!$A$6:$V$60,14,FALSE)</f>
        <v>#REF!</v>
      </c>
      <c r="R21" s="109" t="e">
        <f>VLOOKUP($E21,Sheet2!$A$6:$V$60,15,FALSE)</f>
        <v>#REF!</v>
      </c>
      <c r="S21" s="109" t="e">
        <f>VLOOKUP($E21,Sheet2!$A$6:$V$60,16,FALSE)</f>
        <v>#REF!</v>
      </c>
      <c r="T21" s="109" t="e">
        <f>VLOOKUP($E21,Sheet2!$A$6:$V$60,17,FALSE)</f>
        <v>#REF!</v>
      </c>
      <c r="U21" s="109" t="e">
        <f>VLOOKUP($E21,Sheet2!$A$6:$V$60,18,FALSE)</f>
        <v>#REF!</v>
      </c>
      <c r="V21" s="109" t="e">
        <f>VLOOKUP($E21,Sheet2!$A$6:$V$60,19,FALSE)</f>
        <v>#REF!</v>
      </c>
      <c r="W21" s="109" t="e">
        <f>VLOOKUP($E21,Sheet2!$A$6:$V$60,20,FALSE)</f>
        <v>#REF!</v>
      </c>
      <c r="X21" s="109" t="e">
        <f>VLOOKUP($E21,Sheet2!$A$6:$V$60,21,FALSE)</f>
        <v>#REF!</v>
      </c>
      <c r="Y21" s="109" t="e">
        <f t="shared" si="2"/>
        <v>#REF!</v>
      </c>
      <c r="Z21" s="109"/>
      <c r="AA21" s="109"/>
      <c r="AB21" s="109"/>
      <c r="AC21" s="109"/>
      <c r="AD21" s="109"/>
      <c r="AE21" s="109"/>
      <c r="AF21" s="109"/>
      <c r="AG21" s="109"/>
      <c r="AH21" s="109"/>
      <c r="AI21" s="109"/>
      <c r="AJ21" s="109"/>
      <c r="AK21" s="109"/>
    </row>
    <row r="22" spans="1:37" ht="15" customHeight="1">
      <c r="D22" s="105">
        <v>310201100002000</v>
      </c>
      <c r="E22" s="106" t="s">
        <v>128</v>
      </c>
      <c r="G22" s="109"/>
      <c r="H22" s="109"/>
      <c r="I22" s="109"/>
      <c r="J22" s="109"/>
      <c r="K22" s="109"/>
      <c r="L22" s="109"/>
      <c r="M22" s="109"/>
      <c r="N22" s="109"/>
      <c r="O22" s="109"/>
      <c r="P22" s="109"/>
      <c r="Q22" s="109"/>
      <c r="R22" s="109"/>
      <c r="S22" s="109"/>
      <c r="T22" s="109"/>
      <c r="U22" s="109"/>
      <c r="V22" s="109"/>
      <c r="W22" s="109"/>
      <c r="X22" s="109"/>
      <c r="Y22" s="109">
        <f t="shared" si="2"/>
        <v>0</v>
      </c>
      <c r="Z22" s="109"/>
      <c r="AA22" s="109"/>
      <c r="AB22" s="109"/>
      <c r="AC22" s="109"/>
      <c r="AD22" s="109"/>
      <c r="AE22" s="109"/>
      <c r="AF22" s="109"/>
      <c r="AG22" s="109"/>
      <c r="AH22" s="109"/>
      <c r="AI22" s="109"/>
      <c r="AJ22" s="109"/>
      <c r="AK22" s="109"/>
    </row>
    <row r="23" spans="1:37" ht="15" customHeight="1">
      <c r="A23" t="s">
        <v>38</v>
      </c>
      <c r="B23" t="s">
        <v>151</v>
      </c>
      <c r="C23" s="106" t="s">
        <v>128</v>
      </c>
      <c r="D23" s="106"/>
      <c r="E23" s="103" t="s">
        <v>40</v>
      </c>
      <c r="F23" s="109" t="e">
        <f>VLOOKUP($E23,Sheet2!$A$6:$V$60,3,FALSE)</f>
        <v>#REF!</v>
      </c>
      <c r="G23" s="109" t="e">
        <f>VLOOKUP($E23,Sheet2!$A$6:$V$60,4,FALSE)</f>
        <v>#REF!</v>
      </c>
      <c r="H23" s="109" t="e">
        <f>VLOOKUP($E23,Sheet2!$A$6:$V$60,5,FALSE)</f>
        <v>#REF!</v>
      </c>
      <c r="I23" s="109" t="e">
        <f>VLOOKUP($E23,Sheet2!$A$6:$V$60,6,FALSE)</f>
        <v>#REF!</v>
      </c>
      <c r="J23" s="109" t="e">
        <f>VLOOKUP($E23,Sheet2!$A$6:$V$60,7,FALSE)</f>
        <v>#REF!</v>
      </c>
      <c r="K23" s="109" t="e">
        <f>VLOOKUP($E23,Sheet2!$A$6:$V$60,8,FALSE)</f>
        <v>#REF!</v>
      </c>
      <c r="L23" s="109" t="e">
        <f>VLOOKUP($E23,Sheet2!$A$6:$V$60,9,FALSE)</f>
        <v>#REF!</v>
      </c>
      <c r="M23" s="109" t="e">
        <f>VLOOKUP($E23,Sheet2!$A$6:$V$60,10,FALSE)</f>
        <v>#REF!</v>
      </c>
      <c r="N23" s="109" t="e">
        <f>VLOOKUP($E23,Sheet2!$A$6:$V$60,11,FALSE)</f>
        <v>#REF!</v>
      </c>
      <c r="O23" s="109" t="e">
        <f>VLOOKUP($E23,Sheet2!$A$6:$V$60,12,FALSE)</f>
        <v>#REF!</v>
      </c>
      <c r="P23" s="109" t="e">
        <f>VLOOKUP($E23,Sheet2!$A$6:$V$60,13,FALSE)</f>
        <v>#REF!</v>
      </c>
      <c r="Q23" s="109" t="e">
        <f>VLOOKUP($E23,Sheet2!$A$6:$V$60,14,FALSE)</f>
        <v>#REF!</v>
      </c>
      <c r="R23" s="109" t="e">
        <f>VLOOKUP($E23,Sheet2!$A$6:$V$60,15,FALSE)</f>
        <v>#REF!</v>
      </c>
      <c r="S23" s="109" t="e">
        <f>VLOOKUP($E23,Sheet2!$A$6:$V$60,16,FALSE)</f>
        <v>#REF!</v>
      </c>
      <c r="T23" s="109" t="e">
        <f>VLOOKUP($E23,Sheet2!$A$6:$V$60,17,FALSE)</f>
        <v>#REF!</v>
      </c>
      <c r="U23" s="109" t="e">
        <f>VLOOKUP($E23,Sheet2!$A$6:$V$60,18,FALSE)</f>
        <v>#REF!</v>
      </c>
      <c r="V23" s="109" t="e">
        <f>VLOOKUP($E23,Sheet2!$A$6:$V$60,19,FALSE)</f>
        <v>#REF!</v>
      </c>
      <c r="W23" s="109" t="e">
        <f>VLOOKUP($E23,Sheet2!$A$6:$V$60,20,FALSE)</f>
        <v>#REF!</v>
      </c>
      <c r="X23" s="109" t="e">
        <f>VLOOKUP($E23,Sheet2!$A$6:$V$60,21,FALSE)</f>
        <v>#REF!</v>
      </c>
      <c r="Y23" s="109"/>
      <c r="Z23" s="109"/>
      <c r="AA23" s="109"/>
      <c r="AB23" s="109"/>
      <c r="AC23" s="109"/>
      <c r="AD23" s="109"/>
      <c r="AE23" s="109"/>
      <c r="AF23" s="109"/>
      <c r="AG23" s="109"/>
      <c r="AH23" s="109"/>
      <c r="AI23" s="109"/>
      <c r="AJ23" s="109"/>
      <c r="AK23" s="109"/>
    </row>
    <row r="24" spans="1:37" ht="15" customHeight="1">
      <c r="A24" t="s">
        <v>38</v>
      </c>
      <c r="B24" t="s">
        <v>151</v>
      </c>
      <c r="C24" s="106" t="s">
        <v>128</v>
      </c>
      <c r="D24" s="106"/>
      <c r="E24" s="103" t="s">
        <v>19</v>
      </c>
      <c r="F24" s="109" t="e">
        <f>VLOOKUP($E24,Sheet2!$A$6:$V$60,3,FALSE)</f>
        <v>#REF!</v>
      </c>
      <c r="G24" s="109" t="e">
        <f>VLOOKUP($E24,Sheet2!$A$6:$V$60,4,FALSE)</f>
        <v>#REF!</v>
      </c>
      <c r="H24" s="109" t="e">
        <f>VLOOKUP($E24,Sheet2!$A$6:$V$60,5,FALSE)</f>
        <v>#REF!</v>
      </c>
      <c r="I24" s="109" t="e">
        <f>VLOOKUP($E24,Sheet2!$A$6:$V$60,6,FALSE)</f>
        <v>#REF!</v>
      </c>
      <c r="J24" s="109" t="e">
        <f>VLOOKUP($E24,Sheet2!$A$6:$V$60,7,FALSE)</f>
        <v>#REF!</v>
      </c>
      <c r="K24" s="109" t="e">
        <f>VLOOKUP($E24,Sheet2!$A$6:$V$60,8,FALSE)</f>
        <v>#REF!</v>
      </c>
      <c r="L24" s="109" t="e">
        <f>VLOOKUP($E24,Sheet2!$A$6:$V$60,9,FALSE)</f>
        <v>#REF!</v>
      </c>
      <c r="M24" s="109" t="e">
        <f>VLOOKUP($E24,Sheet2!$A$6:$V$60,10,FALSE)</f>
        <v>#REF!</v>
      </c>
      <c r="N24" s="109" t="e">
        <f>VLOOKUP($E24,Sheet2!$A$6:$V$60,11,FALSE)</f>
        <v>#REF!</v>
      </c>
      <c r="O24" s="109" t="e">
        <f>VLOOKUP($E24,Sheet2!$A$6:$V$60,12,FALSE)</f>
        <v>#REF!</v>
      </c>
      <c r="P24" s="109" t="e">
        <f>VLOOKUP($E24,Sheet2!$A$6:$V$60,13,FALSE)</f>
        <v>#REF!</v>
      </c>
      <c r="Q24" s="109" t="e">
        <f>VLOOKUP($E24,Sheet2!$A$6:$V$60,14,FALSE)</f>
        <v>#REF!</v>
      </c>
      <c r="R24" s="109" t="e">
        <f>VLOOKUP($E24,Sheet2!$A$6:$V$60,15,FALSE)</f>
        <v>#REF!</v>
      </c>
      <c r="S24" s="109" t="e">
        <f>VLOOKUP($E24,Sheet2!$A$6:$V$60,16,FALSE)</f>
        <v>#REF!</v>
      </c>
      <c r="T24" s="109" t="e">
        <f>VLOOKUP($E24,Sheet2!$A$6:$V$60,17,FALSE)</f>
        <v>#REF!</v>
      </c>
      <c r="U24" s="109" t="e">
        <f>VLOOKUP($E24,Sheet2!$A$6:$V$60,18,FALSE)</f>
        <v>#REF!</v>
      </c>
      <c r="V24" s="109" t="e">
        <f>VLOOKUP($E24,Sheet2!$A$6:$V$60,19,FALSE)</f>
        <v>#REF!</v>
      </c>
      <c r="W24" s="109" t="e">
        <f>VLOOKUP($E24,Sheet2!$A$6:$V$60,20,FALSE)</f>
        <v>#REF!</v>
      </c>
      <c r="X24" s="109" t="e">
        <f>VLOOKUP($E24,Sheet2!$A$6:$V$60,21,FALSE)</f>
        <v>#REF!</v>
      </c>
      <c r="Y24" s="109"/>
      <c r="Z24" s="109"/>
      <c r="AA24" s="109"/>
      <c r="AB24" s="109"/>
      <c r="AC24" s="109"/>
      <c r="AD24" s="109"/>
      <c r="AE24" s="109"/>
      <c r="AF24" s="109"/>
      <c r="AG24" s="109"/>
      <c r="AH24" s="109"/>
      <c r="AI24" s="109"/>
      <c r="AJ24" s="109"/>
      <c r="AK24" s="109"/>
    </row>
    <row r="25" spans="1:37" ht="15" customHeight="1">
      <c r="A25" t="s">
        <v>38</v>
      </c>
      <c r="B25" t="s">
        <v>151</v>
      </c>
      <c r="C25" s="106" t="s">
        <v>128</v>
      </c>
      <c r="D25" s="106"/>
      <c r="E25" s="103" t="s">
        <v>85</v>
      </c>
      <c r="F25" s="109" t="e">
        <f>VLOOKUP($E25,Sheet2!$A$6:$V$60,3,FALSE)</f>
        <v>#REF!</v>
      </c>
      <c r="G25" s="109" t="e">
        <f>VLOOKUP($E25,Sheet2!$A$6:$V$60,4,FALSE)</f>
        <v>#REF!</v>
      </c>
      <c r="H25" s="109" t="e">
        <f>VLOOKUP($E25,Sheet2!$A$6:$V$60,5,FALSE)</f>
        <v>#REF!</v>
      </c>
      <c r="I25" s="109" t="e">
        <f>VLOOKUP($E25,Sheet2!$A$6:$V$60,6,FALSE)</f>
        <v>#REF!</v>
      </c>
      <c r="J25" s="109" t="e">
        <f>VLOOKUP($E25,Sheet2!$A$6:$V$60,7,FALSE)</f>
        <v>#REF!</v>
      </c>
      <c r="K25" s="109" t="e">
        <f>VLOOKUP($E25,Sheet2!$A$6:$V$60,8,FALSE)</f>
        <v>#REF!</v>
      </c>
      <c r="L25" s="109" t="e">
        <f>VLOOKUP($E25,Sheet2!$A$6:$V$60,9,FALSE)</f>
        <v>#REF!</v>
      </c>
      <c r="M25" s="109" t="e">
        <f>VLOOKUP($E25,Sheet2!$A$6:$V$60,10,FALSE)</f>
        <v>#REF!</v>
      </c>
      <c r="N25" s="109" t="e">
        <f>VLOOKUP($E25,Sheet2!$A$6:$V$60,11,FALSE)</f>
        <v>#REF!</v>
      </c>
      <c r="O25" s="109" t="e">
        <f>VLOOKUP($E25,Sheet2!$A$6:$V$60,12,FALSE)</f>
        <v>#REF!</v>
      </c>
      <c r="P25" s="109" t="e">
        <f>VLOOKUP($E25,Sheet2!$A$6:$V$60,13,FALSE)</f>
        <v>#REF!</v>
      </c>
      <c r="Q25" s="109" t="e">
        <f>VLOOKUP($E25,Sheet2!$A$6:$V$60,14,FALSE)</f>
        <v>#REF!</v>
      </c>
      <c r="R25" s="109" t="e">
        <f>VLOOKUP($E25,Sheet2!$A$6:$V$60,15,FALSE)</f>
        <v>#REF!</v>
      </c>
      <c r="S25" s="109" t="e">
        <f>VLOOKUP($E25,Sheet2!$A$6:$V$60,16,FALSE)</f>
        <v>#REF!</v>
      </c>
      <c r="T25" s="109" t="e">
        <f>VLOOKUP($E25,Sheet2!$A$6:$V$60,17,FALSE)</f>
        <v>#REF!</v>
      </c>
      <c r="U25" s="109" t="e">
        <f>VLOOKUP($E25,Sheet2!$A$6:$V$60,18,FALSE)</f>
        <v>#REF!</v>
      </c>
      <c r="V25" s="109" t="e">
        <f>VLOOKUP($E25,Sheet2!$A$6:$V$60,19,FALSE)</f>
        <v>#REF!</v>
      </c>
      <c r="W25" s="109" t="e">
        <f>VLOOKUP($E25,Sheet2!$A$6:$V$60,20,FALSE)</f>
        <v>#REF!</v>
      </c>
      <c r="X25" s="109" t="e">
        <f>VLOOKUP($E25,Sheet2!$A$6:$V$60,21,FALSE)</f>
        <v>#REF!</v>
      </c>
      <c r="Y25" s="109"/>
      <c r="Z25" s="109"/>
      <c r="AA25" s="109"/>
      <c r="AB25" s="109"/>
      <c r="AC25" s="109"/>
      <c r="AD25" s="109"/>
      <c r="AE25" s="109"/>
      <c r="AF25" s="109"/>
      <c r="AG25" s="109"/>
      <c r="AH25" s="109"/>
      <c r="AI25" s="109"/>
      <c r="AJ25" s="109"/>
      <c r="AK25" s="109"/>
    </row>
    <row r="26" spans="1:37" ht="15" customHeight="1">
      <c r="D26" s="105">
        <v>310201100003000</v>
      </c>
      <c r="E26" s="106" t="s">
        <v>129</v>
      </c>
      <c r="G26" s="109"/>
      <c r="H26" s="109"/>
      <c r="I26" s="109"/>
      <c r="J26" s="109"/>
      <c r="K26" s="109"/>
      <c r="L26" s="109"/>
      <c r="M26" s="109"/>
      <c r="N26" s="109"/>
      <c r="O26" s="109"/>
      <c r="P26" s="109"/>
      <c r="Q26" s="109"/>
      <c r="R26" s="109"/>
      <c r="S26" s="109"/>
      <c r="T26" s="109"/>
      <c r="U26" s="109"/>
      <c r="V26" s="109"/>
      <c r="W26" s="109"/>
      <c r="X26" s="109"/>
      <c r="Y26" s="109">
        <f>+W26+X26-I26</f>
        <v>0</v>
      </c>
      <c r="Z26" s="109"/>
      <c r="AA26" s="109"/>
      <c r="AB26" s="109"/>
      <c r="AC26" s="109"/>
      <c r="AD26" s="109"/>
      <c r="AE26" s="109"/>
      <c r="AF26" s="109"/>
      <c r="AG26" s="109"/>
      <c r="AH26" s="109"/>
      <c r="AI26" s="109"/>
      <c r="AJ26" s="109"/>
      <c r="AK26" s="109"/>
    </row>
    <row r="27" spans="1:37" ht="15" customHeight="1">
      <c r="A27" t="s">
        <v>38</v>
      </c>
      <c r="B27" t="s">
        <v>151</v>
      </c>
      <c r="C27" s="106" t="s">
        <v>129</v>
      </c>
      <c r="D27" s="106"/>
      <c r="E27" s="103" t="s">
        <v>65</v>
      </c>
      <c r="F27" s="109" t="e">
        <f>VLOOKUP($E27,Sheet2!$A$6:$V$60,3,FALSE)</f>
        <v>#REF!</v>
      </c>
      <c r="G27" s="109" t="e">
        <f>VLOOKUP($E27,Sheet2!$A$6:$V$60,4,FALSE)</f>
        <v>#REF!</v>
      </c>
      <c r="H27" s="109" t="e">
        <f>VLOOKUP($E27,Sheet2!$A$6:$V$60,5,FALSE)</f>
        <v>#REF!</v>
      </c>
      <c r="I27" s="109" t="e">
        <f>VLOOKUP($E27,Sheet2!$A$6:$V$60,6,FALSE)</f>
        <v>#REF!</v>
      </c>
      <c r="J27" s="109" t="e">
        <f>VLOOKUP($E27,Sheet2!$A$6:$V$60,7,FALSE)</f>
        <v>#REF!</v>
      </c>
      <c r="K27" s="109" t="e">
        <f>VLOOKUP($E27,Sheet2!$A$6:$V$60,8,FALSE)</f>
        <v>#REF!</v>
      </c>
      <c r="L27" s="109" t="e">
        <f>VLOOKUP($E27,Sheet2!$A$6:$V$60,9,FALSE)</f>
        <v>#REF!</v>
      </c>
      <c r="M27" s="109" t="e">
        <f>VLOOKUP($E27,Sheet2!$A$6:$V$60,10,FALSE)</f>
        <v>#REF!</v>
      </c>
      <c r="N27" s="109" t="e">
        <f>VLOOKUP($E27,Sheet2!$A$6:$V$60,11,FALSE)</f>
        <v>#REF!</v>
      </c>
      <c r="O27" s="109" t="e">
        <f>VLOOKUP($E27,Sheet2!$A$6:$V$60,12,FALSE)</f>
        <v>#REF!</v>
      </c>
      <c r="P27" s="109" t="e">
        <f>VLOOKUP($E27,Sheet2!$A$6:$V$60,13,FALSE)</f>
        <v>#REF!</v>
      </c>
      <c r="Q27" s="109" t="e">
        <f>VLOOKUP($E27,Sheet2!$A$6:$V$60,14,FALSE)</f>
        <v>#REF!</v>
      </c>
      <c r="R27" s="109" t="e">
        <f>VLOOKUP($E27,Sheet2!$A$6:$V$60,15,FALSE)</f>
        <v>#REF!</v>
      </c>
      <c r="S27" s="109" t="e">
        <f>VLOOKUP($E27,Sheet2!$A$6:$V$60,16,FALSE)</f>
        <v>#REF!</v>
      </c>
      <c r="T27" s="109" t="e">
        <f>VLOOKUP($E27,Sheet2!$A$6:$V$60,17,FALSE)</f>
        <v>#REF!</v>
      </c>
      <c r="U27" s="109" t="e">
        <f>VLOOKUP($E27,Sheet2!$A$6:$V$60,18,FALSE)</f>
        <v>#REF!</v>
      </c>
      <c r="V27" s="109" t="e">
        <f>VLOOKUP($E27,Sheet2!$A$6:$V$60,19,FALSE)</f>
        <v>#REF!</v>
      </c>
      <c r="W27" s="109" t="e">
        <f>VLOOKUP($E27,Sheet2!$A$6:$V$60,20,FALSE)</f>
        <v>#REF!</v>
      </c>
      <c r="X27" s="109" t="e">
        <f>VLOOKUP($E27,Sheet2!$A$6:$V$60,21,FALSE)</f>
        <v>#REF!</v>
      </c>
      <c r="Y27" s="109"/>
      <c r="Z27" s="109"/>
      <c r="AA27" s="109"/>
      <c r="AB27" s="109"/>
      <c r="AC27" s="109"/>
      <c r="AD27" s="109"/>
      <c r="AE27" s="109"/>
      <c r="AF27" s="109"/>
      <c r="AG27" s="109"/>
      <c r="AH27" s="109"/>
      <c r="AI27" s="109"/>
      <c r="AJ27" s="109"/>
      <c r="AK27" s="109"/>
    </row>
    <row r="28" spans="1:37">
      <c r="A28" t="s">
        <v>38</v>
      </c>
      <c r="B28" t="s">
        <v>181</v>
      </c>
      <c r="C28" s="106" t="s">
        <v>129</v>
      </c>
      <c r="D28" s="106"/>
      <c r="E28" s="103" t="s">
        <v>156</v>
      </c>
      <c r="F28" s="109" t="e">
        <f>VLOOKUP($E28,Sheet2!$A$6:$V$60,3,FALSE)</f>
        <v>#REF!</v>
      </c>
      <c r="G28" s="109" t="e">
        <f>VLOOKUP($E28,Sheet2!$A$6:$V$60,4,FALSE)</f>
        <v>#REF!</v>
      </c>
      <c r="H28" s="109" t="e">
        <f>VLOOKUP($E28,Sheet2!$A$6:$V$60,5,FALSE)</f>
        <v>#REF!</v>
      </c>
      <c r="I28" s="109" t="e">
        <f>VLOOKUP($E28,Sheet2!$A$6:$V$60,6,FALSE)</f>
        <v>#REF!</v>
      </c>
      <c r="J28" s="109" t="e">
        <f>VLOOKUP($E28,Sheet2!$A$6:$V$60,7,FALSE)</f>
        <v>#REF!</v>
      </c>
      <c r="K28" s="109" t="e">
        <f>VLOOKUP($E28,Sheet2!$A$6:$V$60,8,FALSE)</f>
        <v>#REF!</v>
      </c>
      <c r="L28" s="109" t="e">
        <f>VLOOKUP($E28,Sheet2!$A$6:$V$60,9,FALSE)</f>
        <v>#REF!</v>
      </c>
      <c r="M28" s="109" t="e">
        <f>VLOOKUP($E28,Sheet2!$A$6:$V$60,10,FALSE)</f>
        <v>#REF!</v>
      </c>
      <c r="N28" s="109" t="e">
        <f>VLOOKUP($E28,Sheet2!$A$6:$V$60,11,FALSE)</f>
        <v>#REF!</v>
      </c>
      <c r="O28" s="109" t="e">
        <f>VLOOKUP($E28,Sheet2!$A$6:$V$60,12,FALSE)</f>
        <v>#REF!</v>
      </c>
      <c r="P28" s="109" t="e">
        <f>VLOOKUP($E28,Sheet2!$A$6:$V$60,13,FALSE)</f>
        <v>#REF!</v>
      </c>
      <c r="Q28" s="109" t="e">
        <f>VLOOKUP($E28,Sheet2!$A$6:$V$60,14,FALSE)</f>
        <v>#REF!</v>
      </c>
      <c r="R28" s="109" t="e">
        <f>VLOOKUP($E28,Sheet2!$A$6:$V$60,15,FALSE)</f>
        <v>#REF!</v>
      </c>
      <c r="S28" s="109" t="e">
        <f>VLOOKUP($E28,Sheet2!$A$6:$V$60,16,FALSE)</f>
        <v>#REF!</v>
      </c>
      <c r="T28" s="109" t="e">
        <f>VLOOKUP($E28,Sheet2!$A$6:$V$60,17,FALSE)</f>
        <v>#REF!</v>
      </c>
      <c r="U28" s="109" t="e">
        <f>VLOOKUP($E28,Sheet2!$A$6:$V$60,18,FALSE)</f>
        <v>#REF!</v>
      </c>
      <c r="V28" s="109" t="e">
        <f>VLOOKUP($E28,Sheet2!$A$6:$V$60,19,FALSE)</f>
        <v>#REF!</v>
      </c>
      <c r="W28" s="109" t="e">
        <f>VLOOKUP($E28,Sheet2!$A$6:$V$60,20,FALSE)</f>
        <v>#REF!</v>
      </c>
      <c r="X28" s="109" t="e">
        <f>VLOOKUP($E28,Sheet2!$A$6:$V$60,21,FALSE)</f>
        <v>#REF!</v>
      </c>
      <c r="Y28" s="109" t="e">
        <f t="shared" ref="Y28:Y34" si="3">+W28+X28-I28</f>
        <v>#REF!</v>
      </c>
      <c r="Z28" s="109"/>
      <c r="AA28" s="109"/>
      <c r="AB28" s="109"/>
      <c r="AC28" s="109"/>
      <c r="AD28" s="109"/>
      <c r="AE28" s="109"/>
      <c r="AF28" s="109"/>
      <c r="AG28" s="109"/>
      <c r="AH28" s="109"/>
      <c r="AI28" s="109"/>
      <c r="AJ28" s="109"/>
      <c r="AK28" s="109"/>
    </row>
    <row r="29" spans="1:37">
      <c r="A29" t="s">
        <v>38</v>
      </c>
      <c r="B29" t="s">
        <v>181</v>
      </c>
      <c r="C29" s="106" t="s">
        <v>129</v>
      </c>
      <c r="D29" s="106"/>
      <c r="E29" s="103" t="s">
        <v>158</v>
      </c>
      <c r="F29" s="109" t="e">
        <f>VLOOKUP($E29,Sheet2!$A$6:$V$60,3,FALSE)</f>
        <v>#REF!</v>
      </c>
      <c r="G29" s="109" t="e">
        <f>VLOOKUP($E29,Sheet2!$A$6:$V$60,4,FALSE)</f>
        <v>#REF!</v>
      </c>
      <c r="H29" s="109" t="e">
        <f>VLOOKUP($E29,Sheet2!$A$6:$V$60,5,FALSE)</f>
        <v>#REF!</v>
      </c>
      <c r="I29" s="109" t="e">
        <f>VLOOKUP($E29,Sheet2!$A$6:$V$60,6,FALSE)</f>
        <v>#REF!</v>
      </c>
      <c r="J29" s="109" t="e">
        <f>VLOOKUP($E29,Sheet2!$A$6:$V$60,7,FALSE)</f>
        <v>#REF!</v>
      </c>
      <c r="K29" s="109" t="e">
        <f>VLOOKUP($E29,Sheet2!$A$6:$V$60,8,FALSE)</f>
        <v>#REF!</v>
      </c>
      <c r="L29" s="109" t="e">
        <f>VLOOKUP($E29,Sheet2!$A$6:$V$60,9,FALSE)</f>
        <v>#REF!</v>
      </c>
      <c r="M29" s="109" t="e">
        <f>VLOOKUP($E29,Sheet2!$A$6:$V$60,10,FALSE)</f>
        <v>#REF!</v>
      </c>
      <c r="N29" s="109" t="e">
        <f>VLOOKUP($E29,Sheet2!$A$6:$V$60,11,FALSE)</f>
        <v>#REF!</v>
      </c>
      <c r="O29" s="109" t="e">
        <f>VLOOKUP($E29,Sheet2!$A$6:$V$60,12,FALSE)</f>
        <v>#REF!</v>
      </c>
      <c r="P29" s="109" t="e">
        <f>VLOOKUP($E29,Sheet2!$A$6:$V$60,13,FALSE)</f>
        <v>#REF!</v>
      </c>
      <c r="Q29" s="109" t="e">
        <f>VLOOKUP($E29,Sheet2!$A$6:$V$60,14,FALSE)</f>
        <v>#REF!</v>
      </c>
      <c r="R29" s="109" t="e">
        <f>VLOOKUP($E29,Sheet2!$A$6:$V$60,15,FALSE)</f>
        <v>#REF!</v>
      </c>
      <c r="S29" s="109" t="e">
        <f>VLOOKUP($E29,Sheet2!$A$6:$V$60,16,FALSE)</f>
        <v>#REF!</v>
      </c>
      <c r="T29" s="109" t="e">
        <f>VLOOKUP($E29,Sheet2!$A$6:$V$60,17,FALSE)</f>
        <v>#REF!</v>
      </c>
      <c r="U29" s="109" t="e">
        <f>VLOOKUP($E29,Sheet2!$A$6:$V$60,18,FALSE)</f>
        <v>#REF!</v>
      </c>
      <c r="V29" s="109" t="e">
        <f>VLOOKUP($E29,Sheet2!$A$6:$V$60,19,FALSE)</f>
        <v>#REF!</v>
      </c>
      <c r="W29" s="109" t="e">
        <f>VLOOKUP($E29,Sheet2!$A$6:$V$60,20,FALSE)</f>
        <v>#REF!</v>
      </c>
      <c r="X29" s="109" t="e">
        <f>VLOOKUP($E29,Sheet2!$A$6:$V$60,21,FALSE)</f>
        <v>#REF!</v>
      </c>
      <c r="Y29" s="109" t="e">
        <f t="shared" si="3"/>
        <v>#REF!</v>
      </c>
      <c r="Z29" s="109"/>
      <c r="AA29" s="109"/>
      <c r="AB29" s="109"/>
      <c r="AC29" s="109"/>
      <c r="AD29" s="109"/>
      <c r="AE29" s="109"/>
      <c r="AF29" s="109"/>
      <c r="AG29" s="109"/>
      <c r="AH29" s="109"/>
      <c r="AI29" s="109"/>
      <c r="AJ29" s="109"/>
      <c r="AK29" s="109"/>
    </row>
    <row r="30" spans="1:37">
      <c r="A30" t="s">
        <v>38</v>
      </c>
      <c r="B30" t="s">
        <v>181</v>
      </c>
      <c r="C30" s="106" t="s">
        <v>129</v>
      </c>
      <c r="D30" s="106"/>
      <c r="E30" s="103" t="s">
        <v>157</v>
      </c>
      <c r="F30" s="109" t="e">
        <f>VLOOKUP($E30,Sheet2!$A$6:$V$60,3,FALSE)</f>
        <v>#REF!</v>
      </c>
      <c r="G30" s="109" t="e">
        <f>VLOOKUP($E30,Sheet2!$A$6:$V$60,4,FALSE)</f>
        <v>#REF!</v>
      </c>
      <c r="H30" s="109" t="e">
        <f>VLOOKUP($E30,Sheet2!$A$6:$V$60,5,FALSE)</f>
        <v>#REF!</v>
      </c>
      <c r="I30" s="109" t="e">
        <f>VLOOKUP($E30,Sheet2!$A$6:$V$60,6,FALSE)</f>
        <v>#REF!</v>
      </c>
      <c r="J30" s="109" t="e">
        <f>VLOOKUP($E30,Sheet2!$A$6:$V$60,7,FALSE)</f>
        <v>#REF!</v>
      </c>
      <c r="K30" s="109" t="e">
        <f>VLOOKUP($E30,Sheet2!$A$6:$V$60,8,FALSE)</f>
        <v>#REF!</v>
      </c>
      <c r="L30" s="109" t="e">
        <f>VLOOKUP($E30,Sheet2!$A$6:$V$60,9,FALSE)</f>
        <v>#REF!</v>
      </c>
      <c r="M30" s="109" t="e">
        <f>VLOOKUP($E30,Sheet2!$A$6:$V$60,10,FALSE)</f>
        <v>#REF!</v>
      </c>
      <c r="N30" s="109" t="e">
        <f>VLOOKUP($E30,Sheet2!$A$6:$V$60,11,FALSE)</f>
        <v>#REF!</v>
      </c>
      <c r="O30" s="109" t="e">
        <f>VLOOKUP($E30,Sheet2!$A$6:$V$60,12,FALSE)</f>
        <v>#REF!</v>
      </c>
      <c r="P30" s="109" t="e">
        <f>VLOOKUP($E30,Sheet2!$A$6:$V$60,13,FALSE)</f>
        <v>#REF!</v>
      </c>
      <c r="Q30" s="109" t="e">
        <f>VLOOKUP($E30,Sheet2!$A$6:$V$60,14,FALSE)</f>
        <v>#REF!</v>
      </c>
      <c r="R30" s="109" t="e">
        <f>VLOOKUP($E30,Sheet2!$A$6:$V$60,15,FALSE)</f>
        <v>#REF!</v>
      </c>
      <c r="S30" s="109" t="e">
        <f>VLOOKUP($E30,Sheet2!$A$6:$V$60,16,FALSE)</f>
        <v>#REF!</v>
      </c>
      <c r="T30" s="109" t="e">
        <f>VLOOKUP($E30,Sheet2!$A$6:$V$60,17,FALSE)</f>
        <v>#REF!</v>
      </c>
      <c r="U30" s="109" t="e">
        <f>VLOOKUP($E30,Sheet2!$A$6:$V$60,18,FALSE)</f>
        <v>#REF!</v>
      </c>
      <c r="V30" s="109" t="e">
        <f>VLOOKUP($E30,Sheet2!$A$6:$V$60,19,FALSE)</f>
        <v>#REF!</v>
      </c>
      <c r="W30" s="109" t="e">
        <f>VLOOKUP($E30,Sheet2!$A$6:$V$60,20,FALSE)</f>
        <v>#REF!</v>
      </c>
      <c r="X30" s="109" t="e">
        <f>VLOOKUP($E30,Sheet2!$A$6:$V$60,21,FALSE)</f>
        <v>#REF!</v>
      </c>
      <c r="Y30" s="109" t="e">
        <f t="shared" si="3"/>
        <v>#REF!</v>
      </c>
      <c r="Z30" s="109"/>
      <c r="AA30" s="109"/>
      <c r="AB30" s="109"/>
      <c r="AC30" s="109"/>
      <c r="AD30" s="109"/>
      <c r="AE30" s="109"/>
      <c r="AF30" s="109"/>
      <c r="AG30" s="109"/>
      <c r="AH30" s="109"/>
      <c r="AI30" s="109"/>
      <c r="AJ30" s="109"/>
      <c r="AK30" s="109"/>
    </row>
    <row r="31" spans="1:37">
      <c r="A31" t="s">
        <v>38</v>
      </c>
      <c r="B31" t="s">
        <v>181</v>
      </c>
      <c r="C31" s="106" t="s">
        <v>129</v>
      </c>
      <c r="D31" s="106"/>
      <c r="E31" s="103" t="s">
        <v>166</v>
      </c>
      <c r="F31" s="109" t="e">
        <f>VLOOKUP($E31,Sheet2!$A$6:$V$60,3,FALSE)</f>
        <v>#REF!</v>
      </c>
      <c r="G31" s="109" t="e">
        <f>VLOOKUP($E31,Sheet2!$A$6:$V$60,4,FALSE)</f>
        <v>#REF!</v>
      </c>
      <c r="H31" s="109" t="e">
        <f>VLOOKUP($E31,Sheet2!$A$6:$V$60,5,FALSE)</f>
        <v>#REF!</v>
      </c>
      <c r="I31" s="109" t="e">
        <f>VLOOKUP($E31,Sheet2!$A$6:$V$60,6,FALSE)</f>
        <v>#REF!</v>
      </c>
      <c r="J31" s="109" t="e">
        <f>VLOOKUP($E31,Sheet2!$A$6:$V$60,7,FALSE)</f>
        <v>#REF!</v>
      </c>
      <c r="K31" s="109" t="e">
        <f>VLOOKUP($E31,Sheet2!$A$6:$V$60,8,FALSE)</f>
        <v>#REF!</v>
      </c>
      <c r="L31" s="109" t="e">
        <f>VLOOKUP($E31,Sheet2!$A$6:$V$60,9,FALSE)</f>
        <v>#REF!</v>
      </c>
      <c r="M31" s="109" t="e">
        <f>VLOOKUP($E31,Sheet2!$A$6:$V$60,10,FALSE)</f>
        <v>#REF!</v>
      </c>
      <c r="N31" s="109" t="e">
        <f>VLOOKUP($E31,Sheet2!$A$6:$V$60,11,FALSE)</f>
        <v>#REF!</v>
      </c>
      <c r="O31" s="109" t="e">
        <f>VLOOKUP($E31,Sheet2!$A$6:$V$60,12,FALSE)</f>
        <v>#REF!</v>
      </c>
      <c r="P31" s="109" t="e">
        <f>VLOOKUP($E31,Sheet2!$A$6:$V$60,13,FALSE)</f>
        <v>#REF!</v>
      </c>
      <c r="Q31" s="109" t="e">
        <f>VLOOKUP($E31,Sheet2!$A$6:$V$60,14,FALSE)</f>
        <v>#REF!</v>
      </c>
      <c r="R31" s="109" t="e">
        <f>VLOOKUP($E31,Sheet2!$A$6:$V$60,15,FALSE)</f>
        <v>#REF!</v>
      </c>
      <c r="S31" s="109" t="e">
        <f>VLOOKUP($E31,Sheet2!$A$6:$V$60,16,FALSE)</f>
        <v>#REF!</v>
      </c>
      <c r="T31" s="109" t="e">
        <f>VLOOKUP($E31,Sheet2!$A$6:$V$60,17,FALSE)</f>
        <v>#REF!</v>
      </c>
      <c r="U31" s="109" t="e">
        <f>VLOOKUP($E31,Sheet2!$A$6:$V$60,18,FALSE)</f>
        <v>#REF!</v>
      </c>
      <c r="V31" s="109" t="e">
        <f>VLOOKUP($E31,Sheet2!$A$6:$V$60,19,FALSE)</f>
        <v>#REF!</v>
      </c>
      <c r="W31" s="109" t="e">
        <f>VLOOKUP($E31,Sheet2!$A$6:$V$60,20,FALSE)</f>
        <v>#REF!</v>
      </c>
      <c r="X31" s="109" t="e">
        <f>VLOOKUP($E31,Sheet2!$A$6:$V$60,21,FALSE)</f>
        <v>#REF!</v>
      </c>
      <c r="Y31" s="109" t="e">
        <f t="shared" si="3"/>
        <v>#REF!</v>
      </c>
      <c r="Z31" s="109"/>
      <c r="AA31" s="109"/>
      <c r="AB31" s="109"/>
      <c r="AC31" s="109"/>
      <c r="AD31" s="109"/>
      <c r="AE31" s="109"/>
      <c r="AF31" s="109"/>
      <c r="AG31" s="109"/>
      <c r="AH31" s="109"/>
      <c r="AI31" s="109"/>
      <c r="AJ31" s="109"/>
      <c r="AK31" s="109"/>
    </row>
    <row r="32" spans="1:37">
      <c r="A32" t="s">
        <v>38</v>
      </c>
      <c r="B32" t="s">
        <v>181</v>
      </c>
      <c r="C32" s="106" t="s">
        <v>129</v>
      </c>
      <c r="D32" s="106"/>
      <c r="E32" s="103" t="s">
        <v>168</v>
      </c>
      <c r="F32" s="109" t="e">
        <f>VLOOKUP($E32,Sheet2!$A$6:$V$60,3,FALSE)</f>
        <v>#REF!</v>
      </c>
      <c r="G32" s="109" t="e">
        <f>VLOOKUP($E32,Sheet2!$A$6:$V$60,4,FALSE)</f>
        <v>#REF!</v>
      </c>
      <c r="H32" s="109" t="e">
        <f>VLOOKUP($E32,Sheet2!$A$6:$V$60,5,FALSE)</f>
        <v>#REF!</v>
      </c>
      <c r="I32" s="109" t="e">
        <f>VLOOKUP($E32,Sheet2!$A$6:$V$60,6,FALSE)</f>
        <v>#REF!</v>
      </c>
      <c r="J32" s="109" t="e">
        <f>VLOOKUP($E32,Sheet2!$A$6:$V$60,7,FALSE)</f>
        <v>#REF!</v>
      </c>
      <c r="K32" s="109" t="e">
        <f>VLOOKUP($E32,Sheet2!$A$6:$V$60,8,FALSE)</f>
        <v>#REF!</v>
      </c>
      <c r="L32" s="109" t="e">
        <f>VLOOKUP($E32,Sheet2!$A$6:$V$60,9,FALSE)</f>
        <v>#REF!</v>
      </c>
      <c r="M32" s="109" t="e">
        <f>VLOOKUP($E32,Sheet2!$A$6:$V$60,10,FALSE)</f>
        <v>#REF!</v>
      </c>
      <c r="N32" s="109" t="e">
        <f>VLOOKUP($E32,Sheet2!$A$6:$V$60,11,FALSE)</f>
        <v>#REF!</v>
      </c>
      <c r="O32" s="109" t="e">
        <f>VLOOKUP($E32,Sheet2!$A$6:$V$60,12,FALSE)</f>
        <v>#REF!</v>
      </c>
      <c r="P32" s="109" t="e">
        <f>VLOOKUP($E32,Sheet2!$A$6:$V$60,13,FALSE)</f>
        <v>#REF!</v>
      </c>
      <c r="Q32" s="109" t="e">
        <f>VLOOKUP($E32,Sheet2!$A$6:$V$60,14,FALSE)</f>
        <v>#REF!</v>
      </c>
      <c r="R32" s="109" t="e">
        <f>VLOOKUP($E32,Sheet2!$A$6:$V$60,15,FALSE)</f>
        <v>#REF!</v>
      </c>
      <c r="S32" s="109" t="e">
        <f>VLOOKUP($E32,Sheet2!$A$6:$V$60,16,FALSE)</f>
        <v>#REF!</v>
      </c>
      <c r="T32" s="109" t="e">
        <f>VLOOKUP($E32,Sheet2!$A$6:$V$60,17,FALSE)</f>
        <v>#REF!</v>
      </c>
      <c r="U32" s="109" t="e">
        <f>VLOOKUP($E32,Sheet2!$A$6:$V$60,18,FALSE)</f>
        <v>#REF!</v>
      </c>
      <c r="V32" s="109" t="e">
        <f>VLOOKUP($E32,Sheet2!$A$6:$V$60,19,FALSE)</f>
        <v>#REF!</v>
      </c>
      <c r="W32" s="109" t="e">
        <f>VLOOKUP($E32,Sheet2!$A$6:$V$60,20,FALSE)</f>
        <v>#REF!</v>
      </c>
      <c r="X32" s="109" t="e">
        <f>VLOOKUP($E32,Sheet2!$A$6:$V$60,21,FALSE)</f>
        <v>#REF!</v>
      </c>
      <c r="Y32" s="109" t="e">
        <f t="shared" si="3"/>
        <v>#REF!</v>
      </c>
      <c r="Z32" s="109"/>
      <c r="AA32" s="109"/>
      <c r="AB32" s="109"/>
      <c r="AC32" s="109"/>
      <c r="AD32" s="109"/>
      <c r="AE32" s="109"/>
      <c r="AF32" s="109"/>
      <c r="AG32" s="109"/>
      <c r="AH32" s="109"/>
      <c r="AI32" s="109"/>
      <c r="AJ32" s="109"/>
      <c r="AK32" s="109"/>
    </row>
    <row r="33" spans="1:37" ht="15" customHeight="1">
      <c r="D33" s="105">
        <v>310201100004000</v>
      </c>
      <c r="E33" s="106" t="s">
        <v>130</v>
      </c>
      <c r="G33" s="109"/>
      <c r="H33" s="109"/>
      <c r="I33" s="109"/>
      <c r="J33" s="109"/>
      <c r="K33" s="109"/>
      <c r="L33" s="109"/>
      <c r="M33" s="109"/>
      <c r="N33" s="109"/>
      <c r="O33" s="109"/>
      <c r="P33" s="109"/>
      <c r="Q33" s="109"/>
      <c r="R33" s="109"/>
      <c r="S33" s="109"/>
      <c r="T33" s="109"/>
      <c r="U33" s="109"/>
      <c r="V33" s="109"/>
      <c r="W33" s="109"/>
      <c r="X33" s="109"/>
      <c r="Y33" s="109">
        <f t="shared" si="3"/>
        <v>0</v>
      </c>
      <c r="Z33" s="109"/>
      <c r="AA33" s="109"/>
      <c r="AB33" s="109"/>
      <c r="AC33" s="109"/>
      <c r="AD33" s="109"/>
      <c r="AE33" s="109"/>
      <c r="AF33" s="109"/>
      <c r="AG33" s="109"/>
      <c r="AH33" s="109"/>
      <c r="AI33" s="109"/>
      <c r="AJ33" s="109"/>
      <c r="AK33" s="109"/>
    </row>
    <row r="34" spans="1:37" ht="15" customHeight="1">
      <c r="D34" s="105">
        <v>310202100001000</v>
      </c>
      <c r="E34" s="106" t="s">
        <v>131</v>
      </c>
      <c r="G34" s="109"/>
      <c r="H34" s="109"/>
      <c r="I34" s="109"/>
      <c r="J34" s="109"/>
      <c r="K34" s="109"/>
      <c r="L34" s="109"/>
      <c r="M34" s="109"/>
      <c r="N34" s="109"/>
      <c r="O34" s="109"/>
      <c r="P34" s="109"/>
      <c r="Q34" s="109"/>
      <c r="R34" s="109"/>
      <c r="S34" s="109"/>
      <c r="T34" s="109"/>
      <c r="U34" s="109"/>
      <c r="V34" s="109"/>
      <c r="W34" s="109"/>
      <c r="X34" s="109"/>
      <c r="Y34" s="109">
        <f t="shared" si="3"/>
        <v>0</v>
      </c>
      <c r="Z34" s="109"/>
      <c r="AA34" s="109"/>
      <c r="AB34" s="109"/>
      <c r="AC34" s="109"/>
      <c r="AD34" s="109"/>
      <c r="AE34" s="109"/>
      <c r="AF34" s="109"/>
      <c r="AG34" s="109"/>
      <c r="AH34" s="109"/>
      <c r="AI34" s="109"/>
      <c r="AJ34" s="109"/>
      <c r="AK34" s="109"/>
    </row>
    <row r="35" spans="1:37" ht="15" customHeight="1">
      <c r="A35" t="s">
        <v>38</v>
      </c>
      <c r="B35" t="s">
        <v>151</v>
      </c>
      <c r="C35" s="106" t="s">
        <v>131</v>
      </c>
      <c r="D35" s="106"/>
      <c r="E35" s="103" t="s">
        <v>63</v>
      </c>
      <c r="F35" s="109" t="e">
        <f>VLOOKUP($E35,Sheet2!$A$6:$V$60,3,FALSE)</f>
        <v>#REF!</v>
      </c>
      <c r="G35" s="109" t="e">
        <f>VLOOKUP($E35,Sheet2!$A$6:$V$60,4,FALSE)</f>
        <v>#REF!</v>
      </c>
      <c r="H35" s="109" t="e">
        <f>VLOOKUP($E35,Sheet2!$A$6:$V$60,5,FALSE)</f>
        <v>#REF!</v>
      </c>
      <c r="I35" s="109" t="e">
        <f>VLOOKUP($E35,Sheet2!$A$6:$V$60,6,FALSE)</f>
        <v>#REF!</v>
      </c>
      <c r="J35" s="109" t="e">
        <f>VLOOKUP($E35,Sheet2!$A$6:$V$60,7,FALSE)</f>
        <v>#REF!</v>
      </c>
      <c r="K35" s="109" t="e">
        <f>VLOOKUP($E35,Sheet2!$A$6:$V$60,8,FALSE)</f>
        <v>#REF!</v>
      </c>
      <c r="L35" s="109" t="e">
        <f>VLOOKUP($E35,Sheet2!$A$6:$V$60,9,FALSE)</f>
        <v>#REF!</v>
      </c>
      <c r="M35" s="109" t="e">
        <f>VLOOKUP($E35,Sheet2!$A$6:$V$60,10,FALSE)</f>
        <v>#REF!</v>
      </c>
      <c r="N35" s="109" t="e">
        <f>VLOOKUP($E35,Sheet2!$A$6:$V$60,11,FALSE)</f>
        <v>#REF!</v>
      </c>
      <c r="O35" s="109" t="e">
        <f>VLOOKUP($E35,Sheet2!$A$6:$V$60,12,FALSE)</f>
        <v>#REF!</v>
      </c>
      <c r="P35" s="109" t="e">
        <f>VLOOKUP($E35,Sheet2!$A$6:$V$60,13,FALSE)</f>
        <v>#REF!</v>
      </c>
      <c r="Q35" s="109" t="e">
        <f>VLOOKUP($E35,Sheet2!$A$6:$V$60,14,FALSE)</f>
        <v>#REF!</v>
      </c>
      <c r="R35" s="109" t="e">
        <f>VLOOKUP($E35,Sheet2!$A$6:$V$60,15,FALSE)</f>
        <v>#REF!</v>
      </c>
      <c r="S35" s="109" t="e">
        <f>VLOOKUP($E35,Sheet2!$A$6:$V$60,16,FALSE)</f>
        <v>#REF!</v>
      </c>
      <c r="T35" s="109" t="e">
        <f>VLOOKUP($E35,Sheet2!$A$6:$V$60,17,FALSE)</f>
        <v>#REF!</v>
      </c>
      <c r="U35" s="109" t="e">
        <f>VLOOKUP($E35,Sheet2!$A$6:$V$60,18,FALSE)</f>
        <v>#REF!</v>
      </c>
      <c r="V35" s="109" t="e">
        <f>VLOOKUP($E35,Sheet2!$A$6:$V$60,19,FALSE)</f>
        <v>#REF!</v>
      </c>
      <c r="W35" s="109" t="e">
        <f>VLOOKUP($E35,Sheet2!$A$6:$V$60,20,FALSE)</f>
        <v>#REF!</v>
      </c>
      <c r="X35" s="109" t="e">
        <f>VLOOKUP($E35,Sheet2!$A$6:$V$60,21,FALSE)</f>
        <v>#REF!</v>
      </c>
      <c r="Y35" s="109"/>
      <c r="Z35" s="109"/>
      <c r="AA35" s="109"/>
      <c r="AB35" s="109"/>
      <c r="AC35" s="109"/>
      <c r="AD35" s="109"/>
      <c r="AE35" s="109"/>
      <c r="AF35" s="109"/>
      <c r="AG35" s="109"/>
      <c r="AH35" s="109"/>
      <c r="AI35" s="109"/>
      <c r="AJ35" s="109"/>
      <c r="AK35" s="109"/>
    </row>
    <row r="36" spans="1:37" ht="15" customHeight="1">
      <c r="A36" t="s">
        <v>39</v>
      </c>
      <c r="B36" t="s">
        <v>181</v>
      </c>
      <c r="C36" s="106" t="s">
        <v>131</v>
      </c>
      <c r="D36" s="106"/>
      <c r="E36" s="103" t="s">
        <v>70</v>
      </c>
      <c r="F36" s="109" t="e">
        <f>VLOOKUP($E36,Sheet2!$A$6:$V$60,3,FALSE)</f>
        <v>#REF!</v>
      </c>
      <c r="G36" s="109" t="e">
        <f>VLOOKUP($E36,Sheet2!$A$6:$V$60,4,FALSE)</f>
        <v>#REF!</v>
      </c>
      <c r="H36" s="109" t="e">
        <f>VLOOKUP($E36,Sheet2!$A$6:$V$60,5,FALSE)</f>
        <v>#REF!</v>
      </c>
      <c r="I36" s="109" t="e">
        <f>VLOOKUP($E36,Sheet2!$A$6:$V$60,6,FALSE)</f>
        <v>#REF!</v>
      </c>
      <c r="J36" s="109" t="e">
        <f>VLOOKUP($E36,Sheet2!$A$6:$V$60,7,FALSE)</f>
        <v>#REF!</v>
      </c>
      <c r="K36" s="109" t="e">
        <f>VLOOKUP($E36,Sheet2!$A$6:$V$60,8,FALSE)</f>
        <v>#REF!</v>
      </c>
      <c r="L36" s="109" t="e">
        <f>VLOOKUP($E36,Sheet2!$A$6:$V$60,9,FALSE)</f>
        <v>#REF!</v>
      </c>
      <c r="M36" s="109" t="e">
        <f>VLOOKUP($E36,Sheet2!$A$6:$V$60,10,FALSE)</f>
        <v>#REF!</v>
      </c>
      <c r="N36" s="109" t="e">
        <f>VLOOKUP($E36,Sheet2!$A$6:$V$60,11,FALSE)</f>
        <v>#REF!</v>
      </c>
      <c r="O36" s="109" t="e">
        <f>VLOOKUP($E36,Sheet2!$A$6:$V$60,12,FALSE)</f>
        <v>#REF!</v>
      </c>
      <c r="P36" s="109" t="e">
        <f>VLOOKUP($E36,Sheet2!$A$6:$V$60,13,FALSE)</f>
        <v>#REF!</v>
      </c>
      <c r="Q36" s="109" t="e">
        <f>VLOOKUP($E36,Sheet2!$A$6:$V$60,14,FALSE)</f>
        <v>#REF!</v>
      </c>
      <c r="R36" s="109" t="e">
        <f>VLOOKUP($E36,Sheet2!$A$6:$V$60,15,FALSE)</f>
        <v>#REF!</v>
      </c>
      <c r="S36" s="109" t="e">
        <f>VLOOKUP($E36,Sheet2!$A$6:$V$60,16,FALSE)</f>
        <v>#REF!</v>
      </c>
      <c r="T36" s="109" t="e">
        <f>VLOOKUP($E36,Sheet2!$A$6:$V$60,17,FALSE)</f>
        <v>#REF!</v>
      </c>
      <c r="U36" s="109" t="e">
        <f>VLOOKUP($E36,Sheet2!$A$6:$V$60,18,FALSE)</f>
        <v>#REF!</v>
      </c>
      <c r="V36" s="109" t="e">
        <f>VLOOKUP($E36,Sheet2!$A$6:$V$60,19,FALSE)</f>
        <v>#REF!</v>
      </c>
      <c r="W36" s="109" t="e">
        <f>VLOOKUP($E36,Sheet2!$A$6:$V$60,20,FALSE)</f>
        <v>#REF!</v>
      </c>
      <c r="X36" s="109" t="e">
        <f>VLOOKUP($E36,Sheet2!$A$6:$V$60,21,FALSE)</f>
        <v>#REF!</v>
      </c>
      <c r="Y36" s="109" t="e">
        <f t="shared" ref="Y36:Y38" si="4">+W36+X36-I36</f>
        <v>#REF!</v>
      </c>
      <c r="Z36" s="109"/>
      <c r="AA36" s="109"/>
      <c r="AB36" s="109"/>
      <c r="AC36" s="109"/>
      <c r="AD36" s="109"/>
      <c r="AE36" s="109"/>
      <c r="AF36" s="109"/>
      <c r="AG36" s="109"/>
      <c r="AH36" s="109"/>
      <c r="AI36" s="109"/>
      <c r="AJ36" s="109"/>
      <c r="AK36" s="109"/>
    </row>
    <row r="37" spans="1:37" ht="15" customHeight="1">
      <c r="A37" t="s">
        <v>38</v>
      </c>
      <c r="B37" t="s">
        <v>181</v>
      </c>
      <c r="C37" s="106" t="s">
        <v>131</v>
      </c>
      <c r="D37" s="106"/>
      <c r="E37" s="103" t="s">
        <v>72</v>
      </c>
      <c r="F37" s="109" t="e">
        <f>VLOOKUP($E37,Sheet2!$A$6:$V$60,3,FALSE)</f>
        <v>#REF!</v>
      </c>
      <c r="G37" s="109" t="e">
        <f>VLOOKUP($E37,Sheet2!$A$6:$V$60,4,FALSE)</f>
        <v>#REF!</v>
      </c>
      <c r="H37" s="109" t="e">
        <f>VLOOKUP($E37,Sheet2!$A$6:$V$60,5,FALSE)</f>
        <v>#REF!</v>
      </c>
      <c r="I37" s="109" t="e">
        <f>VLOOKUP($E37,Sheet2!$A$6:$V$60,6,FALSE)</f>
        <v>#REF!</v>
      </c>
      <c r="J37" s="109" t="e">
        <f>VLOOKUP($E37,Sheet2!$A$6:$V$60,7,FALSE)</f>
        <v>#REF!</v>
      </c>
      <c r="K37" s="109" t="e">
        <f>VLOOKUP($E37,Sheet2!$A$6:$V$60,8,FALSE)</f>
        <v>#REF!</v>
      </c>
      <c r="L37" s="109" t="e">
        <f>VLOOKUP($E37,Sheet2!$A$6:$V$60,9,FALSE)</f>
        <v>#REF!</v>
      </c>
      <c r="M37" s="109" t="e">
        <f>VLOOKUP($E37,Sheet2!$A$6:$V$60,10,FALSE)</f>
        <v>#REF!</v>
      </c>
      <c r="N37" s="109" t="e">
        <f>VLOOKUP($E37,Sheet2!$A$6:$V$60,11,FALSE)</f>
        <v>#REF!</v>
      </c>
      <c r="O37" s="109" t="e">
        <f>VLOOKUP($E37,Sheet2!$A$6:$V$60,12,FALSE)</f>
        <v>#REF!</v>
      </c>
      <c r="P37" s="109" t="e">
        <f>VLOOKUP($E37,Sheet2!$A$6:$V$60,13,FALSE)</f>
        <v>#REF!</v>
      </c>
      <c r="Q37" s="109" t="e">
        <f>VLOOKUP($E37,Sheet2!$A$6:$V$60,14,FALSE)</f>
        <v>#REF!</v>
      </c>
      <c r="R37" s="109" t="e">
        <f>VLOOKUP($E37,Sheet2!$A$6:$V$60,15,FALSE)</f>
        <v>#REF!</v>
      </c>
      <c r="S37" s="109" t="e">
        <f>VLOOKUP($E37,Sheet2!$A$6:$V$60,16,FALSE)</f>
        <v>#REF!</v>
      </c>
      <c r="T37" s="109" t="e">
        <f>VLOOKUP($E37,Sheet2!$A$6:$V$60,17,FALSE)</f>
        <v>#REF!</v>
      </c>
      <c r="U37" s="109" t="e">
        <f>VLOOKUP($E37,Sheet2!$A$6:$V$60,18,FALSE)</f>
        <v>#REF!</v>
      </c>
      <c r="V37" s="109" t="e">
        <f>VLOOKUP($E37,Sheet2!$A$6:$V$60,19,FALSE)</f>
        <v>#REF!</v>
      </c>
      <c r="W37" s="109" t="e">
        <f>VLOOKUP($E37,Sheet2!$A$6:$V$60,20,FALSE)</f>
        <v>#REF!</v>
      </c>
      <c r="X37" s="109" t="e">
        <f>VLOOKUP($E37,Sheet2!$A$6:$V$60,21,FALSE)</f>
        <v>#REF!</v>
      </c>
      <c r="Y37" s="109" t="e">
        <f t="shared" si="4"/>
        <v>#REF!</v>
      </c>
      <c r="Z37" s="109"/>
      <c r="AA37" s="109"/>
      <c r="AB37" s="109"/>
      <c r="AC37" s="109"/>
      <c r="AD37" s="109"/>
      <c r="AE37" s="109"/>
      <c r="AF37" s="109"/>
      <c r="AG37" s="109"/>
      <c r="AH37" s="109"/>
      <c r="AI37" s="109"/>
      <c r="AJ37" s="109"/>
      <c r="AK37" s="109"/>
    </row>
    <row r="38" spans="1:37" ht="15" customHeight="1">
      <c r="D38" s="105">
        <v>310202100002000</v>
      </c>
      <c r="E38" s="106" t="s">
        <v>132</v>
      </c>
      <c r="G38" s="109"/>
      <c r="H38" s="109"/>
      <c r="I38" s="109"/>
      <c r="J38" s="109"/>
      <c r="K38" s="109"/>
      <c r="L38" s="109"/>
      <c r="M38" s="109"/>
      <c r="N38" s="109"/>
      <c r="O38" s="109"/>
      <c r="P38" s="109"/>
      <c r="Q38" s="109"/>
      <c r="R38" s="109"/>
      <c r="S38" s="109"/>
      <c r="T38" s="109"/>
      <c r="U38" s="109"/>
      <c r="V38" s="109"/>
      <c r="W38" s="109"/>
      <c r="X38" s="109"/>
      <c r="Y38" s="109">
        <f t="shared" si="4"/>
        <v>0</v>
      </c>
      <c r="Z38" s="109"/>
      <c r="AA38" s="109"/>
      <c r="AB38" s="109"/>
      <c r="AC38" s="109"/>
      <c r="AD38" s="109"/>
      <c r="AE38" s="109"/>
      <c r="AF38" s="109"/>
      <c r="AG38" s="109"/>
      <c r="AH38" s="109"/>
      <c r="AI38" s="109"/>
      <c r="AJ38" s="109"/>
      <c r="AK38" s="109"/>
    </row>
    <row r="39" spans="1:37" ht="15" customHeight="1">
      <c r="A39" t="s">
        <v>38</v>
      </c>
      <c r="B39" t="s">
        <v>151</v>
      </c>
      <c r="C39" s="106" t="s">
        <v>132</v>
      </c>
      <c r="D39" s="106"/>
      <c r="E39" s="103" t="s">
        <v>64</v>
      </c>
      <c r="F39" s="109" t="e">
        <f>VLOOKUP($E39,Sheet2!$A$6:$V$60,3,FALSE)</f>
        <v>#REF!</v>
      </c>
      <c r="G39" s="109" t="e">
        <f>VLOOKUP($E39,Sheet2!$A$6:$V$60,4,FALSE)</f>
        <v>#REF!</v>
      </c>
      <c r="H39" s="109" t="e">
        <f>VLOOKUP($E39,Sheet2!$A$6:$V$60,5,FALSE)</f>
        <v>#REF!</v>
      </c>
      <c r="I39" s="109" t="e">
        <f>VLOOKUP($E39,Sheet2!$A$6:$V$60,6,FALSE)</f>
        <v>#REF!</v>
      </c>
      <c r="J39" s="109" t="e">
        <f>VLOOKUP($E39,Sheet2!$A$6:$V$60,7,FALSE)</f>
        <v>#REF!</v>
      </c>
      <c r="K39" s="109" t="e">
        <f>VLOOKUP($E39,Sheet2!$A$6:$V$60,8,FALSE)</f>
        <v>#REF!</v>
      </c>
      <c r="L39" s="109" t="e">
        <f>VLOOKUP($E39,Sheet2!$A$6:$V$60,9,FALSE)</f>
        <v>#REF!</v>
      </c>
      <c r="M39" s="109" t="e">
        <f>VLOOKUP($E39,Sheet2!$A$6:$V$60,10,FALSE)</f>
        <v>#REF!</v>
      </c>
      <c r="N39" s="109" t="e">
        <f>VLOOKUP($E39,Sheet2!$A$6:$V$60,11,FALSE)</f>
        <v>#REF!</v>
      </c>
      <c r="O39" s="109" t="e">
        <f>VLOOKUP($E39,Sheet2!$A$6:$V$60,12,FALSE)</f>
        <v>#REF!</v>
      </c>
      <c r="P39" s="109" t="e">
        <f>VLOOKUP($E39,Sheet2!$A$6:$V$60,13,FALSE)</f>
        <v>#REF!</v>
      </c>
      <c r="Q39" s="109" t="e">
        <f>VLOOKUP($E39,Sheet2!$A$6:$V$60,14,FALSE)</f>
        <v>#REF!</v>
      </c>
      <c r="R39" s="109" t="e">
        <f>VLOOKUP($E39,Sheet2!$A$6:$V$60,15,FALSE)</f>
        <v>#REF!</v>
      </c>
      <c r="S39" s="109" t="e">
        <f>VLOOKUP($E39,Sheet2!$A$6:$V$60,16,FALSE)</f>
        <v>#REF!</v>
      </c>
      <c r="T39" s="109" t="e">
        <f>VLOOKUP($E39,Sheet2!$A$6:$V$60,17,FALSE)</f>
        <v>#REF!</v>
      </c>
      <c r="U39" s="109" t="e">
        <f>VLOOKUP($E39,Sheet2!$A$6:$V$60,18,FALSE)</f>
        <v>#REF!</v>
      </c>
      <c r="V39" s="109" t="e">
        <f>VLOOKUP($E39,Sheet2!$A$6:$V$60,19,FALSE)</f>
        <v>#REF!</v>
      </c>
      <c r="W39" s="109" t="e">
        <f>VLOOKUP($E39,Sheet2!$A$6:$V$60,20,FALSE)</f>
        <v>#REF!</v>
      </c>
      <c r="X39" s="109" t="e">
        <f>VLOOKUP($E39,Sheet2!$A$6:$V$60,21,FALSE)</f>
        <v>#REF!</v>
      </c>
      <c r="Y39" s="109"/>
      <c r="Z39" s="109"/>
      <c r="AA39" s="109"/>
      <c r="AB39" s="109"/>
      <c r="AC39" s="109"/>
      <c r="AD39" s="109"/>
      <c r="AE39" s="109"/>
      <c r="AF39" s="109"/>
      <c r="AG39" s="109"/>
      <c r="AH39" s="109"/>
      <c r="AI39" s="109"/>
      <c r="AJ39" s="109"/>
      <c r="AK39" s="109"/>
    </row>
    <row r="40" spans="1:37" ht="15" customHeight="1">
      <c r="D40" s="105">
        <v>310203100001000</v>
      </c>
      <c r="E40" s="106" t="s">
        <v>133</v>
      </c>
      <c r="G40" s="109"/>
      <c r="H40" s="109"/>
      <c r="I40" s="109"/>
      <c r="J40" s="109"/>
      <c r="K40" s="109"/>
      <c r="L40" s="109"/>
      <c r="M40" s="109"/>
      <c r="N40" s="109"/>
      <c r="O40" s="109"/>
      <c r="P40" s="109"/>
      <c r="Q40" s="109"/>
      <c r="R40" s="109"/>
      <c r="S40" s="109"/>
      <c r="T40" s="109"/>
      <c r="U40" s="109"/>
      <c r="V40" s="109"/>
      <c r="W40" s="109"/>
      <c r="X40" s="109"/>
      <c r="Y40" s="109">
        <f>+W40+X40-I40</f>
        <v>0</v>
      </c>
      <c r="Z40" s="109"/>
      <c r="AA40" s="109"/>
      <c r="AB40" s="109"/>
      <c r="AC40" s="109"/>
      <c r="AD40" s="109"/>
      <c r="AE40" s="109"/>
      <c r="AF40" s="109"/>
      <c r="AG40" s="109"/>
      <c r="AH40" s="109"/>
      <c r="AI40" s="109"/>
      <c r="AJ40" s="109"/>
      <c r="AK40" s="109"/>
    </row>
    <row r="41" spans="1:37" ht="15" customHeight="1">
      <c r="A41" t="s">
        <v>38</v>
      </c>
      <c r="B41" t="s">
        <v>151</v>
      </c>
      <c r="C41" s="106" t="s">
        <v>133</v>
      </c>
      <c r="D41" s="106"/>
      <c r="E41" s="103" t="s">
        <v>62</v>
      </c>
      <c r="F41" s="109" t="e">
        <f>VLOOKUP($E41,Sheet2!$A$6:$V$60,3,FALSE)</f>
        <v>#REF!</v>
      </c>
      <c r="G41" s="109" t="e">
        <f>VLOOKUP($E41,Sheet2!$A$6:$V$60,4,FALSE)</f>
        <v>#REF!</v>
      </c>
      <c r="H41" s="109" t="e">
        <f>VLOOKUP($E41,Sheet2!$A$6:$V$60,5,FALSE)</f>
        <v>#REF!</v>
      </c>
      <c r="I41" s="109" t="e">
        <f>VLOOKUP($E41,Sheet2!$A$6:$V$60,6,FALSE)</f>
        <v>#REF!</v>
      </c>
      <c r="J41" s="109" t="e">
        <f>VLOOKUP($E41,Sheet2!$A$6:$V$60,7,FALSE)</f>
        <v>#REF!</v>
      </c>
      <c r="K41" s="109" t="e">
        <f>VLOOKUP($E41,Sheet2!$A$6:$V$60,8,FALSE)</f>
        <v>#REF!</v>
      </c>
      <c r="L41" s="109" t="e">
        <f>VLOOKUP($E41,Sheet2!$A$6:$V$60,9,FALSE)</f>
        <v>#REF!</v>
      </c>
      <c r="M41" s="109" t="e">
        <f>VLOOKUP($E41,Sheet2!$A$6:$V$60,10,FALSE)</f>
        <v>#REF!</v>
      </c>
      <c r="N41" s="109" t="e">
        <f>VLOOKUP($E41,Sheet2!$A$6:$V$60,11,FALSE)</f>
        <v>#REF!</v>
      </c>
      <c r="O41" s="109" t="e">
        <f>VLOOKUP($E41,Sheet2!$A$6:$V$60,12,FALSE)</f>
        <v>#REF!</v>
      </c>
      <c r="P41" s="109" t="e">
        <f>VLOOKUP($E41,Sheet2!$A$6:$V$60,13,FALSE)</f>
        <v>#REF!</v>
      </c>
      <c r="Q41" s="109" t="e">
        <f>VLOOKUP($E41,Sheet2!$A$6:$V$60,14,FALSE)</f>
        <v>#REF!</v>
      </c>
      <c r="R41" s="109" t="e">
        <f>VLOOKUP($E41,Sheet2!$A$6:$V$60,15,FALSE)</f>
        <v>#REF!</v>
      </c>
      <c r="S41" s="109" t="e">
        <f>VLOOKUP($E41,Sheet2!$A$6:$V$60,16,FALSE)</f>
        <v>#REF!</v>
      </c>
      <c r="T41" s="109" t="e">
        <f>VLOOKUP($E41,Sheet2!$A$6:$V$60,17,FALSE)</f>
        <v>#REF!</v>
      </c>
      <c r="U41" s="109" t="e">
        <f>VLOOKUP($E41,Sheet2!$A$6:$V$60,18,FALSE)</f>
        <v>#REF!</v>
      </c>
      <c r="V41" s="109" t="e">
        <f>VLOOKUP($E41,Sheet2!$A$6:$V$60,19,FALSE)</f>
        <v>#REF!</v>
      </c>
      <c r="W41" s="109" t="e">
        <f>VLOOKUP($E41,Sheet2!$A$6:$V$60,20,FALSE)</f>
        <v>#REF!</v>
      </c>
      <c r="X41" s="109" t="e">
        <f>VLOOKUP($E41,Sheet2!$A$6:$V$60,21,FALSE)</f>
        <v>#REF!</v>
      </c>
      <c r="Y41" s="109"/>
      <c r="Z41" s="109"/>
      <c r="AA41" s="109"/>
      <c r="AB41" s="109"/>
      <c r="AC41" s="109"/>
      <c r="AD41" s="109"/>
      <c r="AE41" s="109"/>
      <c r="AF41" s="109"/>
      <c r="AG41" s="109"/>
      <c r="AH41" s="109"/>
      <c r="AI41" s="109"/>
      <c r="AJ41" s="109"/>
      <c r="AK41" s="109"/>
    </row>
    <row r="42" spans="1:37" ht="15" customHeight="1">
      <c r="D42" s="105">
        <v>310301100001000</v>
      </c>
      <c r="E42" s="106" t="s">
        <v>134</v>
      </c>
      <c r="G42" s="109"/>
      <c r="H42" s="109"/>
      <c r="I42" s="109"/>
      <c r="J42" s="109"/>
      <c r="K42" s="109"/>
      <c r="L42" s="109"/>
      <c r="M42" s="109"/>
      <c r="N42" s="109"/>
      <c r="O42" s="109"/>
      <c r="P42" s="109"/>
      <c r="Q42" s="109"/>
      <c r="R42" s="109"/>
      <c r="S42" s="109"/>
      <c r="T42" s="109"/>
      <c r="U42" s="109"/>
      <c r="V42" s="109"/>
      <c r="W42" s="109"/>
      <c r="X42" s="109"/>
      <c r="Y42" s="109">
        <f>+W42+X42-I42</f>
        <v>0</v>
      </c>
      <c r="Z42" s="109"/>
      <c r="AA42" s="109"/>
      <c r="AB42" s="109"/>
      <c r="AC42" s="109"/>
      <c r="AD42" s="109"/>
      <c r="AE42" s="109"/>
      <c r="AF42" s="109"/>
      <c r="AG42" s="109"/>
      <c r="AH42" s="109"/>
      <c r="AI42" s="109"/>
      <c r="AJ42" s="109"/>
      <c r="AK42" s="109"/>
    </row>
    <row r="43" spans="1:37" ht="15" customHeight="1">
      <c r="A43" t="s">
        <v>39</v>
      </c>
      <c r="B43" t="s">
        <v>151</v>
      </c>
      <c r="C43" s="106" t="s">
        <v>134</v>
      </c>
      <c r="D43" s="106"/>
      <c r="E43" s="103" t="s">
        <v>94</v>
      </c>
      <c r="F43" s="109" t="e">
        <f>VLOOKUP($E43,Sheet2!$A$6:$V$60,3,FALSE)</f>
        <v>#REF!</v>
      </c>
      <c r="G43" s="109" t="e">
        <f>VLOOKUP($E43,Sheet2!$A$6:$V$60,4,FALSE)</f>
        <v>#REF!</v>
      </c>
      <c r="H43" s="109" t="e">
        <f>VLOOKUP($E43,Sheet2!$A$6:$V$60,5,FALSE)</f>
        <v>#REF!</v>
      </c>
      <c r="I43" s="109" t="e">
        <f>VLOOKUP($E43,Sheet2!$A$6:$V$60,6,FALSE)</f>
        <v>#REF!</v>
      </c>
      <c r="J43" s="109" t="e">
        <f>VLOOKUP($E43,Sheet2!$A$6:$V$60,7,FALSE)</f>
        <v>#REF!</v>
      </c>
      <c r="K43" s="109" t="e">
        <f>VLOOKUP($E43,Sheet2!$A$6:$V$60,8,FALSE)</f>
        <v>#REF!</v>
      </c>
      <c r="L43" s="109" t="e">
        <f>VLOOKUP($E43,Sheet2!$A$6:$V$60,9,FALSE)</f>
        <v>#REF!</v>
      </c>
      <c r="M43" s="109" t="e">
        <f>VLOOKUP($E43,Sheet2!$A$6:$V$60,10,FALSE)</f>
        <v>#REF!</v>
      </c>
      <c r="N43" s="109" t="e">
        <f>VLOOKUP($E43,Sheet2!$A$6:$V$60,11,FALSE)</f>
        <v>#REF!</v>
      </c>
      <c r="O43" s="109" t="e">
        <f>VLOOKUP($E43,Sheet2!$A$6:$V$60,12,FALSE)</f>
        <v>#REF!</v>
      </c>
      <c r="P43" s="109" t="e">
        <f>VLOOKUP($E43,Sheet2!$A$6:$V$60,13,FALSE)</f>
        <v>#REF!</v>
      </c>
      <c r="Q43" s="109" t="e">
        <f>VLOOKUP($E43,Sheet2!$A$6:$V$60,14,FALSE)</f>
        <v>#REF!</v>
      </c>
      <c r="R43" s="109" t="e">
        <f>VLOOKUP($E43,Sheet2!$A$6:$V$60,15,FALSE)</f>
        <v>#REF!</v>
      </c>
      <c r="S43" s="109" t="e">
        <f>VLOOKUP($E43,Sheet2!$A$6:$V$60,16,FALSE)</f>
        <v>#REF!</v>
      </c>
      <c r="T43" s="109" t="e">
        <f>VLOOKUP($E43,Sheet2!$A$6:$V$60,17,FALSE)</f>
        <v>#REF!</v>
      </c>
      <c r="U43" s="109" t="e">
        <f>VLOOKUP($E43,Sheet2!$A$6:$V$60,18,FALSE)</f>
        <v>#REF!</v>
      </c>
      <c r="V43" s="109" t="e">
        <f>VLOOKUP($E43,Sheet2!$A$6:$V$60,19,FALSE)</f>
        <v>#REF!</v>
      </c>
      <c r="W43" s="109" t="e">
        <f>VLOOKUP($E43,Sheet2!$A$6:$V$60,20,FALSE)</f>
        <v>#REF!</v>
      </c>
      <c r="X43" s="109" t="e">
        <f>VLOOKUP($E43,Sheet2!$A$6:$V$60,21,FALSE)</f>
        <v>#REF!</v>
      </c>
      <c r="Y43" s="109"/>
      <c r="Z43" s="109"/>
      <c r="AA43" s="109"/>
      <c r="AB43" s="109"/>
      <c r="AC43" s="109"/>
      <c r="AD43" s="109"/>
      <c r="AE43" s="109"/>
      <c r="AF43" s="109"/>
      <c r="AG43" s="109"/>
      <c r="AH43" s="109"/>
      <c r="AI43" s="109"/>
      <c r="AJ43" s="109"/>
      <c r="AK43" s="109"/>
    </row>
    <row r="44" spans="1:37" ht="15" customHeight="1">
      <c r="A44" t="s">
        <v>38</v>
      </c>
      <c r="B44" t="s">
        <v>151</v>
      </c>
      <c r="C44" s="106" t="s">
        <v>134</v>
      </c>
      <c r="D44" s="106"/>
      <c r="E44" s="103" t="s">
        <v>59</v>
      </c>
      <c r="F44" s="109" t="e">
        <f>VLOOKUP($E44,Sheet2!$A$6:$V$60,3,FALSE)</f>
        <v>#REF!</v>
      </c>
      <c r="G44" s="109" t="e">
        <f>VLOOKUP($E44,Sheet2!$A$6:$V$60,4,FALSE)</f>
        <v>#REF!</v>
      </c>
      <c r="H44" s="109" t="e">
        <f>VLOOKUP($E44,Sheet2!$A$6:$V$60,5,FALSE)</f>
        <v>#REF!</v>
      </c>
      <c r="I44" s="109" t="e">
        <f>VLOOKUP($E44,Sheet2!$A$6:$V$60,6,FALSE)</f>
        <v>#REF!</v>
      </c>
      <c r="J44" s="109" t="e">
        <f>VLOOKUP($E44,Sheet2!$A$6:$V$60,7,FALSE)</f>
        <v>#REF!</v>
      </c>
      <c r="K44" s="109" t="e">
        <f>VLOOKUP($E44,Sheet2!$A$6:$V$60,8,FALSE)</f>
        <v>#REF!</v>
      </c>
      <c r="L44" s="109" t="e">
        <f>VLOOKUP($E44,Sheet2!$A$6:$V$60,9,FALSE)</f>
        <v>#REF!</v>
      </c>
      <c r="M44" s="109" t="e">
        <f>VLOOKUP($E44,Sheet2!$A$6:$V$60,10,FALSE)</f>
        <v>#REF!</v>
      </c>
      <c r="N44" s="109" t="e">
        <f>VLOOKUP($E44,Sheet2!$A$6:$V$60,11,FALSE)</f>
        <v>#REF!</v>
      </c>
      <c r="O44" s="109" t="e">
        <f>VLOOKUP($E44,Sheet2!$A$6:$V$60,12,FALSE)</f>
        <v>#REF!</v>
      </c>
      <c r="P44" s="109" t="e">
        <f>VLOOKUP($E44,Sheet2!$A$6:$V$60,13,FALSE)</f>
        <v>#REF!</v>
      </c>
      <c r="Q44" s="109" t="e">
        <f>VLOOKUP($E44,Sheet2!$A$6:$V$60,14,FALSE)</f>
        <v>#REF!</v>
      </c>
      <c r="R44" s="109" t="e">
        <f>VLOOKUP($E44,Sheet2!$A$6:$V$60,15,FALSE)</f>
        <v>#REF!</v>
      </c>
      <c r="S44" s="109" t="e">
        <f>VLOOKUP($E44,Sheet2!$A$6:$V$60,16,FALSE)</f>
        <v>#REF!</v>
      </c>
      <c r="T44" s="109" t="e">
        <f>VLOOKUP($E44,Sheet2!$A$6:$V$60,17,FALSE)</f>
        <v>#REF!</v>
      </c>
      <c r="U44" s="109" t="e">
        <f>VLOOKUP($E44,Sheet2!$A$6:$V$60,18,FALSE)</f>
        <v>#REF!</v>
      </c>
      <c r="V44" s="109" t="e">
        <f>VLOOKUP($E44,Sheet2!$A$6:$V$60,19,FALSE)</f>
        <v>#REF!</v>
      </c>
      <c r="W44" s="109" t="e">
        <f>VLOOKUP($E44,Sheet2!$A$6:$V$60,20,FALSE)</f>
        <v>#REF!</v>
      </c>
      <c r="X44" s="109" t="e">
        <f>VLOOKUP($E44,Sheet2!$A$6:$V$60,21,FALSE)</f>
        <v>#REF!</v>
      </c>
      <c r="Y44" s="109"/>
      <c r="Z44" s="109"/>
      <c r="AA44" s="109"/>
      <c r="AB44" s="109"/>
      <c r="AC44" s="109"/>
      <c r="AD44" s="109"/>
      <c r="AE44" s="109"/>
      <c r="AF44" s="109"/>
      <c r="AG44" s="109"/>
      <c r="AH44" s="109"/>
      <c r="AI44" s="109"/>
      <c r="AJ44" s="109"/>
      <c r="AK44" s="109"/>
    </row>
    <row r="45" spans="1:37" ht="15" customHeight="1">
      <c r="A45" t="s">
        <v>38</v>
      </c>
      <c r="B45" t="s">
        <v>181</v>
      </c>
      <c r="C45" s="106" t="s">
        <v>134</v>
      </c>
      <c r="D45" s="106"/>
      <c r="E45" s="103" t="s">
        <v>69</v>
      </c>
      <c r="F45" s="109" t="e">
        <f>VLOOKUP($E45,Sheet2!$A$6:$V$60,3,FALSE)</f>
        <v>#REF!</v>
      </c>
      <c r="G45" s="109" t="e">
        <f>VLOOKUP($E45,Sheet2!$A$6:$V$60,4,FALSE)</f>
        <v>#REF!</v>
      </c>
      <c r="H45" s="109" t="e">
        <f>VLOOKUP($E45,Sheet2!$A$6:$V$60,5,FALSE)</f>
        <v>#REF!</v>
      </c>
      <c r="I45" s="109" t="e">
        <f>VLOOKUP($E45,Sheet2!$A$6:$V$60,6,FALSE)</f>
        <v>#REF!</v>
      </c>
      <c r="J45" s="109" t="e">
        <f>VLOOKUP($E45,Sheet2!$A$6:$V$60,7,FALSE)</f>
        <v>#REF!</v>
      </c>
      <c r="K45" s="109" t="e">
        <f>VLOOKUP($E45,Sheet2!$A$6:$V$60,8,FALSE)</f>
        <v>#REF!</v>
      </c>
      <c r="L45" s="109" t="e">
        <f>VLOOKUP($E45,Sheet2!$A$6:$V$60,9,FALSE)</f>
        <v>#REF!</v>
      </c>
      <c r="M45" s="109" t="e">
        <f>VLOOKUP($E45,Sheet2!$A$6:$V$60,10,FALSE)</f>
        <v>#REF!</v>
      </c>
      <c r="N45" s="109" t="e">
        <f>VLOOKUP($E45,Sheet2!$A$6:$V$60,11,FALSE)</f>
        <v>#REF!</v>
      </c>
      <c r="O45" s="109" t="e">
        <f>VLOOKUP($E45,Sheet2!$A$6:$V$60,12,FALSE)</f>
        <v>#REF!</v>
      </c>
      <c r="P45" s="109" t="e">
        <f>VLOOKUP($E45,Sheet2!$A$6:$V$60,13,FALSE)</f>
        <v>#REF!</v>
      </c>
      <c r="Q45" s="109" t="e">
        <f>VLOOKUP($E45,Sheet2!$A$6:$V$60,14,FALSE)</f>
        <v>#REF!</v>
      </c>
      <c r="R45" s="109" t="e">
        <f>VLOOKUP($E45,Sheet2!$A$6:$V$60,15,FALSE)</f>
        <v>#REF!</v>
      </c>
      <c r="S45" s="109" t="e">
        <f>VLOOKUP($E45,Sheet2!$A$6:$V$60,16,FALSE)</f>
        <v>#REF!</v>
      </c>
      <c r="T45" s="109" t="e">
        <f>VLOOKUP($E45,Sheet2!$A$6:$V$60,17,FALSE)</f>
        <v>#REF!</v>
      </c>
      <c r="U45" s="109" t="e">
        <f>VLOOKUP($E45,Sheet2!$A$6:$V$60,18,FALSE)</f>
        <v>#REF!</v>
      </c>
      <c r="V45" s="109" t="e">
        <f>VLOOKUP($E45,Sheet2!$A$6:$V$60,19,FALSE)</f>
        <v>#REF!</v>
      </c>
      <c r="W45" s="109" t="e">
        <f>VLOOKUP($E45,Sheet2!$A$6:$V$60,20,FALSE)</f>
        <v>#REF!</v>
      </c>
      <c r="X45" s="109" t="e">
        <f>VLOOKUP($E45,Sheet2!$A$6:$V$60,21,FALSE)</f>
        <v>#REF!</v>
      </c>
      <c r="Y45" s="109" t="e">
        <f t="shared" ref="Y45:Y54" si="5">+W45+X45-I45</f>
        <v>#REF!</v>
      </c>
      <c r="Z45" s="109"/>
      <c r="AA45" s="109"/>
      <c r="AB45" s="109"/>
      <c r="AC45" s="109"/>
      <c r="AD45" s="109"/>
      <c r="AE45" s="109"/>
      <c r="AF45" s="109"/>
      <c r="AG45" s="109"/>
      <c r="AH45" s="109"/>
      <c r="AI45" s="109"/>
      <c r="AJ45" s="109"/>
      <c r="AK45" s="109"/>
    </row>
    <row r="46" spans="1:37" ht="15" customHeight="1">
      <c r="D46" s="105">
        <v>310302100001000</v>
      </c>
      <c r="E46" s="106" t="s">
        <v>135</v>
      </c>
      <c r="G46" s="109"/>
      <c r="H46" s="109"/>
      <c r="I46" s="109"/>
      <c r="J46" s="109"/>
      <c r="K46" s="109"/>
      <c r="L46" s="109"/>
      <c r="M46" s="109"/>
      <c r="N46" s="109"/>
      <c r="O46" s="109"/>
      <c r="P46" s="109"/>
      <c r="Q46" s="109"/>
      <c r="R46" s="109"/>
      <c r="S46" s="109"/>
      <c r="T46" s="109"/>
      <c r="U46" s="109"/>
      <c r="V46" s="109"/>
      <c r="W46" s="109"/>
      <c r="X46" s="109"/>
      <c r="Y46" s="109">
        <f t="shared" si="5"/>
        <v>0</v>
      </c>
      <c r="Z46" s="109"/>
      <c r="AA46" s="109"/>
      <c r="AB46" s="109"/>
      <c r="AC46" s="109"/>
      <c r="AD46" s="109"/>
      <c r="AE46" s="109"/>
      <c r="AF46" s="109"/>
      <c r="AG46" s="109"/>
      <c r="AH46" s="109"/>
      <c r="AI46" s="109"/>
      <c r="AJ46" s="109"/>
      <c r="AK46" s="109"/>
    </row>
    <row r="47" spans="1:37" ht="15" customHeight="1">
      <c r="D47" s="105">
        <v>310303100001000</v>
      </c>
      <c r="E47" s="106" t="s">
        <v>136</v>
      </c>
      <c r="G47" s="109"/>
      <c r="H47" s="109"/>
      <c r="I47" s="109"/>
      <c r="J47" s="109"/>
      <c r="K47" s="109"/>
      <c r="L47" s="109"/>
      <c r="M47" s="109"/>
      <c r="N47" s="109"/>
      <c r="O47" s="109"/>
      <c r="P47" s="109"/>
      <c r="Q47" s="109"/>
      <c r="R47" s="109"/>
      <c r="S47" s="109"/>
      <c r="T47" s="109"/>
      <c r="U47" s="109"/>
      <c r="V47" s="109"/>
      <c r="W47" s="109"/>
      <c r="X47" s="109"/>
      <c r="Y47" s="109">
        <f t="shared" si="5"/>
        <v>0</v>
      </c>
      <c r="Z47" s="109"/>
      <c r="AA47" s="109"/>
      <c r="AB47" s="109"/>
      <c r="AC47" s="109"/>
      <c r="AD47" s="109"/>
      <c r="AE47" s="109"/>
      <c r="AF47" s="109"/>
      <c r="AG47" s="109"/>
      <c r="AH47" s="109"/>
      <c r="AI47" s="109"/>
      <c r="AJ47" s="109"/>
      <c r="AK47" s="109"/>
    </row>
    <row r="48" spans="1:37" ht="15" customHeight="1">
      <c r="D48" s="105">
        <v>310304100001000</v>
      </c>
      <c r="E48" s="106" t="s">
        <v>137</v>
      </c>
      <c r="G48" s="109"/>
      <c r="H48" s="109"/>
      <c r="I48" s="109"/>
      <c r="J48" s="109"/>
      <c r="K48" s="109"/>
      <c r="L48" s="109"/>
      <c r="M48" s="109"/>
      <c r="N48" s="109"/>
      <c r="O48" s="109"/>
      <c r="P48" s="109"/>
      <c r="Q48" s="109"/>
      <c r="R48" s="109"/>
      <c r="S48" s="109"/>
      <c r="T48" s="109"/>
      <c r="U48" s="109"/>
      <c r="V48" s="109"/>
      <c r="W48" s="109"/>
      <c r="X48" s="109"/>
      <c r="Y48" s="109">
        <f t="shared" si="5"/>
        <v>0</v>
      </c>
      <c r="Z48" s="109"/>
      <c r="AA48" s="109"/>
      <c r="AB48" s="109"/>
      <c r="AC48" s="109"/>
      <c r="AD48" s="109"/>
      <c r="AE48" s="109"/>
      <c r="AF48" s="109"/>
      <c r="AG48" s="109"/>
      <c r="AH48" s="109"/>
      <c r="AI48" s="109"/>
      <c r="AJ48" s="109"/>
      <c r="AK48" s="109"/>
    </row>
    <row r="49" spans="1:37" ht="15" customHeight="1">
      <c r="D49" s="105">
        <v>310305100001000</v>
      </c>
      <c r="E49" s="106" t="s">
        <v>138</v>
      </c>
      <c r="G49" s="109"/>
      <c r="H49" s="109"/>
      <c r="I49" s="109"/>
      <c r="J49" s="109"/>
      <c r="K49" s="109"/>
      <c r="L49" s="109"/>
      <c r="M49" s="109"/>
      <c r="N49" s="109"/>
      <c r="O49" s="109"/>
      <c r="P49" s="109"/>
      <c r="Q49" s="109"/>
      <c r="R49" s="109"/>
      <c r="S49" s="109"/>
      <c r="T49" s="109"/>
      <c r="U49" s="109"/>
      <c r="V49" s="109"/>
      <c r="W49" s="109"/>
      <c r="X49" s="109"/>
      <c r="Y49" s="109">
        <f t="shared" si="5"/>
        <v>0</v>
      </c>
      <c r="Z49" s="109"/>
      <c r="AA49" s="109"/>
      <c r="AB49" s="109"/>
      <c r="AC49" s="109"/>
      <c r="AD49" s="109"/>
      <c r="AE49" s="109"/>
      <c r="AF49" s="109"/>
      <c r="AG49" s="109"/>
      <c r="AH49" s="109"/>
      <c r="AI49" s="109"/>
      <c r="AJ49" s="109"/>
      <c r="AK49" s="109"/>
    </row>
    <row r="50" spans="1:37" ht="15" customHeight="1">
      <c r="D50" s="105">
        <v>310305100002000</v>
      </c>
      <c r="E50" s="106" t="s">
        <v>139</v>
      </c>
      <c r="G50" s="109"/>
      <c r="H50" s="109"/>
      <c r="I50" s="109"/>
      <c r="J50" s="109"/>
      <c r="K50" s="109"/>
      <c r="L50" s="109"/>
      <c r="M50" s="109"/>
      <c r="N50" s="109"/>
      <c r="O50" s="109"/>
      <c r="P50" s="109"/>
      <c r="Q50" s="109"/>
      <c r="R50" s="109"/>
      <c r="S50" s="109"/>
      <c r="T50" s="109"/>
      <c r="U50" s="109"/>
      <c r="V50" s="109"/>
      <c r="W50" s="109"/>
      <c r="X50" s="109"/>
      <c r="Y50" s="109">
        <f t="shared" si="5"/>
        <v>0</v>
      </c>
      <c r="Z50" s="109"/>
      <c r="AA50" s="109"/>
      <c r="AB50" s="109"/>
      <c r="AC50" s="109"/>
      <c r="AD50" s="109"/>
      <c r="AE50" s="109"/>
      <c r="AF50" s="109"/>
      <c r="AG50" s="109"/>
      <c r="AH50" s="109"/>
      <c r="AI50" s="109"/>
      <c r="AJ50" s="109"/>
      <c r="AK50" s="109"/>
    </row>
    <row r="51" spans="1:37" ht="15" customHeight="1">
      <c r="D51" s="105">
        <v>310306100001000</v>
      </c>
      <c r="E51" s="106" t="s">
        <v>140</v>
      </c>
      <c r="G51" s="109"/>
      <c r="H51" s="109"/>
      <c r="I51" s="109"/>
      <c r="J51" s="109"/>
      <c r="K51" s="109"/>
      <c r="L51" s="109"/>
      <c r="M51" s="109"/>
      <c r="N51" s="109"/>
      <c r="O51" s="109"/>
      <c r="P51" s="109"/>
      <c r="Q51" s="109"/>
      <c r="R51" s="109"/>
      <c r="S51" s="109"/>
      <c r="T51" s="109"/>
      <c r="U51" s="109"/>
      <c r="V51" s="109"/>
      <c r="W51" s="109"/>
      <c r="X51" s="109"/>
      <c r="Y51" s="109">
        <f t="shared" si="5"/>
        <v>0</v>
      </c>
      <c r="Z51" s="109"/>
      <c r="AA51" s="109"/>
      <c r="AB51" s="109"/>
      <c r="AC51" s="109"/>
      <c r="AD51" s="109"/>
      <c r="AE51" s="109"/>
      <c r="AF51" s="109"/>
      <c r="AG51" s="109"/>
      <c r="AH51" s="109"/>
      <c r="AI51" s="109"/>
      <c r="AJ51" s="109"/>
      <c r="AK51" s="109"/>
    </row>
    <row r="52" spans="1:37" ht="15" customHeight="1">
      <c r="D52" s="105">
        <v>310306100002000</v>
      </c>
      <c r="E52" s="106" t="s">
        <v>141</v>
      </c>
      <c r="G52" s="109"/>
      <c r="H52" s="109"/>
      <c r="I52" s="109"/>
      <c r="J52" s="109"/>
      <c r="K52" s="109"/>
      <c r="L52" s="109"/>
      <c r="M52" s="109"/>
      <c r="N52" s="109"/>
      <c r="O52" s="109"/>
      <c r="P52" s="109"/>
      <c r="Q52" s="109"/>
      <c r="R52" s="109"/>
      <c r="S52" s="109"/>
      <c r="T52" s="109"/>
      <c r="U52" s="109"/>
      <c r="V52" s="109"/>
      <c r="W52" s="109"/>
      <c r="X52" s="109"/>
      <c r="Y52" s="109">
        <f t="shared" si="5"/>
        <v>0</v>
      </c>
      <c r="Z52" s="109"/>
      <c r="AA52" s="109"/>
      <c r="AB52" s="109"/>
      <c r="AC52" s="109"/>
      <c r="AD52" s="109"/>
      <c r="AE52" s="109"/>
      <c r="AF52" s="109"/>
      <c r="AG52" s="109"/>
      <c r="AH52" s="109"/>
      <c r="AI52" s="109"/>
      <c r="AJ52" s="109"/>
      <c r="AK52" s="109"/>
    </row>
    <row r="53" spans="1:37" ht="15" customHeight="1">
      <c r="D53" s="105">
        <v>310307100001000</v>
      </c>
      <c r="E53" s="106" t="s">
        <v>142</v>
      </c>
      <c r="G53" s="109"/>
      <c r="H53" s="109"/>
      <c r="I53" s="109"/>
      <c r="J53" s="109"/>
      <c r="K53" s="109"/>
      <c r="L53" s="109"/>
      <c r="M53" s="109"/>
      <c r="N53" s="109"/>
      <c r="O53" s="109"/>
      <c r="P53" s="109"/>
      <c r="Q53" s="109"/>
      <c r="R53" s="109"/>
      <c r="S53" s="109"/>
      <c r="T53" s="109"/>
      <c r="U53" s="109"/>
      <c r="V53" s="109"/>
      <c r="W53" s="109"/>
      <c r="X53" s="109"/>
      <c r="Y53" s="109">
        <f t="shared" si="5"/>
        <v>0</v>
      </c>
      <c r="Z53" s="109"/>
      <c r="AA53" s="109"/>
      <c r="AB53" s="109"/>
      <c r="AC53" s="109"/>
      <c r="AD53" s="109"/>
      <c r="AE53" s="109"/>
      <c r="AF53" s="109"/>
      <c r="AG53" s="109"/>
      <c r="AH53" s="109"/>
      <c r="AI53" s="109"/>
      <c r="AJ53" s="109"/>
      <c r="AK53" s="109"/>
    </row>
    <row r="54" spans="1:37" ht="15" customHeight="1">
      <c r="D54" s="105">
        <v>310400100001000</v>
      </c>
      <c r="E54" s="106" t="s">
        <v>143</v>
      </c>
      <c r="G54" s="109"/>
      <c r="H54" s="109"/>
      <c r="I54" s="109"/>
      <c r="J54" s="109"/>
      <c r="K54" s="109"/>
      <c r="L54" s="109"/>
      <c r="M54" s="109"/>
      <c r="N54" s="109"/>
      <c r="O54" s="109"/>
      <c r="P54" s="109"/>
      <c r="Q54" s="109"/>
      <c r="R54" s="109"/>
      <c r="S54" s="109"/>
      <c r="T54" s="109"/>
      <c r="U54" s="109"/>
      <c r="V54" s="109"/>
      <c r="W54" s="109"/>
      <c r="X54" s="109"/>
      <c r="Y54" s="109">
        <f t="shared" si="5"/>
        <v>0</v>
      </c>
      <c r="Z54" s="109"/>
      <c r="AA54" s="109"/>
      <c r="AB54" s="109"/>
      <c r="AC54" s="109"/>
      <c r="AD54" s="109"/>
      <c r="AE54" s="109"/>
      <c r="AF54" s="109"/>
      <c r="AG54" s="109"/>
      <c r="AH54" s="109"/>
      <c r="AI54" s="109"/>
      <c r="AJ54" s="109"/>
      <c r="AK54" s="109"/>
    </row>
    <row r="55" spans="1:37" ht="15" customHeight="1">
      <c r="A55" t="s">
        <v>38</v>
      </c>
      <c r="B55" t="s">
        <v>151</v>
      </c>
      <c r="C55" s="106" t="s">
        <v>143</v>
      </c>
      <c r="D55" s="106"/>
      <c r="E55" s="103" t="s">
        <v>61</v>
      </c>
      <c r="F55" s="109" t="e">
        <f>VLOOKUP($E55,Sheet2!$A$6:$V$60,3,FALSE)</f>
        <v>#REF!</v>
      </c>
      <c r="G55" s="109" t="e">
        <f>VLOOKUP($E55,Sheet2!$A$6:$V$60,4,FALSE)</f>
        <v>#REF!</v>
      </c>
      <c r="H55" s="109" t="e">
        <f>VLOOKUP($E55,Sheet2!$A$6:$V$60,5,FALSE)</f>
        <v>#REF!</v>
      </c>
      <c r="I55" s="109" t="e">
        <f>VLOOKUP($E55,Sheet2!$A$6:$V$60,6,FALSE)</f>
        <v>#REF!</v>
      </c>
      <c r="J55" s="109" t="e">
        <f>VLOOKUP($E55,Sheet2!$A$6:$V$60,7,FALSE)</f>
        <v>#REF!</v>
      </c>
      <c r="K55" s="109" t="e">
        <f>VLOOKUP($E55,Sheet2!$A$6:$V$60,8,FALSE)</f>
        <v>#REF!</v>
      </c>
      <c r="L55" s="109" t="e">
        <f>VLOOKUP($E55,Sheet2!$A$6:$V$60,9,FALSE)</f>
        <v>#REF!</v>
      </c>
      <c r="M55" s="109" t="e">
        <f>VLOOKUP($E55,Sheet2!$A$6:$V$60,10,FALSE)</f>
        <v>#REF!</v>
      </c>
      <c r="N55" s="109" t="e">
        <f>VLOOKUP($E55,Sheet2!$A$6:$V$60,11,FALSE)</f>
        <v>#REF!</v>
      </c>
      <c r="O55" s="109" t="e">
        <f>VLOOKUP($E55,Sheet2!$A$6:$V$60,12,FALSE)</f>
        <v>#REF!</v>
      </c>
      <c r="P55" s="109" t="e">
        <f>VLOOKUP($E55,Sheet2!$A$6:$V$60,13,FALSE)</f>
        <v>#REF!</v>
      </c>
      <c r="Q55" s="109" t="e">
        <f>VLOOKUP($E55,Sheet2!$A$6:$V$60,14,FALSE)</f>
        <v>#REF!</v>
      </c>
      <c r="R55" s="109" t="e">
        <f>VLOOKUP($E55,Sheet2!$A$6:$V$60,15,FALSE)</f>
        <v>#REF!</v>
      </c>
      <c r="S55" s="109" t="e">
        <f>VLOOKUP($E55,Sheet2!$A$6:$V$60,16,FALSE)</f>
        <v>#REF!</v>
      </c>
      <c r="T55" s="109" t="e">
        <f>VLOOKUP($E55,Sheet2!$A$6:$V$60,17,FALSE)</f>
        <v>#REF!</v>
      </c>
      <c r="U55" s="109" t="e">
        <f>VLOOKUP($E55,Sheet2!$A$6:$V$60,18,FALSE)</f>
        <v>#REF!</v>
      </c>
      <c r="V55" s="109" t="e">
        <f>VLOOKUP($E55,Sheet2!$A$6:$V$60,19,FALSE)</f>
        <v>#REF!</v>
      </c>
      <c r="W55" s="109" t="e">
        <f>VLOOKUP($E55,Sheet2!$A$6:$V$60,20,FALSE)</f>
        <v>#REF!</v>
      </c>
      <c r="X55" s="109" t="e">
        <f>VLOOKUP($E55,Sheet2!$A$6:$V$60,21,FALSE)</f>
        <v>#REF!</v>
      </c>
      <c r="Y55" s="109"/>
      <c r="Z55" s="109"/>
      <c r="AA55" s="109"/>
      <c r="AB55" s="109"/>
      <c r="AC55" s="109"/>
      <c r="AD55" s="109"/>
      <c r="AE55" s="109"/>
      <c r="AF55" s="109"/>
      <c r="AG55" s="109"/>
      <c r="AH55" s="109"/>
      <c r="AI55" s="109"/>
      <c r="AJ55" s="109"/>
      <c r="AK55" s="109"/>
    </row>
    <row r="56" spans="1:37" ht="15" customHeight="1">
      <c r="D56" s="105">
        <v>310500100001000</v>
      </c>
      <c r="E56" s="106" t="s">
        <v>144</v>
      </c>
      <c r="G56" s="109"/>
      <c r="H56" s="109"/>
      <c r="I56" s="109"/>
      <c r="J56" s="109"/>
      <c r="K56" s="109"/>
      <c r="L56" s="109"/>
      <c r="M56" s="109"/>
      <c r="N56" s="109"/>
      <c r="O56" s="109"/>
      <c r="P56" s="109"/>
      <c r="Q56" s="109"/>
      <c r="R56" s="109"/>
      <c r="S56" s="109"/>
      <c r="T56" s="109"/>
      <c r="U56" s="109"/>
      <c r="V56" s="109"/>
      <c r="W56" s="109"/>
      <c r="X56" s="109"/>
      <c r="Y56" s="109">
        <f>+W56+X56-I56</f>
        <v>0</v>
      </c>
      <c r="Z56" s="109"/>
      <c r="AA56" s="109"/>
      <c r="AB56" s="109"/>
      <c r="AC56" s="109"/>
      <c r="AD56" s="109"/>
      <c r="AE56" s="109"/>
      <c r="AF56" s="109"/>
      <c r="AG56" s="109"/>
      <c r="AH56" s="109"/>
      <c r="AI56" s="109"/>
      <c r="AJ56" s="109"/>
      <c r="AK56" s="109"/>
    </row>
    <row r="57" spans="1:37" ht="15" customHeight="1">
      <c r="A57" t="s">
        <v>38</v>
      </c>
      <c r="B57" t="s">
        <v>151</v>
      </c>
      <c r="C57" s="106" t="s">
        <v>144</v>
      </c>
      <c r="D57" s="106"/>
      <c r="E57" s="103" t="s">
        <v>60</v>
      </c>
      <c r="F57" s="109" t="e">
        <f>VLOOKUP($E57,Sheet2!$A$6:$V$60,3,FALSE)</f>
        <v>#REF!</v>
      </c>
      <c r="G57" s="109" t="e">
        <f>VLOOKUP($E57,Sheet2!$A$6:$V$60,4,FALSE)</f>
        <v>#REF!</v>
      </c>
      <c r="H57" s="109" t="e">
        <f>VLOOKUP($E57,Sheet2!$A$6:$V$60,5,FALSE)</f>
        <v>#REF!</v>
      </c>
      <c r="I57" s="109" t="e">
        <f>VLOOKUP($E57,Sheet2!$A$6:$V$60,6,FALSE)</f>
        <v>#REF!</v>
      </c>
      <c r="J57" s="109" t="e">
        <f>VLOOKUP($E57,Sheet2!$A$6:$V$60,7,FALSE)</f>
        <v>#REF!</v>
      </c>
      <c r="K57" s="109" t="e">
        <f>VLOOKUP($E57,Sheet2!$A$6:$V$60,8,FALSE)</f>
        <v>#REF!</v>
      </c>
      <c r="L57" s="109" t="e">
        <f>VLOOKUP($E57,Sheet2!$A$6:$V$60,9,FALSE)</f>
        <v>#REF!</v>
      </c>
      <c r="M57" s="109" t="e">
        <f>VLOOKUP($E57,Sheet2!$A$6:$V$60,10,FALSE)</f>
        <v>#REF!</v>
      </c>
      <c r="N57" s="109" t="e">
        <f>VLOOKUP($E57,Sheet2!$A$6:$V$60,11,FALSE)</f>
        <v>#REF!</v>
      </c>
      <c r="O57" s="109" t="e">
        <f>VLOOKUP($E57,Sheet2!$A$6:$V$60,12,FALSE)</f>
        <v>#REF!</v>
      </c>
      <c r="P57" s="109" t="e">
        <f>VLOOKUP($E57,Sheet2!$A$6:$V$60,13,FALSE)</f>
        <v>#REF!</v>
      </c>
      <c r="Q57" s="109" t="e">
        <f>VLOOKUP($E57,Sheet2!$A$6:$V$60,14,FALSE)</f>
        <v>#REF!</v>
      </c>
      <c r="R57" s="109" t="e">
        <f>VLOOKUP($E57,Sheet2!$A$6:$V$60,15,FALSE)</f>
        <v>#REF!</v>
      </c>
      <c r="S57" s="109" t="e">
        <f>VLOOKUP($E57,Sheet2!$A$6:$V$60,16,FALSE)</f>
        <v>#REF!</v>
      </c>
      <c r="T57" s="109" t="e">
        <f>VLOOKUP($E57,Sheet2!$A$6:$V$60,17,FALSE)</f>
        <v>#REF!</v>
      </c>
      <c r="U57" s="109" t="e">
        <f>VLOOKUP($E57,Sheet2!$A$6:$V$60,18,FALSE)</f>
        <v>#REF!</v>
      </c>
      <c r="V57" s="109" t="e">
        <f>VLOOKUP($E57,Sheet2!$A$6:$V$60,19,FALSE)</f>
        <v>#REF!</v>
      </c>
      <c r="W57" s="109" t="e">
        <f>VLOOKUP($E57,Sheet2!$A$6:$V$60,20,FALSE)</f>
        <v>#REF!</v>
      </c>
      <c r="X57" s="109" t="e">
        <f>VLOOKUP($E57,Sheet2!$A$6:$V$60,21,FALSE)</f>
        <v>#REF!</v>
      </c>
      <c r="Y57" s="109"/>
      <c r="Z57" s="109"/>
      <c r="AA57" s="109"/>
      <c r="AB57" s="109"/>
      <c r="AC57" s="109"/>
      <c r="AD57" s="109"/>
      <c r="AE57" s="109"/>
      <c r="AF57" s="109"/>
      <c r="AG57" s="109"/>
      <c r="AH57" s="109"/>
      <c r="AI57" s="109"/>
      <c r="AJ57" s="109"/>
      <c r="AK57" s="109"/>
    </row>
    <row r="58" spans="1:37" ht="15" customHeight="1">
      <c r="D58" s="105">
        <v>320101100001000</v>
      </c>
      <c r="E58" s="106" t="s">
        <v>145</v>
      </c>
      <c r="G58" s="109"/>
      <c r="H58" s="109"/>
      <c r="I58" s="109"/>
      <c r="J58" s="109"/>
      <c r="K58" s="109"/>
      <c r="L58" s="109"/>
      <c r="M58" s="109"/>
      <c r="N58" s="109"/>
      <c r="O58" s="109"/>
      <c r="P58" s="109"/>
      <c r="Q58" s="109"/>
      <c r="R58" s="109"/>
      <c r="S58" s="109"/>
      <c r="T58" s="109"/>
      <c r="U58" s="109"/>
      <c r="V58" s="109"/>
      <c r="W58" s="109"/>
      <c r="X58" s="109"/>
      <c r="Y58" s="109">
        <f t="shared" ref="Y58:Y62" si="6">+W58+X58-I58</f>
        <v>0</v>
      </c>
      <c r="Z58" s="109"/>
      <c r="AA58" s="109"/>
      <c r="AB58" s="109"/>
      <c r="AC58" s="109"/>
      <c r="AD58" s="109"/>
      <c r="AE58" s="109"/>
      <c r="AF58" s="109"/>
      <c r="AG58" s="109"/>
      <c r="AH58" s="109"/>
      <c r="AI58" s="109"/>
      <c r="AJ58" s="109"/>
      <c r="AK58" s="109"/>
    </row>
    <row r="59" spans="1:37" ht="15" customHeight="1">
      <c r="A59" t="s">
        <v>38</v>
      </c>
      <c r="B59" t="s">
        <v>181</v>
      </c>
      <c r="C59" s="106" t="s">
        <v>145</v>
      </c>
      <c r="D59" s="106"/>
      <c r="E59" s="103" t="s">
        <v>172</v>
      </c>
      <c r="F59" s="109" t="e">
        <f>VLOOKUP($E59,Sheet2!$A$6:$V$60,3,FALSE)</f>
        <v>#REF!</v>
      </c>
      <c r="G59" s="109" t="e">
        <f>VLOOKUP($E59,Sheet2!$A$6:$V$60,4,FALSE)</f>
        <v>#REF!</v>
      </c>
      <c r="H59" s="109" t="e">
        <f>VLOOKUP($E59,Sheet2!$A$6:$V$60,5,FALSE)</f>
        <v>#REF!</v>
      </c>
      <c r="I59" s="109" t="e">
        <f>VLOOKUP($E59,Sheet2!$A$6:$V$60,6,FALSE)</f>
        <v>#REF!</v>
      </c>
      <c r="J59" s="109" t="e">
        <f>VLOOKUP($E59,Sheet2!$A$6:$V$60,7,FALSE)</f>
        <v>#REF!</v>
      </c>
      <c r="K59" s="109" t="e">
        <f>VLOOKUP($E59,Sheet2!$A$6:$V$60,8,FALSE)</f>
        <v>#REF!</v>
      </c>
      <c r="L59" s="109" t="e">
        <f>VLOOKUP($E59,Sheet2!$A$6:$V$60,9,FALSE)</f>
        <v>#REF!</v>
      </c>
      <c r="M59" s="109" t="e">
        <f>VLOOKUP($E59,Sheet2!$A$6:$V$60,10,FALSE)</f>
        <v>#REF!</v>
      </c>
      <c r="N59" s="109" t="e">
        <f>VLOOKUP($E59,Sheet2!$A$6:$V$60,11,FALSE)</f>
        <v>#REF!</v>
      </c>
      <c r="O59" s="109" t="e">
        <f>VLOOKUP($E59,Sheet2!$A$6:$V$60,12,FALSE)</f>
        <v>#REF!</v>
      </c>
      <c r="P59" s="109" t="e">
        <f>VLOOKUP($E59,Sheet2!$A$6:$V$60,13,FALSE)</f>
        <v>#REF!</v>
      </c>
      <c r="Q59" s="109" t="e">
        <f>VLOOKUP($E59,Sheet2!$A$6:$V$60,14,FALSE)</f>
        <v>#REF!</v>
      </c>
      <c r="R59" s="109" t="e">
        <f>VLOOKUP($E59,Sheet2!$A$6:$V$60,15,FALSE)</f>
        <v>#REF!</v>
      </c>
      <c r="S59" s="109" t="e">
        <f>VLOOKUP($E59,Sheet2!$A$6:$V$60,16,FALSE)</f>
        <v>#REF!</v>
      </c>
      <c r="T59" s="109" t="e">
        <f>VLOOKUP($E59,Sheet2!$A$6:$V$60,17,FALSE)</f>
        <v>#REF!</v>
      </c>
      <c r="U59" s="109" t="e">
        <f>VLOOKUP($E59,Sheet2!$A$6:$V$60,18,FALSE)</f>
        <v>#REF!</v>
      </c>
      <c r="V59" s="109" t="e">
        <f>VLOOKUP($E59,Sheet2!$A$6:$V$60,19,FALSE)</f>
        <v>#REF!</v>
      </c>
      <c r="W59" s="109" t="e">
        <f>VLOOKUP($E59,Sheet2!$A$6:$V$60,20,FALSE)</f>
        <v>#REF!</v>
      </c>
      <c r="X59" s="109" t="e">
        <f>VLOOKUP($E59,Sheet2!$A$6:$V$60,21,FALSE)</f>
        <v>#REF!</v>
      </c>
      <c r="Y59" s="109" t="e">
        <f t="shared" si="6"/>
        <v>#REF!</v>
      </c>
      <c r="Z59" s="109"/>
      <c r="AA59" s="109"/>
      <c r="AB59" s="109"/>
      <c r="AC59" s="109"/>
      <c r="AD59" s="109"/>
      <c r="AE59" s="109"/>
      <c r="AF59" s="109"/>
      <c r="AG59" s="109"/>
      <c r="AH59" s="109"/>
      <c r="AI59" s="109"/>
      <c r="AJ59" s="109"/>
      <c r="AK59" s="109"/>
    </row>
    <row r="60" spans="1:37" ht="15" customHeight="1">
      <c r="D60" s="105">
        <v>320102100001000</v>
      </c>
      <c r="E60" s="106" t="s">
        <v>146</v>
      </c>
      <c r="G60" s="109"/>
      <c r="H60" s="109"/>
      <c r="I60" s="109"/>
      <c r="J60" s="109"/>
      <c r="K60" s="109"/>
      <c r="L60" s="109"/>
      <c r="M60" s="109"/>
      <c r="N60" s="109"/>
      <c r="O60" s="109"/>
      <c r="P60" s="109"/>
      <c r="Q60" s="109"/>
      <c r="R60" s="109"/>
      <c r="S60" s="109"/>
      <c r="T60" s="109"/>
      <c r="U60" s="109"/>
      <c r="V60" s="109"/>
      <c r="W60" s="109"/>
      <c r="X60" s="109"/>
      <c r="Y60" s="109">
        <f t="shared" si="6"/>
        <v>0</v>
      </c>
      <c r="Z60" s="109"/>
      <c r="AA60" s="109"/>
      <c r="AB60" s="109"/>
      <c r="AC60" s="109"/>
      <c r="AD60" s="109"/>
      <c r="AE60" s="109"/>
      <c r="AF60" s="109"/>
      <c r="AG60" s="109"/>
      <c r="AH60" s="109"/>
      <c r="AI60" s="109"/>
      <c r="AJ60" s="109"/>
      <c r="AK60" s="109"/>
    </row>
    <row r="61" spans="1:37" ht="15" customHeight="1">
      <c r="A61" t="s">
        <v>38</v>
      </c>
      <c r="B61" t="s">
        <v>181</v>
      </c>
      <c r="C61" s="106" t="s">
        <v>146</v>
      </c>
      <c r="D61" s="106"/>
      <c r="E61" s="103" t="s">
        <v>174</v>
      </c>
      <c r="F61" s="109" t="e">
        <f>VLOOKUP($E61,Sheet2!$A$6:$V$60,3,FALSE)</f>
        <v>#REF!</v>
      </c>
      <c r="G61" s="109" t="e">
        <f>VLOOKUP($E61,Sheet2!$A$6:$V$60,4,FALSE)</f>
        <v>#REF!</v>
      </c>
      <c r="H61" s="109" t="e">
        <f>VLOOKUP($E61,Sheet2!$A$6:$V$60,5,FALSE)</f>
        <v>#REF!</v>
      </c>
      <c r="I61" s="109" t="e">
        <f>VLOOKUP($E61,Sheet2!$A$6:$V$60,6,FALSE)</f>
        <v>#REF!</v>
      </c>
      <c r="J61" s="109" t="e">
        <f>VLOOKUP($E61,Sheet2!$A$6:$V$60,7,FALSE)</f>
        <v>#REF!</v>
      </c>
      <c r="K61" s="109" t="e">
        <f>VLOOKUP($E61,Sheet2!$A$6:$V$60,8,FALSE)</f>
        <v>#REF!</v>
      </c>
      <c r="L61" s="109" t="e">
        <f>VLOOKUP($E61,Sheet2!$A$6:$V$60,9,FALSE)</f>
        <v>#REF!</v>
      </c>
      <c r="M61" s="109" t="e">
        <f>VLOOKUP($E61,Sheet2!$A$6:$V$60,10,FALSE)</f>
        <v>#REF!</v>
      </c>
      <c r="N61" s="109" t="e">
        <f>VLOOKUP($E61,Sheet2!$A$6:$V$60,11,FALSE)</f>
        <v>#REF!</v>
      </c>
      <c r="O61" s="109" t="e">
        <f>VLOOKUP($E61,Sheet2!$A$6:$V$60,12,FALSE)</f>
        <v>#REF!</v>
      </c>
      <c r="P61" s="109" t="e">
        <f>VLOOKUP($E61,Sheet2!$A$6:$V$60,13,FALSE)</f>
        <v>#REF!</v>
      </c>
      <c r="Q61" s="109" t="e">
        <f>VLOOKUP($E61,Sheet2!$A$6:$V$60,14,FALSE)</f>
        <v>#REF!</v>
      </c>
      <c r="R61" s="109" t="e">
        <f>VLOOKUP($E61,Sheet2!$A$6:$V$60,15,FALSE)</f>
        <v>#REF!</v>
      </c>
      <c r="S61" s="109" t="e">
        <f>VLOOKUP($E61,Sheet2!$A$6:$V$60,16,FALSE)</f>
        <v>#REF!</v>
      </c>
      <c r="T61" s="109" t="e">
        <f>VLOOKUP($E61,Sheet2!$A$6:$V$60,17,FALSE)</f>
        <v>#REF!</v>
      </c>
      <c r="U61" s="109" t="e">
        <f>VLOOKUP($E61,Sheet2!$A$6:$V$60,18,FALSE)</f>
        <v>#REF!</v>
      </c>
      <c r="V61" s="109" t="e">
        <f>VLOOKUP($E61,Sheet2!$A$6:$V$60,19,FALSE)</f>
        <v>#REF!</v>
      </c>
      <c r="W61" s="109" t="e">
        <f>VLOOKUP($E61,Sheet2!$A$6:$V$60,20,FALSE)</f>
        <v>#REF!</v>
      </c>
      <c r="X61" s="109" t="e">
        <f>VLOOKUP($E61,Sheet2!$A$6:$V$60,21,FALSE)</f>
        <v>#REF!</v>
      </c>
      <c r="Y61" s="109" t="e">
        <f t="shared" si="6"/>
        <v>#REF!</v>
      </c>
      <c r="Z61" s="109"/>
      <c r="AA61" s="109"/>
      <c r="AB61" s="109"/>
      <c r="AC61" s="109"/>
      <c r="AD61" s="109"/>
      <c r="AE61" s="109"/>
      <c r="AF61" s="109"/>
      <c r="AG61" s="109"/>
      <c r="AH61" s="109"/>
      <c r="AI61" s="109"/>
      <c r="AJ61" s="109"/>
      <c r="AK61" s="109"/>
    </row>
    <row r="62" spans="1:37" ht="15" customHeight="1">
      <c r="D62" s="105">
        <v>330101100002000</v>
      </c>
      <c r="E62" s="106" t="s">
        <v>147</v>
      </c>
      <c r="G62" s="109"/>
      <c r="H62" s="109"/>
      <c r="I62" s="109"/>
      <c r="J62" s="109"/>
      <c r="K62" s="109"/>
      <c r="L62" s="109"/>
      <c r="M62" s="109"/>
      <c r="N62" s="109"/>
      <c r="O62" s="109"/>
      <c r="P62" s="109"/>
      <c r="Q62" s="109"/>
      <c r="R62" s="109"/>
      <c r="S62" s="109"/>
      <c r="T62" s="109"/>
      <c r="U62" s="109"/>
      <c r="V62" s="109"/>
      <c r="W62" s="109"/>
      <c r="X62" s="109"/>
      <c r="Y62" s="109">
        <f t="shared" si="6"/>
        <v>0</v>
      </c>
      <c r="Z62" s="109"/>
      <c r="AA62" s="109"/>
      <c r="AB62" s="109"/>
      <c r="AC62" s="109"/>
      <c r="AD62" s="109"/>
      <c r="AE62" s="109"/>
      <c r="AF62" s="109"/>
      <c r="AG62" s="109"/>
      <c r="AH62" s="109"/>
      <c r="AI62" s="109"/>
      <c r="AJ62" s="109"/>
      <c r="AK62" s="109"/>
    </row>
    <row r="63" spans="1:37" ht="15" customHeight="1">
      <c r="A63" t="s">
        <v>39</v>
      </c>
      <c r="B63" t="s">
        <v>151</v>
      </c>
      <c r="C63" s="106" t="s">
        <v>147</v>
      </c>
      <c r="D63" s="106"/>
      <c r="E63" s="103" t="s">
        <v>93</v>
      </c>
      <c r="F63" s="109" t="e">
        <f>VLOOKUP($E63,Sheet2!$A$6:$V$60,3,FALSE)</f>
        <v>#REF!</v>
      </c>
      <c r="G63" s="109" t="e">
        <f>VLOOKUP($E63,Sheet2!$A$6:$V$60,4,FALSE)</f>
        <v>#REF!</v>
      </c>
      <c r="H63" s="109" t="e">
        <f>VLOOKUP($E63,Sheet2!$A$6:$V$60,5,FALSE)</f>
        <v>#REF!</v>
      </c>
      <c r="I63" s="109" t="e">
        <f>VLOOKUP($E63,Sheet2!$A$6:$V$60,6,FALSE)</f>
        <v>#REF!</v>
      </c>
      <c r="J63" s="109" t="e">
        <f>VLOOKUP($E63,Sheet2!$A$6:$V$60,7,FALSE)</f>
        <v>#REF!</v>
      </c>
      <c r="K63" s="109" t="e">
        <f>VLOOKUP($E63,Sheet2!$A$6:$V$60,8,FALSE)</f>
        <v>#REF!</v>
      </c>
      <c r="L63" s="109" t="e">
        <f>VLOOKUP($E63,Sheet2!$A$6:$V$60,9,FALSE)</f>
        <v>#REF!</v>
      </c>
      <c r="M63" s="109" t="e">
        <f>VLOOKUP($E63,Sheet2!$A$6:$V$60,10,FALSE)</f>
        <v>#REF!</v>
      </c>
      <c r="N63" s="109" t="e">
        <f>VLOOKUP($E63,Sheet2!$A$6:$V$60,11,FALSE)</f>
        <v>#REF!</v>
      </c>
      <c r="O63" s="109" t="e">
        <f>VLOOKUP($E63,Sheet2!$A$6:$V$60,12,FALSE)</f>
        <v>#REF!</v>
      </c>
      <c r="P63" s="109" t="e">
        <f>VLOOKUP($E63,Sheet2!$A$6:$V$60,13,FALSE)</f>
        <v>#REF!</v>
      </c>
      <c r="Q63" s="109" t="e">
        <f>VLOOKUP($E63,Sheet2!$A$6:$V$60,14,FALSE)</f>
        <v>#REF!</v>
      </c>
      <c r="R63" s="109" t="e">
        <f>VLOOKUP($E63,Sheet2!$A$6:$V$60,15,FALSE)</f>
        <v>#REF!</v>
      </c>
      <c r="S63" s="109" t="e">
        <f>VLOOKUP($E63,Sheet2!$A$6:$V$60,16,FALSE)</f>
        <v>#REF!</v>
      </c>
      <c r="T63" s="109" t="e">
        <f>VLOOKUP($E63,Sheet2!$A$6:$V$60,17,FALSE)</f>
        <v>#REF!</v>
      </c>
      <c r="U63" s="109" t="e">
        <f>VLOOKUP($E63,Sheet2!$A$6:$V$60,18,FALSE)</f>
        <v>#REF!</v>
      </c>
      <c r="V63" s="109" t="e">
        <f>VLOOKUP($E63,Sheet2!$A$6:$V$60,19,FALSE)</f>
        <v>#REF!</v>
      </c>
      <c r="W63" s="109" t="e">
        <f>VLOOKUP($E63,Sheet2!$A$6:$V$60,20,FALSE)</f>
        <v>#REF!</v>
      </c>
      <c r="X63" s="109" t="e">
        <f>VLOOKUP($E63,Sheet2!$A$6:$V$60,21,FALSE)</f>
        <v>#REF!</v>
      </c>
      <c r="Y63" s="109"/>
      <c r="Z63" s="109"/>
      <c r="AA63" s="109"/>
      <c r="AB63" s="109"/>
      <c r="AC63" s="109"/>
      <c r="AD63" s="109"/>
      <c r="AE63" s="109"/>
      <c r="AF63" s="109"/>
      <c r="AG63" s="109"/>
      <c r="AH63" s="109"/>
      <c r="AI63" s="109"/>
      <c r="AJ63" s="109"/>
      <c r="AK63" s="109"/>
    </row>
    <row r="64" spans="1:37" ht="15" customHeight="1">
      <c r="A64" t="s">
        <v>38</v>
      </c>
      <c r="B64" t="s">
        <v>151</v>
      </c>
      <c r="C64" s="106" t="s">
        <v>147</v>
      </c>
      <c r="D64" s="106"/>
      <c r="E64" s="103" t="s">
        <v>57</v>
      </c>
      <c r="F64" s="109" t="e">
        <f>VLOOKUP($E64,Sheet2!$A$6:$V$60,3,FALSE)</f>
        <v>#REF!</v>
      </c>
      <c r="G64" s="109" t="e">
        <f>VLOOKUP($E64,Sheet2!$A$6:$V$60,4,FALSE)</f>
        <v>#REF!</v>
      </c>
      <c r="H64" s="109" t="e">
        <f>VLOOKUP($E64,Sheet2!$A$6:$V$60,5,FALSE)</f>
        <v>#REF!</v>
      </c>
      <c r="I64" s="109" t="e">
        <f>VLOOKUP($E64,Sheet2!$A$6:$V$60,6,FALSE)</f>
        <v>#REF!</v>
      </c>
      <c r="J64" s="109" t="e">
        <f>VLOOKUP($E64,Sheet2!$A$6:$V$60,7,FALSE)</f>
        <v>#REF!</v>
      </c>
      <c r="K64" s="109" t="e">
        <f>VLOOKUP($E64,Sheet2!$A$6:$V$60,8,FALSE)</f>
        <v>#REF!</v>
      </c>
      <c r="L64" s="109" t="e">
        <f>VLOOKUP($E64,Sheet2!$A$6:$V$60,9,FALSE)</f>
        <v>#REF!</v>
      </c>
      <c r="M64" s="109" t="e">
        <f>VLOOKUP($E64,Sheet2!$A$6:$V$60,10,FALSE)</f>
        <v>#REF!</v>
      </c>
      <c r="N64" s="109" t="e">
        <f>VLOOKUP($E64,Sheet2!$A$6:$V$60,11,FALSE)</f>
        <v>#REF!</v>
      </c>
      <c r="O64" s="109" t="e">
        <f>VLOOKUP($E64,Sheet2!$A$6:$V$60,12,FALSE)</f>
        <v>#REF!</v>
      </c>
      <c r="P64" s="109" t="e">
        <f>VLOOKUP($E64,Sheet2!$A$6:$V$60,13,FALSE)</f>
        <v>#REF!</v>
      </c>
      <c r="Q64" s="109" t="e">
        <f>VLOOKUP($E64,Sheet2!$A$6:$V$60,14,FALSE)</f>
        <v>#REF!</v>
      </c>
      <c r="R64" s="109" t="e">
        <f>VLOOKUP($E64,Sheet2!$A$6:$V$60,15,FALSE)</f>
        <v>#REF!</v>
      </c>
      <c r="S64" s="109" t="e">
        <f>VLOOKUP($E64,Sheet2!$A$6:$V$60,16,FALSE)</f>
        <v>#REF!</v>
      </c>
      <c r="T64" s="109" t="e">
        <f>VLOOKUP($E64,Sheet2!$A$6:$V$60,17,FALSE)</f>
        <v>#REF!</v>
      </c>
      <c r="U64" s="109" t="e">
        <f>VLOOKUP($E64,Sheet2!$A$6:$V$60,18,FALSE)</f>
        <v>#REF!</v>
      </c>
      <c r="V64" s="109" t="e">
        <f>VLOOKUP($E64,Sheet2!$A$6:$V$60,19,FALSE)</f>
        <v>#REF!</v>
      </c>
      <c r="W64" s="109" t="e">
        <f>VLOOKUP($E64,Sheet2!$A$6:$V$60,20,FALSE)</f>
        <v>#REF!</v>
      </c>
      <c r="X64" s="109" t="e">
        <f>VLOOKUP($E64,Sheet2!$A$6:$V$60,21,FALSE)</f>
        <v>#REF!</v>
      </c>
      <c r="Y64" s="109"/>
      <c r="Z64" s="109"/>
      <c r="AA64" s="109"/>
      <c r="AB64" s="109"/>
      <c r="AC64" s="109"/>
      <c r="AD64" s="109"/>
      <c r="AE64" s="109"/>
      <c r="AF64" s="109"/>
      <c r="AG64" s="109"/>
      <c r="AH64" s="109"/>
      <c r="AI64" s="109"/>
      <c r="AJ64" s="109"/>
      <c r="AK64" s="109"/>
    </row>
    <row r="65" spans="1:37" ht="15" customHeight="1">
      <c r="D65" s="105">
        <v>340100200001000</v>
      </c>
      <c r="E65" s="106" t="s">
        <v>148</v>
      </c>
      <c r="G65" s="109"/>
      <c r="H65" s="109"/>
      <c r="I65" s="109"/>
      <c r="J65" s="109"/>
      <c r="K65" s="109"/>
      <c r="L65" s="109"/>
      <c r="M65" s="109"/>
      <c r="N65" s="109"/>
      <c r="O65" s="109"/>
      <c r="P65" s="109"/>
      <c r="Q65" s="109"/>
      <c r="R65" s="109"/>
      <c r="S65" s="109"/>
      <c r="T65" s="109"/>
      <c r="U65" s="109"/>
      <c r="V65" s="109"/>
      <c r="W65" s="109"/>
      <c r="X65" s="109"/>
      <c r="Y65" s="109">
        <f t="shared" ref="Y65:Y69" si="7">+W65+X65-I65</f>
        <v>0</v>
      </c>
      <c r="Z65" s="109"/>
      <c r="AA65" s="109"/>
      <c r="AB65" s="109"/>
      <c r="AC65" s="109"/>
      <c r="AD65" s="109"/>
      <c r="AE65" s="109"/>
      <c r="AF65" s="109"/>
      <c r="AG65" s="109"/>
      <c r="AH65" s="109"/>
      <c r="AI65" s="109"/>
      <c r="AJ65" s="109"/>
      <c r="AK65" s="109"/>
    </row>
    <row r="66" spans="1:37" ht="15" customHeight="1">
      <c r="A66" t="s">
        <v>38</v>
      </c>
      <c r="B66" t="s">
        <v>181</v>
      </c>
      <c r="C66" s="106" t="s">
        <v>148</v>
      </c>
      <c r="D66" s="106"/>
      <c r="E66" s="103" t="s">
        <v>80</v>
      </c>
      <c r="F66" s="109" t="e">
        <f>VLOOKUP($E66,Sheet2!$A$6:$V$60,3,FALSE)</f>
        <v>#REF!</v>
      </c>
      <c r="G66" s="109" t="e">
        <f>VLOOKUP($E66,Sheet2!$A$6:$V$60,4,FALSE)</f>
        <v>#REF!</v>
      </c>
      <c r="H66" s="109" t="e">
        <f>VLOOKUP($E66,Sheet2!$A$6:$V$60,5,FALSE)</f>
        <v>#REF!</v>
      </c>
      <c r="I66" s="109" t="e">
        <f>VLOOKUP($E66,Sheet2!$A$6:$V$60,6,FALSE)</f>
        <v>#REF!</v>
      </c>
      <c r="J66" s="109" t="e">
        <f>VLOOKUP($E66,Sheet2!$A$6:$V$60,7,FALSE)</f>
        <v>#REF!</v>
      </c>
      <c r="K66" s="109" t="e">
        <f>VLOOKUP($E66,Sheet2!$A$6:$V$60,8,FALSE)</f>
        <v>#REF!</v>
      </c>
      <c r="L66" s="109" t="e">
        <f>VLOOKUP($E66,Sheet2!$A$6:$V$60,9,FALSE)</f>
        <v>#REF!</v>
      </c>
      <c r="M66" s="109" t="e">
        <f>VLOOKUP($E66,Sheet2!$A$6:$V$60,10,FALSE)</f>
        <v>#REF!</v>
      </c>
      <c r="N66" s="109" t="e">
        <f>VLOOKUP($E66,Sheet2!$A$6:$V$60,11,FALSE)</f>
        <v>#REF!</v>
      </c>
      <c r="O66" s="109" t="e">
        <f>VLOOKUP($E66,Sheet2!$A$6:$V$60,12,FALSE)</f>
        <v>#REF!</v>
      </c>
      <c r="P66" s="109" t="e">
        <f>VLOOKUP($E66,Sheet2!$A$6:$V$60,13,FALSE)</f>
        <v>#REF!</v>
      </c>
      <c r="Q66" s="109" t="e">
        <f>VLOOKUP($E66,Sheet2!$A$6:$V$60,14,FALSE)</f>
        <v>#REF!</v>
      </c>
      <c r="R66" s="109" t="e">
        <f>VLOOKUP($E66,Sheet2!$A$6:$V$60,15,FALSE)</f>
        <v>#REF!</v>
      </c>
      <c r="S66" s="109" t="e">
        <f>VLOOKUP($E66,Sheet2!$A$6:$V$60,16,FALSE)</f>
        <v>#REF!</v>
      </c>
      <c r="T66" s="109" t="e">
        <f>VLOOKUP($E66,Sheet2!$A$6:$V$60,17,FALSE)</f>
        <v>#REF!</v>
      </c>
      <c r="U66" s="109" t="e">
        <f>VLOOKUP($E66,Sheet2!$A$6:$V$60,18,FALSE)</f>
        <v>#REF!</v>
      </c>
      <c r="V66" s="109" t="e">
        <f>VLOOKUP($E66,Sheet2!$A$6:$V$60,19,FALSE)</f>
        <v>#REF!</v>
      </c>
      <c r="W66" s="109" t="e">
        <f>VLOOKUP($E66,Sheet2!$A$6:$V$60,20,FALSE)</f>
        <v>#REF!</v>
      </c>
      <c r="X66" s="109" t="e">
        <f>VLOOKUP($E66,Sheet2!$A$6:$V$60,21,FALSE)</f>
        <v>#REF!</v>
      </c>
      <c r="Y66" s="109" t="e">
        <f t="shared" si="7"/>
        <v>#REF!</v>
      </c>
      <c r="Z66" s="109"/>
      <c r="AA66" s="109"/>
      <c r="AB66" s="109"/>
      <c r="AC66" s="109"/>
      <c r="AD66" s="109"/>
      <c r="AE66" s="109"/>
      <c r="AF66" s="109"/>
      <c r="AG66" s="109"/>
      <c r="AH66" s="109"/>
      <c r="AI66" s="109"/>
      <c r="AJ66" s="109"/>
      <c r="AK66" s="109"/>
    </row>
    <row r="67" spans="1:37" ht="15" customHeight="1">
      <c r="A67" t="s">
        <v>38</v>
      </c>
      <c r="B67" t="s">
        <v>181</v>
      </c>
      <c r="C67" s="106" t="s">
        <v>148</v>
      </c>
      <c r="D67" s="106"/>
      <c r="E67" s="103" t="s">
        <v>154</v>
      </c>
      <c r="F67" s="109" t="e">
        <f>VLOOKUP($E67,Sheet2!$A$6:$V$60,3,FALSE)</f>
        <v>#REF!</v>
      </c>
      <c r="G67" s="109" t="e">
        <f>VLOOKUP($E67,Sheet2!$A$6:$V$60,4,FALSE)</f>
        <v>#REF!</v>
      </c>
      <c r="H67" s="109" t="e">
        <f>VLOOKUP($E67,Sheet2!$A$6:$V$60,5,FALSE)</f>
        <v>#REF!</v>
      </c>
      <c r="I67" s="109" t="e">
        <f>VLOOKUP($E67,Sheet2!$A$6:$V$60,6,FALSE)</f>
        <v>#REF!</v>
      </c>
      <c r="J67" s="109" t="e">
        <f>VLOOKUP($E67,Sheet2!$A$6:$V$60,7,FALSE)</f>
        <v>#REF!</v>
      </c>
      <c r="K67" s="109" t="e">
        <f>VLOOKUP($E67,Sheet2!$A$6:$V$60,8,FALSE)</f>
        <v>#REF!</v>
      </c>
      <c r="L67" s="109" t="e">
        <f>VLOOKUP($E67,Sheet2!$A$6:$V$60,9,FALSE)</f>
        <v>#REF!</v>
      </c>
      <c r="M67" s="109" t="e">
        <f>VLOOKUP($E67,Sheet2!$A$6:$V$60,10,FALSE)</f>
        <v>#REF!</v>
      </c>
      <c r="N67" s="109" t="e">
        <f>VLOOKUP($E67,Sheet2!$A$6:$V$60,11,FALSE)</f>
        <v>#REF!</v>
      </c>
      <c r="O67" s="109" t="e">
        <f>VLOOKUP($E67,Sheet2!$A$6:$V$60,12,FALSE)</f>
        <v>#REF!</v>
      </c>
      <c r="P67" s="109" t="e">
        <f>VLOOKUP($E67,Sheet2!$A$6:$V$60,13,FALSE)</f>
        <v>#REF!</v>
      </c>
      <c r="Q67" s="109" t="e">
        <f>VLOOKUP($E67,Sheet2!$A$6:$V$60,14,FALSE)</f>
        <v>#REF!</v>
      </c>
      <c r="R67" s="109" t="e">
        <f>VLOOKUP($E67,Sheet2!$A$6:$V$60,15,FALSE)</f>
        <v>#REF!</v>
      </c>
      <c r="S67" s="109" t="e">
        <f>VLOOKUP($E67,Sheet2!$A$6:$V$60,16,FALSE)</f>
        <v>#REF!</v>
      </c>
      <c r="T67" s="109" t="e">
        <f>VLOOKUP($E67,Sheet2!$A$6:$V$60,17,FALSE)</f>
        <v>#REF!</v>
      </c>
      <c r="U67" s="109" t="e">
        <f>VLOOKUP($E67,Sheet2!$A$6:$V$60,18,FALSE)</f>
        <v>#REF!</v>
      </c>
      <c r="V67" s="109" t="e">
        <f>VLOOKUP($E67,Sheet2!$A$6:$V$60,19,FALSE)</f>
        <v>#REF!</v>
      </c>
      <c r="W67" s="109" t="e">
        <f>VLOOKUP($E67,Sheet2!$A$6:$V$60,20,FALSE)</f>
        <v>#REF!</v>
      </c>
      <c r="X67" s="109" t="e">
        <f>VLOOKUP($E67,Sheet2!$A$6:$V$60,21,FALSE)</f>
        <v>#REF!</v>
      </c>
      <c r="Y67" s="109" t="e">
        <f t="shared" si="7"/>
        <v>#REF!</v>
      </c>
      <c r="Z67" s="109"/>
      <c r="AA67" s="109"/>
      <c r="AB67" s="109"/>
      <c r="AC67" s="109"/>
      <c r="AD67" s="109"/>
      <c r="AE67" s="109"/>
      <c r="AF67" s="109"/>
      <c r="AG67" s="109"/>
      <c r="AH67" s="109"/>
      <c r="AI67" s="109"/>
      <c r="AJ67" s="109"/>
      <c r="AK67" s="109"/>
    </row>
    <row r="68" spans="1:37" ht="15" customHeight="1">
      <c r="A68" t="s">
        <v>38</v>
      </c>
      <c r="B68" t="s">
        <v>181</v>
      </c>
      <c r="C68" s="106" t="s">
        <v>148</v>
      </c>
      <c r="D68" s="106"/>
      <c r="E68" s="103" t="s">
        <v>176</v>
      </c>
      <c r="F68" s="109" t="e">
        <f>VLOOKUP($E68,Sheet2!$A$6:$V$60,3,FALSE)</f>
        <v>#REF!</v>
      </c>
      <c r="G68" s="109" t="e">
        <f>VLOOKUP($E68,Sheet2!$A$6:$V$60,4,FALSE)</f>
        <v>#REF!</v>
      </c>
      <c r="H68" s="109" t="e">
        <f>VLOOKUP($E68,Sheet2!$A$6:$V$60,5,FALSE)</f>
        <v>#REF!</v>
      </c>
      <c r="I68" s="109" t="e">
        <f>VLOOKUP($E68,Sheet2!$A$6:$V$60,6,FALSE)</f>
        <v>#REF!</v>
      </c>
      <c r="J68" s="109" t="e">
        <f>VLOOKUP($E68,Sheet2!$A$6:$V$60,7,FALSE)</f>
        <v>#REF!</v>
      </c>
      <c r="K68" s="109" t="e">
        <f>VLOOKUP($E68,Sheet2!$A$6:$V$60,8,FALSE)</f>
        <v>#REF!</v>
      </c>
      <c r="L68" s="109" t="e">
        <f>VLOOKUP($E68,Sheet2!$A$6:$V$60,9,FALSE)</f>
        <v>#REF!</v>
      </c>
      <c r="M68" s="109" t="e">
        <f>VLOOKUP($E68,Sheet2!$A$6:$V$60,10,FALSE)</f>
        <v>#REF!</v>
      </c>
      <c r="N68" s="109" t="e">
        <f>VLOOKUP($E68,Sheet2!$A$6:$V$60,11,FALSE)</f>
        <v>#REF!</v>
      </c>
      <c r="O68" s="109" t="e">
        <f>VLOOKUP($E68,Sheet2!$A$6:$V$60,12,FALSE)</f>
        <v>#REF!</v>
      </c>
      <c r="P68" s="109" t="e">
        <f>VLOOKUP($E68,Sheet2!$A$6:$V$60,13,FALSE)</f>
        <v>#REF!</v>
      </c>
      <c r="Q68" s="109" t="e">
        <f>VLOOKUP($E68,Sheet2!$A$6:$V$60,14,FALSE)</f>
        <v>#REF!</v>
      </c>
      <c r="R68" s="109" t="e">
        <f>VLOOKUP($E68,Sheet2!$A$6:$V$60,15,FALSE)</f>
        <v>#REF!</v>
      </c>
      <c r="S68" s="109" t="e">
        <f>VLOOKUP($E68,Sheet2!$A$6:$V$60,16,FALSE)</f>
        <v>#REF!</v>
      </c>
      <c r="T68" s="109" t="e">
        <f>VLOOKUP($E68,Sheet2!$A$6:$V$60,17,FALSE)</f>
        <v>#REF!</v>
      </c>
      <c r="U68" s="109" t="e">
        <f>VLOOKUP($E68,Sheet2!$A$6:$V$60,18,FALSE)</f>
        <v>#REF!</v>
      </c>
      <c r="V68" s="109" t="e">
        <f>VLOOKUP($E68,Sheet2!$A$6:$V$60,19,FALSE)</f>
        <v>#REF!</v>
      </c>
      <c r="W68" s="109" t="e">
        <f>VLOOKUP($E68,Sheet2!$A$6:$V$60,20,FALSE)</f>
        <v>#REF!</v>
      </c>
      <c r="X68" s="109" t="e">
        <f>VLOOKUP($E68,Sheet2!$A$6:$V$60,21,FALSE)</f>
        <v>#REF!</v>
      </c>
      <c r="Y68" s="109" t="e">
        <f t="shared" si="7"/>
        <v>#REF!</v>
      </c>
      <c r="Z68" s="109"/>
      <c r="AA68" s="109"/>
      <c r="AB68" s="109"/>
      <c r="AC68" s="109"/>
      <c r="AD68" s="109"/>
      <c r="AE68" s="109"/>
      <c r="AF68" s="109"/>
      <c r="AG68" s="109"/>
      <c r="AH68" s="109"/>
      <c r="AI68" s="109"/>
      <c r="AJ68" s="109"/>
      <c r="AK68" s="109"/>
    </row>
    <row r="69" spans="1:37" ht="15" customHeight="1">
      <c r="E69" s="106" t="s">
        <v>25</v>
      </c>
      <c r="G69" s="109"/>
      <c r="H69" s="109"/>
      <c r="I69" s="109"/>
      <c r="J69" s="109"/>
      <c r="K69" s="109"/>
      <c r="L69" s="109"/>
      <c r="M69" s="109"/>
      <c r="N69" s="109"/>
      <c r="O69" s="109"/>
      <c r="P69" s="109"/>
      <c r="Q69" s="109"/>
      <c r="R69" s="109"/>
      <c r="S69" s="109"/>
      <c r="T69" s="109"/>
      <c r="U69" s="109"/>
      <c r="V69" s="109"/>
      <c r="W69" s="109"/>
      <c r="X69" s="109"/>
      <c r="Y69" s="109">
        <f t="shared" si="7"/>
        <v>0</v>
      </c>
      <c r="Z69" s="109"/>
      <c r="AA69" s="109"/>
      <c r="AB69" s="109"/>
      <c r="AC69" s="109"/>
      <c r="AD69" s="109"/>
      <c r="AE69" s="109"/>
      <c r="AF69" s="109"/>
      <c r="AG69" s="109"/>
      <c r="AH69" s="109"/>
      <c r="AI69" s="109"/>
      <c r="AJ69" s="109"/>
      <c r="AK69" s="109"/>
    </row>
    <row r="70" spans="1:37" ht="15" customHeight="1">
      <c r="A70" t="s">
        <v>39</v>
      </c>
      <c r="B70" t="s">
        <v>180</v>
      </c>
      <c r="C70" s="106" t="s">
        <v>25</v>
      </c>
      <c r="D70" s="106"/>
      <c r="E70" s="103" t="s">
        <v>55</v>
      </c>
      <c r="F70" s="109" t="e">
        <f>VLOOKUP($E70,Sheet2!$A$6:$V$60,3,FALSE)</f>
        <v>#REF!</v>
      </c>
      <c r="G70" s="109" t="e">
        <f>VLOOKUP($E70,Sheet2!$A$6:$V$60,4,FALSE)</f>
        <v>#REF!</v>
      </c>
      <c r="H70" s="109" t="e">
        <f>VLOOKUP($E70,Sheet2!$A$6:$V$60,5,FALSE)</f>
        <v>#REF!</v>
      </c>
      <c r="I70" s="109" t="e">
        <f>VLOOKUP($E70,Sheet2!$A$6:$V$60,6,FALSE)</f>
        <v>#REF!</v>
      </c>
      <c r="J70" s="109" t="e">
        <f>VLOOKUP($E70,Sheet2!$A$6:$V$60,7,FALSE)</f>
        <v>#REF!</v>
      </c>
      <c r="K70" s="109" t="e">
        <f>VLOOKUP($E70,Sheet2!$A$6:$V$60,8,FALSE)</f>
        <v>#REF!</v>
      </c>
      <c r="L70" s="109" t="e">
        <f>VLOOKUP($E70,Sheet2!$A$6:$V$60,9,FALSE)</f>
        <v>#REF!</v>
      </c>
      <c r="M70" s="109" t="e">
        <f>VLOOKUP($E70,Sheet2!$A$6:$V$60,10,FALSE)</f>
        <v>#REF!</v>
      </c>
      <c r="N70" s="109" t="e">
        <f>VLOOKUP($E70,Sheet2!$A$6:$V$60,11,FALSE)</f>
        <v>#REF!</v>
      </c>
      <c r="O70" s="109" t="e">
        <f>VLOOKUP($E70,Sheet2!$A$6:$V$60,12,FALSE)</f>
        <v>#REF!</v>
      </c>
      <c r="P70" s="109" t="e">
        <f>VLOOKUP($E70,Sheet2!$A$6:$V$60,13,FALSE)</f>
        <v>#REF!</v>
      </c>
      <c r="Q70" s="109" t="e">
        <f>VLOOKUP($E70,Sheet2!$A$6:$V$60,14,FALSE)</f>
        <v>#REF!</v>
      </c>
      <c r="R70" s="109" t="e">
        <f>VLOOKUP($E70,Sheet2!$A$6:$V$60,15,FALSE)</f>
        <v>#REF!</v>
      </c>
      <c r="S70" s="109" t="e">
        <f>VLOOKUP($E70,Sheet2!$A$6:$V$60,16,FALSE)</f>
        <v>#REF!</v>
      </c>
      <c r="T70" s="109" t="e">
        <f>VLOOKUP($E70,Sheet2!$A$6:$V$60,17,FALSE)</f>
        <v>#REF!</v>
      </c>
      <c r="U70" s="109" t="e">
        <f>VLOOKUP($E70,Sheet2!$A$6:$V$60,18,FALSE)</f>
        <v>#REF!</v>
      </c>
      <c r="V70" s="109" t="e">
        <f>VLOOKUP($E70,Sheet2!$A$6:$V$60,19,FALSE)</f>
        <v>#REF!</v>
      </c>
      <c r="W70" s="109" t="e">
        <f>VLOOKUP($E70,Sheet2!$A$6:$V$60,20,FALSE)</f>
        <v>#REF!</v>
      </c>
      <c r="X70" s="109" t="e">
        <f>VLOOKUP($E70,Sheet2!$A$6:$V$60,21,FALSE)</f>
        <v>#REF!</v>
      </c>
      <c r="Y70" s="109"/>
      <c r="Z70" s="109"/>
      <c r="AA70" s="109"/>
      <c r="AB70" s="109"/>
      <c r="AC70" s="109"/>
      <c r="AD70" s="109"/>
      <c r="AE70" s="109"/>
      <c r="AF70" s="109"/>
      <c r="AG70" s="109"/>
      <c r="AH70" s="109"/>
      <c r="AI70" s="109"/>
      <c r="AJ70" s="109"/>
      <c r="AK70" s="109"/>
    </row>
    <row r="71" spans="1:37" ht="15" customHeight="1">
      <c r="A71" t="s">
        <v>39</v>
      </c>
      <c r="B71" t="s">
        <v>180</v>
      </c>
      <c r="C71" s="106" t="s">
        <v>25</v>
      </c>
      <c r="D71" s="106"/>
      <c r="E71" s="103" t="s">
        <v>86</v>
      </c>
      <c r="F71" s="109" t="e">
        <f>VLOOKUP($E71,Sheet2!$A$6:$V$60,3,FALSE)</f>
        <v>#REF!</v>
      </c>
      <c r="G71" s="109" t="e">
        <f>VLOOKUP($E71,Sheet2!$A$6:$V$60,4,FALSE)</f>
        <v>#REF!</v>
      </c>
      <c r="H71" s="109" t="e">
        <f>VLOOKUP($E71,Sheet2!$A$6:$V$60,5,FALSE)</f>
        <v>#REF!</v>
      </c>
      <c r="I71" s="109" t="e">
        <f>VLOOKUP($E71,Sheet2!$A$6:$V$60,6,FALSE)</f>
        <v>#REF!</v>
      </c>
      <c r="J71" s="109" t="e">
        <f>VLOOKUP($E71,Sheet2!$A$6:$V$60,7,FALSE)</f>
        <v>#REF!</v>
      </c>
      <c r="K71" s="109" t="e">
        <f>VLOOKUP($E71,Sheet2!$A$6:$V$60,8,FALSE)</f>
        <v>#REF!</v>
      </c>
      <c r="L71" s="109" t="e">
        <f>VLOOKUP($E71,Sheet2!$A$6:$V$60,9,FALSE)</f>
        <v>#REF!</v>
      </c>
      <c r="M71" s="109" t="e">
        <f>VLOOKUP($E71,Sheet2!$A$6:$V$60,10,FALSE)</f>
        <v>#REF!</v>
      </c>
      <c r="N71" s="109" t="e">
        <f>VLOOKUP($E71,Sheet2!$A$6:$V$60,11,FALSE)</f>
        <v>#REF!</v>
      </c>
      <c r="O71" s="109" t="e">
        <f>VLOOKUP($E71,Sheet2!$A$6:$V$60,12,FALSE)</f>
        <v>#REF!</v>
      </c>
      <c r="P71" s="109" t="e">
        <f>VLOOKUP($E71,Sheet2!$A$6:$V$60,13,FALSE)</f>
        <v>#REF!</v>
      </c>
      <c r="Q71" s="109" t="e">
        <f>VLOOKUP($E71,Sheet2!$A$6:$V$60,14,FALSE)</f>
        <v>#REF!</v>
      </c>
      <c r="R71" s="109" t="e">
        <f>VLOOKUP($E71,Sheet2!$A$6:$V$60,15,FALSE)</f>
        <v>#REF!</v>
      </c>
      <c r="S71" s="109" t="e">
        <f>VLOOKUP($E71,Sheet2!$A$6:$V$60,16,FALSE)</f>
        <v>#REF!</v>
      </c>
      <c r="T71" s="109" t="e">
        <f>VLOOKUP($E71,Sheet2!$A$6:$V$60,17,FALSE)</f>
        <v>#REF!</v>
      </c>
      <c r="U71" s="109" t="e">
        <f>VLOOKUP($E71,Sheet2!$A$6:$V$60,18,FALSE)</f>
        <v>#REF!</v>
      </c>
      <c r="V71" s="109" t="e">
        <f>VLOOKUP($E71,Sheet2!$A$6:$V$60,19,FALSE)</f>
        <v>#REF!</v>
      </c>
      <c r="W71" s="109" t="e">
        <f>VLOOKUP($E71,Sheet2!$A$6:$V$60,20,FALSE)</f>
        <v>#REF!</v>
      </c>
      <c r="X71" s="109" t="e">
        <f>VLOOKUP($E71,Sheet2!$A$6:$V$60,21,FALSE)</f>
        <v>#REF!</v>
      </c>
      <c r="Y71" s="109"/>
      <c r="Z71" s="109"/>
      <c r="AA71" s="109"/>
      <c r="AB71" s="109"/>
      <c r="AC71" s="109"/>
      <c r="AD71" s="109"/>
      <c r="AE71" s="109"/>
      <c r="AF71" s="109"/>
      <c r="AG71" s="109"/>
      <c r="AH71" s="109"/>
      <c r="AI71" s="109"/>
      <c r="AJ71" s="109"/>
      <c r="AK71" s="109"/>
    </row>
    <row r="72" spans="1:37" ht="15" customHeight="1">
      <c r="A72" t="s">
        <v>39</v>
      </c>
      <c r="B72" t="s">
        <v>180</v>
      </c>
      <c r="C72" s="106" t="s">
        <v>25</v>
      </c>
      <c r="D72" s="106"/>
      <c r="E72" s="103" t="s">
        <v>56</v>
      </c>
      <c r="F72" s="109" t="e">
        <f>VLOOKUP($E72,Sheet2!$A$6:$V$60,3,FALSE)</f>
        <v>#REF!</v>
      </c>
      <c r="G72" s="109" t="e">
        <f>VLOOKUP($E72,Sheet2!$A$6:$V$60,4,FALSE)</f>
        <v>#REF!</v>
      </c>
      <c r="H72" s="109" t="e">
        <f>VLOOKUP($E72,Sheet2!$A$6:$V$60,5,FALSE)</f>
        <v>#REF!</v>
      </c>
      <c r="I72" s="109" t="e">
        <f>VLOOKUP($E72,Sheet2!$A$6:$V$60,6,FALSE)</f>
        <v>#REF!</v>
      </c>
      <c r="J72" s="109" t="e">
        <f>VLOOKUP($E72,Sheet2!$A$6:$V$60,7,FALSE)</f>
        <v>#REF!</v>
      </c>
      <c r="K72" s="109" t="e">
        <f>VLOOKUP($E72,Sheet2!$A$6:$V$60,8,FALSE)</f>
        <v>#REF!</v>
      </c>
      <c r="L72" s="109" t="e">
        <f>VLOOKUP($E72,Sheet2!$A$6:$V$60,9,FALSE)</f>
        <v>#REF!</v>
      </c>
      <c r="M72" s="109" t="e">
        <f>VLOOKUP($E72,Sheet2!$A$6:$V$60,10,FALSE)</f>
        <v>#REF!</v>
      </c>
      <c r="N72" s="109" t="e">
        <f>VLOOKUP($E72,Sheet2!$A$6:$V$60,11,FALSE)</f>
        <v>#REF!</v>
      </c>
      <c r="O72" s="109" t="e">
        <f>VLOOKUP($E72,Sheet2!$A$6:$V$60,12,FALSE)</f>
        <v>#REF!</v>
      </c>
      <c r="P72" s="109" t="e">
        <f>VLOOKUP($E72,Sheet2!$A$6:$V$60,13,FALSE)</f>
        <v>#REF!</v>
      </c>
      <c r="Q72" s="109" t="e">
        <f>VLOOKUP($E72,Sheet2!$A$6:$V$60,14,FALSE)</f>
        <v>#REF!</v>
      </c>
      <c r="R72" s="109" t="e">
        <f>VLOOKUP($E72,Sheet2!$A$6:$V$60,15,FALSE)</f>
        <v>#REF!</v>
      </c>
      <c r="S72" s="109" t="e">
        <f>VLOOKUP($E72,Sheet2!$A$6:$V$60,16,FALSE)</f>
        <v>#REF!</v>
      </c>
      <c r="T72" s="109" t="e">
        <f>VLOOKUP($E72,Sheet2!$A$6:$V$60,17,FALSE)</f>
        <v>#REF!</v>
      </c>
      <c r="U72" s="109" t="e">
        <f>VLOOKUP($E72,Sheet2!$A$6:$V$60,18,FALSE)</f>
        <v>#REF!</v>
      </c>
      <c r="V72" s="109" t="e">
        <f>VLOOKUP($E72,Sheet2!$A$6:$V$60,19,FALSE)</f>
        <v>#REF!</v>
      </c>
      <c r="W72" s="109" t="e">
        <f>VLOOKUP($E72,Sheet2!$A$6:$V$60,20,FALSE)</f>
        <v>#REF!</v>
      </c>
      <c r="X72" s="109" t="e">
        <f>VLOOKUP($E72,Sheet2!$A$6:$V$60,21,FALSE)</f>
        <v>#REF!</v>
      </c>
      <c r="Y72" s="109"/>
      <c r="Z72" s="109"/>
      <c r="AA72" s="109"/>
      <c r="AB72" s="109"/>
      <c r="AC72" s="109"/>
      <c r="AD72" s="109"/>
      <c r="AE72" s="109"/>
      <c r="AF72" s="109"/>
      <c r="AG72" s="109"/>
      <c r="AH72" s="109"/>
      <c r="AI72" s="109"/>
      <c r="AJ72" s="109"/>
      <c r="AK72" s="109"/>
    </row>
    <row r="73" spans="1:37">
      <c r="Y73" s="109">
        <f t="shared" ref="Y73:Y74" si="8">+W73+X73-I73</f>
        <v>0</v>
      </c>
    </row>
    <row r="74" spans="1:37">
      <c r="F74" s="109" t="e">
        <f t="shared" ref="F74:X74" si="9">SUBTOTAL(109,F2:F73)</f>
        <v>#REF!</v>
      </c>
      <c r="G74" s="109" t="e">
        <f t="shared" si="9"/>
        <v>#REF!</v>
      </c>
      <c r="H74" s="109" t="e">
        <f t="shared" si="9"/>
        <v>#REF!</v>
      </c>
      <c r="I74" s="109" t="e">
        <f t="shared" si="9"/>
        <v>#REF!</v>
      </c>
      <c r="J74" s="109" t="e">
        <f t="shared" si="9"/>
        <v>#REF!</v>
      </c>
      <c r="K74" s="109" t="e">
        <f t="shared" si="9"/>
        <v>#REF!</v>
      </c>
      <c r="L74" s="109" t="e">
        <f t="shared" si="9"/>
        <v>#REF!</v>
      </c>
      <c r="M74" s="109" t="e">
        <f t="shared" si="9"/>
        <v>#REF!</v>
      </c>
      <c r="N74" s="109" t="e">
        <f t="shared" si="9"/>
        <v>#REF!</v>
      </c>
      <c r="O74" s="109" t="e">
        <f t="shared" si="9"/>
        <v>#REF!</v>
      </c>
      <c r="P74" s="109" t="e">
        <f t="shared" si="9"/>
        <v>#REF!</v>
      </c>
      <c r="Q74" s="109" t="e">
        <f t="shared" si="9"/>
        <v>#REF!</v>
      </c>
      <c r="R74" s="109" t="e">
        <f t="shared" si="9"/>
        <v>#REF!</v>
      </c>
      <c r="S74" s="109" t="e">
        <f t="shared" si="9"/>
        <v>#REF!</v>
      </c>
      <c r="T74" s="109" t="e">
        <f t="shared" si="9"/>
        <v>#REF!</v>
      </c>
      <c r="U74" s="109" t="e">
        <f t="shared" si="9"/>
        <v>#REF!</v>
      </c>
      <c r="V74" s="109" t="e">
        <f t="shared" si="9"/>
        <v>#REF!</v>
      </c>
      <c r="W74" s="109" t="e">
        <f t="shared" si="9"/>
        <v>#REF!</v>
      </c>
      <c r="X74" s="109" t="e">
        <f t="shared" si="9"/>
        <v>#REF!</v>
      </c>
      <c r="Y74" s="109" t="e">
        <f t="shared" si="8"/>
        <v>#REF!</v>
      </c>
    </row>
    <row r="76" spans="1:37">
      <c r="W76" s="56">
        <v>252474611</v>
      </c>
    </row>
    <row r="77" spans="1:37">
      <c r="W77" s="56" t="e">
        <f>+W76-W74</f>
        <v>#REF!</v>
      </c>
    </row>
  </sheetData>
  <autoFilter ref="A2:AK72"/>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12:G1253"/>
  <sheetViews>
    <sheetView topLeftCell="A1175" workbookViewId="0">
      <selection activeCell="C23" sqref="C23"/>
    </sheetView>
  </sheetViews>
  <sheetFormatPr defaultRowHeight="15"/>
  <cols>
    <col min="7" max="7" width="11.5703125" bestFit="1" customWidth="1"/>
  </cols>
  <sheetData>
    <row r="12" spans="2:3">
      <c r="B12" t="s">
        <v>45</v>
      </c>
      <c r="C12" t="s">
        <v>49</v>
      </c>
    </row>
    <row r="13" spans="2:3">
      <c r="B13" t="s">
        <v>46</v>
      </c>
    </row>
    <row r="14" spans="2:3">
      <c r="B14" t="s">
        <v>28</v>
      </c>
      <c r="C14" t="s">
        <v>10</v>
      </c>
    </row>
    <row r="20" spans="2:4">
      <c r="B20">
        <v>9627858.1600000001</v>
      </c>
      <c r="C20">
        <v>9627858.1600000001</v>
      </c>
      <c r="D20">
        <f>+C20-B20</f>
        <v>0</v>
      </c>
    </row>
    <row r="21" spans="2:4">
      <c r="C21">
        <v>0</v>
      </c>
      <c r="D21">
        <f t="shared" ref="D21:D84" si="0">+C21-B21</f>
        <v>0</v>
      </c>
    </row>
    <row r="22" spans="2:4">
      <c r="B22">
        <v>769636.32999999984</v>
      </c>
      <c r="C22">
        <v>769636.32999999984</v>
      </c>
      <c r="D22">
        <f t="shared" si="0"/>
        <v>0</v>
      </c>
    </row>
    <row r="23" spans="2:4">
      <c r="B23">
        <v>0</v>
      </c>
      <c r="C23">
        <v>0</v>
      </c>
      <c r="D23">
        <f t="shared" si="0"/>
        <v>0</v>
      </c>
    </row>
    <row r="24" spans="2:4">
      <c r="B24">
        <v>152500</v>
      </c>
      <c r="C24">
        <v>152500</v>
      </c>
      <c r="D24">
        <f t="shared" si="0"/>
        <v>0</v>
      </c>
    </row>
    <row r="25" spans="2:4">
      <c r="B25">
        <v>152500</v>
      </c>
      <c r="C25">
        <v>152500</v>
      </c>
      <c r="D25">
        <f t="shared" si="0"/>
        <v>0</v>
      </c>
    </row>
    <row r="26" spans="2:4">
      <c r="B26">
        <v>245000</v>
      </c>
      <c r="C26">
        <v>245000</v>
      </c>
      <c r="D26">
        <f t="shared" si="0"/>
        <v>0</v>
      </c>
    </row>
    <row r="27" spans="2:4">
      <c r="B27">
        <v>1772736.25</v>
      </c>
      <c r="C27">
        <v>1772736.25</v>
      </c>
      <c r="D27">
        <f t="shared" si="0"/>
        <v>0</v>
      </c>
    </row>
    <row r="28" spans="2:4">
      <c r="B28">
        <v>185273.05</v>
      </c>
      <c r="C28">
        <v>185273.05</v>
      </c>
      <c r="D28">
        <f t="shared" si="0"/>
        <v>0</v>
      </c>
    </row>
    <row r="29" spans="2:4">
      <c r="B29">
        <v>0</v>
      </c>
      <c r="C29">
        <v>0</v>
      </c>
      <c r="D29">
        <f t="shared" si="0"/>
        <v>0</v>
      </c>
    </row>
    <row r="30" spans="2:4">
      <c r="B30">
        <v>7944257.9700000007</v>
      </c>
      <c r="C30">
        <v>7944257.9700000007</v>
      </c>
      <c r="D30">
        <f t="shared" si="0"/>
        <v>0</v>
      </c>
    </row>
    <row r="31" spans="2:4">
      <c r="B31">
        <v>1788943.87</v>
      </c>
      <c r="C31">
        <v>1788943.87</v>
      </c>
      <c r="D31">
        <f t="shared" si="0"/>
        <v>0</v>
      </c>
    </row>
    <row r="32" spans="2:4">
      <c r="B32">
        <v>0</v>
      </c>
      <c r="C32">
        <v>0</v>
      </c>
      <c r="D32">
        <f t="shared" si="0"/>
        <v>0</v>
      </c>
    </row>
    <row r="33" spans="2:4">
      <c r="B33">
        <v>37600</v>
      </c>
      <c r="C33">
        <v>37600</v>
      </c>
      <c r="D33">
        <f t="shared" si="0"/>
        <v>0</v>
      </c>
    </row>
    <row r="34" spans="2:4">
      <c r="B34">
        <v>113412.5</v>
      </c>
      <c r="C34">
        <v>113412.5</v>
      </c>
      <c r="D34">
        <f t="shared" si="0"/>
        <v>0</v>
      </c>
    </row>
    <row r="35" spans="2:4">
      <c r="B35">
        <v>38800</v>
      </c>
      <c r="C35">
        <v>38800</v>
      </c>
      <c r="D35">
        <f t="shared" si="0"/>
        <v>0</v>
      </c>
    </row>
    <row r="36" spans="2:4">
      <c r="B36">
        <v>0</v>
      </c>
      <c r="C36">
        <v>0</v>
      </c>
      <c r="D36">
        <f t="shared" si="0"/>
        <v>0</v>
      </c>
    </row>
    <row r="37" spans="2:4">
      <c r="B37">
        <v>1400209</v>
      </c>
      <c r="C37">
        <v>1400209</v>
      </c>
      <c r="D37">
        <f t="shared" si="0"/>
        <v>0</v>
      </c>
    </row>
    <row r="38" spans="2:4">
      <c r="B38">
        <v>24228727.130000003</v>
      </c>
      <c r="C38">
        <v>24228727.130000003</v>
      </c>
      <c r="D38">
        <f t="shared" si="0"/>
        <v>0</v>
      </c>
    </row>
    <row r="39" spans="2:4">
      <c r="B39">
        <v>56457.18</v>
      </c>
      <c r="C39">
        <v>56457.18</v>
      </c>
      <c r="D39">
        <f t="shared" si="0"/>
        <v>0</v>
      </c>
    </row>
    <row r="40" spans="2:4">
      <c r="B40">
        <v>120312.25</v>
      </c>
      <c r="C40">
        <v>120312.25</v>
      </c>
      <c r="D40">
        <f t="shared" si="0"/>
        <v>0</v>
      </c>
    </row>
    <row r="41" spans="2:4">
      <c r="D41">
        <f t="shared" si="0"/>
        <v>0</v>
      </c>
    </row>
    <row r="42" spans="2:4">
      <c r="D42">
        <f t="shared" si="0"/>
        <v>0</v>
      </c>
    </row>
    <row r="43" spans="2:4">
      <c r="C43">
        <v>0</v>
      </c>
      <c r="D43">
        <f t="shared" si="0"/>
        <v>0</v>
      </c>
    </row>
    <row r="44" spans="2:4">
      <c r="B44">
        <v>4492775.6500000004</v>
      </c>
      <c r="C44">
        <v>4492775.6500000004</v>
      </c>
      <c r="D44">
        <f t="shared" si="0"/>
        <v>0</v>
      </c>
    </row>
    <row r="45" spans="2:4">
      <c r="C45">
        <v>0</v>
      </c>
      <c r="D45">
        <f t="shared" si="0"/>
        <v>0</v>
      </c>
    </row>
    <row r="46" spans="2:4">
      <c r="B46">
        <v>286454.53000000003</v>
      </c>
      <c r="C46">
        <v>286454.53000000003</v>
      </c>
      <c r="D46">
        <f t="shared" si="0"/>
        <v>0</v>
      </c>
    </row>
    <row r="47" spans="2:4">
      <c r="B47">
        <v>35000</v>
      </c>
      <c r="C47">
        <v>35000</v>
      </c>
      <c r="D47">
        <f t="shared" si="0"/>
        <v>0</v>
      </c>
    </row>
    <row r="48" spans="2:4">
      <c r="B48">
        <v>35000</v>
      </c>
      <c r="C48">
        <v>35000</v>
      </c>
      <c r="D48">
        <f t="shared" si="0"/>
        <v>0</v>
      </c>
    </row>
    <row r="49" spans="2:4">
      <c r="B49">
        <v>90000</v>
      </c>
      <c r="C49">
        <v>90000</v>
      </c>
      <c r="D49">
        <f t="shared" si="0"/>
        <v>0</v>
      </c>
    </row>
    <row r="50" spans="2:4">
      <c r="B50">
        <v>0</v>
      </c>
      <c r="C50">
        <v>0</v>
      </c>
      <c r="D50">
        <f t="shared" si="0"/>
        <v>0</v>
      </c>
    </row>
    <row r="51" spans="2:4">
      <c r="B51">
        <v>0</v>
      </c>
      <c r="C51">
        <v>0</v>
      </c>
      <c r="D51">
        <f t="shared" si="0"/>
        <v>0</v>
      </c>
    </row>
    <row r="52" spans="2:4">
      <c r="B52">
        <v>14000</v>
      </c>
      <c r="C52">
        <v>14000</v>
      </c>
      <c r="D52">
        <f t="shared" si="0"/>
        <v>0</v>
      </c>
    </row>
    <row r="53" spans="2:4">
      <c r="B53">
        <v>53500</v>
      </c>
      <c r="C53">
        <v>53500</v>
      </c>
      <c r="D53">
        <f t="shared" si="0"/>
        <v>0</v>
      </c>
    </row>
    <row r="54" spans="2:4">
      <c r="B54">
        <v>14400</v>
      </c>
      <c r="C54">
        <v>14400</v>
      </c>
      <c r="D54">
        <f t="shared" si="0"/>
        <v>0</v>
      </c>
    </row>
    <row r="55" spans="2:4">
      <c r="B55">
        <v>0</v>
      </c>
      <c r="C55">
        <v>0</v>
      </c>
      <c r="D55">
        <f t="shared" si="0"/>
        <v>0</v>
      </c>
    </row>
    <row r="56" spans="2:4">
      <c r="B56">
        <v>0</v>
      </c>
      <c r="C56">
        <v>0</v>
      </c>
      <c r="D56">
        <f t="shared" si="0"/>
        <v>0</v>
      </c>
    </row>
    <row r="57" spans="2:4">
      <c r="B57">
        <v>637798</v>
      </c>
      <c r="C57">
        <v>637798</v>
      </c>
      <c r="D57">
        <f t="shared" si="0"/>
        <v>0</v>
      </c>
    </row>
    <row r="58" spans="2:4">
      <c r="B58">
        <v>5658928.1800000006</v>
      </c>
      <c r="C58">
        <v>5658928.1800000006</v>
      </c>
      <c r="D58">
        <f t="shared" si="0"/>
        <v>0</v>
      </c>
    </row>
    <row r="59" spans="2:4">
      <c r="D59">
        <f t="shared" si="0"/>
        <v>0</v>
      </c>
    </row>
    <row r="60" spans="2:4">
      <c r="D60">
        <f t="shared" si="0"/>
        <v>0</v>
      </c>
    </row>
    <row r="61" spans="2:4">
      <c r="C61">
        <v>0</v>
      </c>
      <c r="D61">
        <f t="shared" si="0"/>
        <v>0</v>
      </c>
    </row>
    <row r="62" spans="2:4">
      <c r="B62">
        <v>28794711.249999996</v>
      </c>
      <c r="C62">
        <v>28794711.25</v>
      </c>
      <c r="D62">
        <f t="shared" si="0"/>
        <v>0</v>
      </c>
    </row>
    <row r="63" spans="2:4">
      <c r="C63">
        <v>0</v>
      </c>
      <c r="D63">
        <f t="shared" si="0"/>
        <v>0</v>
      </c>
    </row>
    <row r="64" spans="2:4">
      <c r="B64">
        <v>1472163.6</v>
      </c>
      <c r="C64">
        <v>1472163.6</v>
      </c>
      <c r="D64">
        <f t="shared" si="0"/>
        <v>0</v>
      </c>
    </row>
    <row r="65" spans="2:4">
      <c r="B65">
        <v>35000</v>
      </c>
      <c r="C65">
        <v>35000</v>
      </c>
      <c r="D65">
        <f t="shared" si="0"/>
        <v>0</v>
      </c>
    </row>
    <row r="66" spans="2:4">
      <c r="B66">
        <v>35000</v>
      </c>
      <c r="C66">
        <v>35000</v>
      </c>
      <c r="D66">
        <f t="shared" si="0"/>
        <v>0</v>
      </c>
    </row>
    <row r="67" spans="2:4">
      <c r="B67">
        <v>460000</v>
      </c>
      <c r="C67">
        <v>460000</v>
      </c>
      <c r="D67">
        <f t="shared" si="0"/>
        <v>0</v>
      </c>
    </row>
    <row r="68" spans="2:4">
      <c r="B68">
        <v>0</v>
      </c>
      <c r="C68">
        <v>0</v>
      </c>
      <c r="D68">
        <f t="shared" si="0"/>
        <v>0</v>
      </c>
    </row>
    <row r="69" spans="2:4">
      <c r="B69">
        <v>0</v>
      </c>
      <c r="C69">
        <v>0</v>
      </c>
      <c r="D69">
        <f t="shared" si="0"/>
        <v>0</v>
      </c>
    </row>
    <row r="70" spans="2:4">
      <c r="B70">
        <v>74600</v>
      </c>
      <c r="C70">
        <v>74600</v>
      </c>
      <c r="D70">
        <f t="shared" si="0"/>
        <v>0</v>
      </c>
    </row>
    <row r="71" spans="2:4">
      <c r="B71">
        <v>286562.5</v>
      </c>
      <c r="C71">
        <v>286562.5</v>
      </c>
      <c r="D71">
        <f t="shared" si="0"/>
        <v>0</v>
      </c>
    </row>
    <row r="72" spans="2:4">
      <c r="B72">
        <v>74500</v>
      </c>
      <c r="C72">
        <v>74500</v>
      </c>
      <c r="D72">
        <f t="shared" si="0"/>
        <v>0</v>
      </c>
    </row>
    <row r="73" spans="2:4">
      <c r="B73">
        <v>0</v>
      </c>
      <c r="C73">
        <v>0</v>
      </c>
      <c r="D73">
        <f t="shared" si="0"/>
        <v>0</v>
      </c>
    </row>
    <row r="74" spans="2:4">
      <c r="B74">
        <v>4024886</v>
      </c>
      <c r="C74">
        <v>4024886</v>
      </c>
      <c r="D74">
        <f t="shared" si="0"/>
        <v>0</v>
      </c>
    </row>
    <row r="75" spans="2:4">
      <c r="B75">
        <v>35257423.349999994</v>
      </c>
      <c r="C75">
        <v>35257423.350000001</v>
      </c>
      <c r="D75">
        <f t="shared" si="0"/>
        <v>0</v>
      </c>
    </row>
    <row r="76" spans="2:4">
      <c r="B76">
        <v>154821</v>
      </c>
      <c r="C76">
        <v>154821</v>
      </c>
      <c r="D76">
        <f t="shared" si="0"/>
        <v>0</v>
      </c>
    </row>
    <row r="77" spans="2:4">
      <c r="B77">
        <v>209495.83</v>
      </c>
      <c r="C77">
        <v>209495.83</v>
      </c>
      <c r="D77">
        <f t="shared" si="0"/>
        <v>0</v>
      </c>
    </row>
    <row r="78" spans="2:4">
      <c r="B78">
        <v>65686164.919999994</v>
      </c>
      <c r="C78">
        <v>65686164.920000002</v>
      </c>
      <c r="D78">
        <f t="shared" si="0"/>
        <v>0</v>
      </c>
    </row>
    <row r="79" spans="2:4">
      <c r="D79">
        <f t="shared" si="0"/>
        <v>0</v>
      </c>
    </row>
    <row r="80" spans="2:4">
      <c r="D80">
        <f t="shared" si="0"/>
        <v>0</v>
      </c>
    </row>
    <row r="81" spans="2:4">
      <c r="B81">
        <v>1313728</v>
      </c>
      <c r="C81">
        <v>1313728</v>
      </c>
      <c r="D81">
        <f t="shared" si="0"/>
        <v>0</v>
      </c>
    </row>
    <row r="82" spans="2:4">
      <c r="D82">
        <f t="shared" si="0"/>
        <v>0</v>
      </c>
    </row>
    <row r="83" spans="2:4">
      <c r="B83">
        <v>1313728</v>
      </c>
      <c r="C83">
        <v>1313728</v>
      </c>
      <c r="D83">
        <f t="shared" si="0"/>
        <v>0</v>
      </c>
    </row>
    <row r="84" spans="2:4">
      <c r="D84">
        <f t="shared" si="0"/>
        <v>0</v>
      </c>
    </row>
    <row r="85" spans="2:4">
      <c r="B85">
        <v>612286.07999999996</v>
      </c>
      <c r="C85">
        <v>612286.07999999984</v>
      </c>
      <c r="D85">
        <f t="shared" ref="D85:D148" si="1">+C85-B85</f>
        <v>0</v>
      </c>
    </row>
    <row r="86" spans="2:4">
      <c r="D86">
        <f t="shared" si="1"/>
        <v>0</v>
      </c>
    </row>
    <row r="87" spans="2:4">
      <c r="B87">
        <v>612286.07999999996</v>
      </c>
      <c r="C87">
        <v>612286.07999999984</v>
      </c>
      <c r="D87">
        <f t="shared" si="1"/>
        <v>0</v>
      </c>
    </row>
    <row r="88" spans="2:4">
      <c r="D88">
        <f t="shared" si="1"/>
        <v>0</v>
      </c>
    </row>
    <row r="89" spans="2:4">
      <c r="B89">
        <v>4046607.62</v>
      </c>
      <c r="C89">
        <v>4046607.62</v>
      </c>
      <c r="D89">
        <f t="shared" si="1"/>
        <v>0</v>
      </c>
    </row>
    <row r="90" spans="2:4">
      <c r="D90">
        <f t="shared" si="1"/>
        <v>0</v>
      </c>
    </row>
    <row r="91" spans="2:4">
      <c r="B91">
        <v>4046607.62</v>
      </c>
      <c r="C91">
        <v>4046607.62</v>
      </c>
      <c r="D91">
        <f t="shared" si="1"/>
        <v>0</v>
      </c>
    </row>
    <row r="92" spans="2:4">
      <c r="B92">
        <v>5972621.7000000002</v>
      </c>
      <c r="C92">
        <v>5972621.7000000002</v>
      </c>
      <c r="D92">
        <f t="shared" si="1"/>
        <v>0</v>
      </c>
    </row>
    <row r="93" spans="2:4">
      <c r="B93">
        <v>71658786.61999999</v>
      </c>
      <c r="C93">
        <v>71658786.620000005</v>
      </c>
      <c r="D93">
        <f t="shared" si="1"/>
        <v>0</v>
      </c>
    </row>
    <row r="94" spans="2:4">
      <c r="D94">
        <f t="shared" si="1"/>
        <v>0</v>
      </c>
    </row>
    <row r="95" spans="2:4">
      <c r="D95">
        <f t="shared" si="1"/>
        <v>0</v>
      </c>
    </row>
    <row r="96" spans="2:4">
      <c r="D96">
        <f t="shared" si="1"/>
        <v>0</v>
      </c>
    </row>
    <row r="97" spans="2:4">
      <c r="B97">
        <v>1792231.17</v>
      </c>
      <c r="C97">
        <v>1792231.17</v>
      </c>
      <c r="D97">
        <f t="shared" si="1"/>
        <v>0</v>
      </c>
    </row>
    <row r="98" spans="2:4">
      <c r="B98">
        <v>1792231.17</v>
      </c>
      <c r="C98">
        <v>1792231.17</v>
      </c>
      <c r="D98">
        <f t="shared" si="1"/>
        <v>0</v>
      </c>
    </row>
    <row r="99" spans="2:4">
      <c r="D99">
        <f t="shared" si="1"/>
        <v>0</v>
      </c>
    </row>
    <row r="100" spans="2:4">
      <c r="D100">
        <f t="shared" si="1"/>
        <v>0</v>
      </c>
    </row>
    <row r="101" spans="2:4">
      <c r="B101">
        <v>1481568</v>
      </c>
      <c r="C101">
        <v>1481568</v>
      </c>
      <c r="D101">
        <f t="shared" si="1"/>
        <v>0</v>
      </c>
    </row>
    <row r="102" spans="2:4">
      <c r="B102">
        <v>46000</v>
      </c>
      <c r="C102">
        <v>46000</v>
      </c>
      <c r="D102">
        <f t="shared" si="1"/>
        <v>0</v>
      </c>
    </row>
    <row r="103" spans="2:4">
      <c r="B103">
        <v>50600</v>
      </c>
      <c r="C103">
        <v>50600</v>
      </c>
      <c r="D103">
        <f t="shared" si="1"/>
        <v>0</v>
      </c>
    </row>
    <row r="104" spans="2:4">
      <c r="B104">
        <v>148156.79999999999</v>
      </c>
      <c r="C104">
        <v>148156.79999999999</v>
      </c>
      <c r="D104">
        <f t="shared" si="1"/>
        <v>0</v>
      </c>
    </row>
    <row r="105" spans="2:4">
      <c r="B105">
        <v>19250</v>
      </c>
      <c r="C105">
        <v>19250</v>
      </c>
      <c r="D105">
        <f t="shared" si="1"/>
        <v>0</v>
      </c>
    </row>
    <row r="106" spans="2:4">
      <c r="B106">
        <v>1950</v>
      </c>
      <c r="C106">
        <v>1950</v>
      </c>
      <c r="D106">
        <f t="shared" si="1"/>
        <v>0</v>
      </c>
    </row>
    <row r="107" spans="2:4">
      <c r="B107">
        <v>177788.16</v>
      </c>
      <c r="C107">
        <v>177788.16</v>
      </c>
      <c r="D107">
        <f t="shared" si="1"/>
        <v>0</v>
      </c>
    </row>
    <row r="108" spans="2:4">
      <c r="B108">
        <v>2300</v>
      </c>
      <c r="C108">
        <v>2300</v>
      </c>
      <c r="D108">
        <f t="shared" si="1"/>
        <v>0</v>
      </c>
    </row>
    <row r="109" spans="2:4">
      <c r="B109">
        <v>0</v>
      </c>
      <c r="C109">
        <v>0</v>
      </c>
      <c r="D109">
        <f t="shared" si="1"/>
        <v>0</v>
      </c>
    </row>
    <row r="110" spans="2:4">
      <c r="B110">
        <v>2300</v>
      </c>
      <c r="C110">
        <v>2300</v>
      </c>
      <c r="D110">
        <f t="shared" si="1"/>
        <v>0</v>
      </c>
    </row>
    <row r="111" spans="2:4">
      <c r="B111">
        <v>1929912.96</v>
      </c>
      <c r="C111">
        <v>1929912.96</v>
      </c>
      <c r="D111">
        <f t="shared" si="1"/>
        <v>0</v>
      </c>
    </row>
    <row r="112" spans="2:4">
      <c r="B112">
        <v>3722144.13</v>
      </c>
      <c r="C112">
        <v>3722144.13</v>
      </c>
      <c r="D112">
        <f t="shared" si="1"/>
        <v>0</v>
      </c>
    </row>
    <row r="113" spans="2:4">
      <c r="D113">
        <f t="shared" si="1"/>
        <v>0</v>
      </c>
    </row>
    <row r="114" spans="2:4">
      <c r="D114">
        <f t="shared" si="1"/>
        <v>0</v>
      </c>
    </row>
    <row r="115" spans="2:4">
      <c r="D115">
        <f t="shared" si="1"/>
        <v>0</v>
      </c>
    </row>
    <row r="116" spans="2:4">
      <c r="D116">
        <f t="shared" si="1"/>
        <v>0</v>
      </c>
    </row>
    <row r="117" spans="2:4">
      <c r="D117">
        <f t="shared" si="1"/>
        <v>0</v>
      </c>
    </row>
    <row r="118" spans="2:4">
      <c r="B118">
        <v>759645.64</v>
      </c>
      <c r="C118">
        <v>759645.64</v>
      </c>
      <c r="D118">
        <f t="shared" si="1"/>
        <v>0</v>
      </c>
    </row>
    <row r="119" spans="2:4">
      <c r="B119">
        <v>472885</v>
      </c>
      <c r="C119">
        <v>472885</v>
      </c>
      <c r="D119">
        <f t="shared" si="1"/>
        <v>0</v>
      </c>
    </row>
    <row r="120" spans="2:4">
      <c r="B120">
        <v>875131.6</v>
      </c>
      <c r="C120">
        <v>875131.6</v>
      </c>
      <c r="D120">
        <f t="shared" si="1"/>
        <v>0</v>
      </c>
    </row>
    <row r="121" spans="2:4">
      <c r="B121">
        <v>81447</v>
      </c>
      <c r="C121">
        <v>81447</v>
      </c>
      <c r="D121">
        <f t="shared" si="1"/>
        <v>0</v>
      </c>
    </row>
    <row r="122" spans="2:4">
      <c r="B122">
        <v>4750</v>
      </c>
      <c r="C122">
        <v>4750</v>
      </c>
      <c r="D122">
        <f t="shared" si="1"/>
        <v>0</v>
      </c>
    </row>
    <row r="123" spans="2:4">
      <c r="B123">
        <v>231695.9</v>
      </c>
      <c r="C123">
        <v>231695.9</v>
      </c>
      <c r="D123">
        <f t="shared" si="1"/>
        <v>0</v>
      </c>
    </row>
    <row r="124" spans="2:4">
      <c r="B124">
        <v>1523.5</v>
      </c>
      <c r="C124">
        <v>1523.5</v>
      </c>
      <c r="D124">
        <f t="shared" si="1"/>
        <v>0</v>
      </c>
    </row>
    <row r="125" spans="2:4">
      <c r="B125">
        <v>260124.95</v>
      </c>
      <c r="C125">
        <v>260124.95</v>
      </c>
      <c r="D125">
        <f t="shared" si="1"/>
        <v>0</v>
      </c>
    </row>
    <row r="126" spans="2:4">
      <c r="B126">
        <v>0</v>
      </c>
      <c r="C126">
        <v>0</v>
      </c>
      <c r="D126">
        <f t="shared" si="1"/>
        <v>0</v>
      </c>
    </row>
    <row r="127" spans="2:4">
      <c r="B127">
        <v>548255.71</v>
      </c>
      <c r="C127">
        <v>548255.71</v>
      </c>
      <c r="D127">
        <f t="shared" si="1"/>
        <v>0</v>
      </c>
    </row>
    <row r="128" spans="2:4">
      <c r="B128">
        <v>52015</v>
      </c>
      <c r="C128">
        <v>52015</v>
      </c>
      <c r="D128">
        <f t="shared" si="1"/>
        <v>0</v>
      </c>
    </row>
    <row r="129" spans="2:4">
      <c r="B129">
        <v>145359.20000000004</v>
      </c>
      <c r="C129">
        <v>145359.20000000004</v>
      </c>
      <c r="D129">
        <f t="shared" si="1"/>
        <v>0</v>
      </c>
    </row>
    <row r="130" spans="2:4">
      <c r="B130">
        <v>58893.531000000003</v>
      </c>
      <c r="C130">
        <v>58893.531000000003</v>
      </c>
      <c r="D130">
        <f t="shared" si="1"/>
        <v>0</v>
      </c>
    </row>
    <row r="131" spans="2:4">
      <c r="B131">
        <v>35020.240000000005</v>
      </c>
      <c r="C131">
        <v>35020.240000000005</v>
      </c>
      <c r="D131">
        <f t="shared" si="1"/>
        <v>0</v>
      </c>
    </row>
    <row r="132" spans="2:4">
      <c r="B132">
        <v>0</v>
      </c>
      <c r="C132">
        <v>0</v>
      </c>
      <c r="D132">
        <f t="shared" si="1"/>
        <v>0</v>
      </c>
    </row>
    <row r="133" spans="2:4">
      <c r="B133">
        <v>0</v>
      </c>
      <c r="C133">
        <v>0</v>
      </c>
      <c r="D133">
        <f t="shared" si="1"/>
        <v>0</v>
      </c>
    </row>
    <row r="134" spans="2:4">
      <c r="B134">
        <v>0</v>
      </c>
      <c r="C134">
        <v>0</v>
      </c>
      <c r="D134">
        <f t="shared" si="1"/>
        <v>0</v>
      </c>
    </row>
    <row r="135" spans="2:4">
      <c r="B135">
        <v>0</v>
      </c>
      <c r="C135">
        <v>0</v>
      </c>
      <c r="D135">
        <f t="shared" si="1"/>
        <v>0</v>
      </c>
    </row>
    <row r="136" spans="2:4">
      <c r="B136">
        <v>0</v>
      </c>
      <c r="C136">
        <v>0</v>
      </c>
      <c r="D136">
        <f t="shared" si="1"/>
        <v>0</v>
      </c>
    </row>
    <row r="137" spans="2:4">
      <c r="B137">
        <v>0</v>
      </c>
      <c r="C137">
        <v>0</v>
      </c>
      <c r="D137">
        <f t="shared" si="1"/>
        <v>0</v>
      </c>
    </row>
    <row r="138" spans="2:4">
      <c r="B138">
        <v>0</v>
      </c>
      <c r="C138">
        <v>0</v>
      </c>
      <c r="D138">
        <f t="shared" si="1"/>
        <v>0</v>
      </c>
    </row>
    <row r="139" spans="2:4">
      <c r="B139">
        <v>0</v>
      </c>
      <c r="C139">
        <v>0</v>
      </c>
      <c r="D139">
        <f t="shared" si="1"/>
        <v>0</v>
      </c>
    </row>
    <row r="140" spans="2:4">
      <c r="B140">
        <v>35257.69</v>
      </c>
      <c r="C140">
        <v>35257.69</v>
      </c>
      <c r="D140">
        <f t="shared" si="1"/>
        <v>0</v>
      </c>
    </row>
    <row r="141" spans="2:4">
      <c r="B141">
        <v>0</v>
      </c>
      <c r="C141">
        <v>0</v>
      </c>
      <c r="D141">
        <f t="shared" si="1"/>
        <v>0</v>
      </c>
    </row>
    <row r="142" spans="2:4">
      <c r="B142">
        <v>1960</v>
      </c>
      <c r="C142">
        <v>1960</v>
      </c>
      <c r="D142">
        <f t="shared" si="1"/>
        <v>0</v>
      </c>
    </row>
    <row r="143" spans="2:4">
      <c r="B143">
        <v>0</v>
      </c>
      <c r="C143">
        <v>0</v>
      </c>
      <c r="D143">
        <f t="shared" si="1"/>
        <v>0</v>
      </c>
    </row>
    <row r="144" spans="2:4">
      <c r="B144">
        <v>0</v>
      </c>
      <c r="C144">
        <v>0</v>
      </c>
      <c r="D144">
        <f t="shared" si="1"/>
        <v>0</v>
      </c>
    </row>
    <row r="145" spans="2:4">
      <c r="B145">
        <v>2500</v>
      </c>
      <c r="C145">
        <v>2500</v>
      </c>
      <c r="D145">
        <f t="shared" si="1"/>
        <v>0</v>
      </c>
    </row>
    <row r="146" spans="2:4">
      <c r="B146">
        <v>304883.90000000002</v>
      </c>
      <c r="C146">
        <v>304883.90000000002</v>
      </c>
      <c r="D146">
        <f t="shared" si="1"/>
        <v>0</v>
      </c>
    </row>
    <row r="147" spans="2:4">
      <c r="B147">
        <v>897997.92</v>
      </c>
      <c r="C147">
        <v>897997.92</v>
      </c>
      <c r="D147">
        <f t="shared" si="1"/>
        <v>0</v>
      </c>
    </row>
    <row r="148" spans="2:4">
      <c r="B148">
        <v>0</v>
      </c>
      <c r="C148">
        <v>0</v>
      </c>
      <c r="D148">
        <f t="shared" si="1"/>
        <v>0</v>
      </c>
    </row>
    <row r="149" spans="2:4">
      <c r="B149">
        <v>4095664.6200000006</v>
      </c>
      <c r="C149">
        <v>4095664.6200000006</v>
      </c>
      <c r="D149">
        <f t="shared" ref="D149:D212" si="2">+C149-B149</f>
        <v>0</v>
      </c>
    </row>
    <row r="150" spans="2:4">
      <c r="C150">
        <v>0</v>
      </c>
      <c r="D150">
        <f t="shared" si="2"/>
        <v>0</v>
      </c>
    </row>
    <row r="151" spans="2:4">
      <c r="B151">
        <v>451940.49999999994</v>
      </c>
      <c r="C151">
        <v>451940.49999999994</v>
      </c>
      <c r="D151">
        <f t="shared" si="2"/>
        <v>0</v>
      </c>
    </row>
    <row r="152" spans="2:4">
      <c r="B152">
        <v>78385</v>
      </c>
      <c r="C152">
        <v>78385</v>
      </c>
      <c r="D152">
        <f t="shared" si="2"/>
        <v>0</v>
      </c>
    </row>
    <row r="153" spans="2:4">
      <c r="B153">
        <v>7810.55</v>
      </c>
      <c r="C153">
        <v>7810.55</v>
      </c>
      <c r="D153">
        <f t="shared" si="2"/>
        <v>0</v>
      </c>
    </row>
    <row r="154" spans="2:4">
      <c r="B154">
        <v>69915.25</v>
      </c>
      <c r="C154">
        <v>69915.25</v>
      </c>
      <c r="D154">
        <f t="shared" si="2"/>
        <v>0</v>
      </c>
    </row>
    <row r="155" spans="2:4">
      <c r="B155">
        <v>29008.22</v>
      </c>
      <c r="C155">
        <v>29008.22</v>
      </c>
      <c r="D155">
        <f t="shared" si="2"/>
        <v>0</v>
      </c>
    </row>
    <row r="156" spans="2:4">
      <c r="B156">
        <v>42500</v>
      </c>
      <c r="C156">
        <v>42500</v>
      </c>
      <c r="D156">
        <f t="shared" si="2"/>
        <v>0</v>
      </c>
    </row>
    <row r="157" spans="2:4">
      <c r="B157">
        <v>69050</v>
      </c>
      <c r="C157">
        <v>69050</v>
      </c>
      <c r="D157">
        <f t="shared" si="2"/>
        <v>0</v>
      </c>
    </row>
    <row r="158" spans="2:4">
      <c r="B158">
        <v>0</v>
      </c>
      <c r="C158">
        <v>0</v>
      </c>
      <c r="D158">
        <f t="shared" si="2"/>
        <v>0</v>
      </c>
    </row>
    <row r="159" spans="2:4">
      <c r="B159">
        <v>27800</v>
      </c>
      <c r="C159">
        <v>27800</v>
      </c>
      <c r="D159">
        <f t="shared" si="2"/>
        <v>0</v>
      </c>
    </row>
    <row r="160" spans="2:4">
      <c r="B160">
        <v>480016.3</v>
      </c>
      <c r="C160">
        <v>480016.3</v>
      </c>
      <c r="D160">
        <f t="shared" si="2"/>
        <v>0</v>
      </c>
    </row>
    <row r="161" spans="2:4">
      <c r="B161">
        <v>0</v>
      </c>
      <c r="C161">
        <v>0</v>
      </c>
      <c r="D161">
        <f t="shared" si="2"/>
        <v>0</v>
      </c>
    </row>
    <row r="162" spans="2:4">
      <c r="B162">
        <v>9000</v>
      </c>
      <c r="C162">
        <v>9000</v>
      </c>
      <c r="D162">
        <f t="shared" si="2"/>
        <v>0</v>
      </c>
    </row>
    <row r="163" spans="2:4">
      <c r="B163">
        <v>58043.96</v>
      </c>
      <c r="C163">
        <v>58043.96</v>
      </c>
      <c r="D163">
        <f t="shared" si="2"/>
        <v>0</v>
      </c>
    </row>
    <row r="164" spans="2:4">
      <c r="B164">
        <v>33750</v>
      </c>
      <c r="C164">
        <v>33750</v>
      </c>
      <c r="D164">
        <f t="shared" si="2"/>
        <v>0</v>
      </c>
    </row>
    <row r="165" spans="2:4">
      <c r="B165">
        <v>0</v>
      </c>
      <c r="C165">
        <v>0</v>
      </c>
      <c r="D165">
        <f t="shared" si="2"/>
        <v>0</v>
      </c>
    </row>
    <row r="166" spans="2:4">
      <c r="B166">
        <v>10500</v>
      </c>
      <c r="C166">
        <v>10500</v>
      </c>
      <c r="D166">
        <f t="shared" si="2"/>
        <v>0</v>
      </c>
    </row>
    <row r="167" spans="2:4">
      <c r="B167">
        <v>10232731.181000004</v>
      </c>
      <c r="C167">
        <v>10232731.181000004</v>
      </c>
      <c r="D167">
        <f t="shared" si="2"/>
        <v>0</v>
      </c>
    </row>
    <row r="168" spans="2:4">
      <c r="D168">
        <f t="shared" si="2"/>
        <v>0</v>
      </c>
    </row>
    <row r="169" spans="2:4">
      <c r="D169">
        <f t="shared" si="2"/>
        <v>0</v>
      </c>
    </row>
    <row r="170" spans="2:4">
      <c r="D170">
        <f t="shared" si="2"/>
        <v>0</v>
      </c>
    </row>
    <row r="171" spans="2:4">
      <c r="B171">
        <v>677788.79</v>
      </c>
      <c r="C171">
        <v>677788.79</v>
      </c>
      <c r="D171">
        <f t="shared" si="2"/>
        <v>0</v>
      </c>
    </row>
    <row r="172" spans="2:4">
      <c r="B172">
        <v>116234.29000000001</v>
      </c>
      <c r="C172">
        <v>116234.29000000001</v>
      </c>
      <c r="D172">
        <f t="shared" si="2"/>
        <v>0</v>
      </c>
    </row>
    <row r="173" spans="2:4">
      <c r="B173">
        <v>107180</v>
      </c>
      <c r="C173">
        <v>107180</v>
      </c>
      <c r="D173">
        <f t="shared" si="2"/>
        <v>0</v>
      </c>
    </row>
    <row r="174" spans="2:4">
      <c r="B174">
        <v>43600</v>
      </c>
      <c r="C174">
        <v>43600</v>
      </c>
      <c r="D174">
        <f t="shared" si="2"/>
        <v>0</v>
      </c>
    </row>
    <row r="175" spans="2:4">
      <c r="B175">
        <v>31950</v>
      </c>
      <c r="C175">
        <v>31950</v>
      </c>
      <c r="D175">
        <f t="shared" si="2"/>
        <v>0</v>
      </c>
    </row>
    <row r="176" spans="2:4">
      <c r="B176">
        <v>304500</v>
      </c>
      <c r="C176">
        <v>304500</v>
      </c>
      <c r="D176">
        <f t="shared" si="2"/>
        <v>0</v>
      </c>
    </row>
    <row r="177" spans="2:4">
      <c r="B177">
        <v>0</v>
      </c>
      <c r="C177">
        <v>0</v>
      </c>
      <c r="D177">
        <f t="shared" si="2"/>
        <v>0</v>
      </c>
    </row>
    <row r="178" spans="2:4">
      <c r="B178">
        <v>0</v>
      </c>
      <c r="C178">
        <v>0</v>
      </c>
      <c r="D178">
        <f t="shared" si="2"/>
        <v>0</v>
      </c>
    </row>
    <row r="179" spans="2:4">
      <c r="B179">
        <v>0</v>
      </c>
      <c r="C179">
        <v>0</v>
      </c>
      <c r="D179">
        <f t="shared" si="2"/>
        <v>0</v>
      </c>
    </row>
    <row r="180" spans="2:4">
      <c r="B180">
        <v>0</v>
      </c>
      <c r="C180">
        <v>0</v>
      </c>
      <c r="D180">
        <f t="shared" si="2"/>
        <v>0</v>
      </c>
    </row>
    <row r="181" spans="2:4">
      <c r="B181">
        <v>34543.800000000003</v>
      </c>
      <c r="C181">
        <v>34543.800000000003</v>
      </c>
      <c r="D181">
        <f t="shared" si="2"/>
        <v>0</v>
      </c>
    </row>
    <row r="182" spans="2:4">
      <c r="B182">
        <v>21626.81</v>
      </c>
      <c r="C182">
        <v>21626.81</v>
      </c>
      <c r="D182">
        <f t="shared" si="2"/>
        <v>0</v>
      </c>
    </row>
    <row r="183" spans="2:4">
      <c r="B183">
        <v>71471.17</v>
      </c>
      <c r="C183">
        <v>71471.17</v>
      </c>
      <c r="D183">
        <f t="shared" si="2"/>
        <v>0</v>
      </c>
    </row>
    <row r="184" spans="2:4">
      <c r="B184">
        <v>0</v>
      </c>
      <c r="C184">
        <v>0</v>
      </c>
      <c r="D184">
        <f t="shared" si="2"/>
        <v>0</v>
      </c>
    </row>
    <row r="185" spans="2:4">
      <c r="B185">
        <v>0</v>
      </c>
      <c r="C185">
        <v>0</v>
      </c>
      <c r="D185">
        <f t="shared" si="2"/>
        <v>0</v>
      </c>
    </row>
    <row r="186" spans="2:4">
      <c r="B186">
        <v>0</v>
      </c>
      <c r="C186">
        <v>0</v>
      </c>
      <c r="D186">
        <f t="shared" si="2"/>
        <v>0</v>
      </c>
    </row>
    <row r="187" spans="2:4">
      <c r="B187">
        <v>0</v>
      </c>
      <c r="C187">
        <v>0</v>
      </c>
      <c r="D187">
        <f t="shared" si="2"/>
        <v>0</v>
      </c>
    </row>
    <row r="188" spans="2:4">
      <c r="B188">
        <v>24640</v>
      </c>
      <c r="C188">
        <v>24640</v>
      </c>
      <c r="D188">
        <f t="shared" si="2"/>
        <v>0</v>
      </c>
    </row>
    <row r="189" spans="2:4">
      <c r="B189">
        <v>0</v>
      </c>
      <c r="C189">
        <v>0</v>
      </c>
      <c r="D189">
        <f t="shared" si="2"/>
        <v>0</v>
      </c>
    </row>
    <row r="190" spans="2:4">
      <c r="B190">
        <v>0</v>
      </c>
      <c r="C190">
        <v>0</v>
      </c>
      <c r="D190">
        <f t="shared" si="2"/>
        <v>0</v>
      </c>
    </row>
    <row r="191" spans="2:4">
      <c r="B191">
        <v>0</v>
      </c>
      <c r="C191">
        <v>0</v>
      </c>
      <c r="D191">
        <f t="shared" si="2"/>
        <v>0</v>
      </c>
    </row>
    <row r="192" spans="2:4">
      <c r="B192">
        <v>0</v>
      </c>
      <c r="C192">
        <v>0</v>
      </c>
      <c r="D192">
        <f t="shared" si="2"/>
        <v>0</v>
      </c>
    </row>
    <row r="193" spans="2:4">
      <c r="B193">
        <v>0</v>
      </c>
      <c r="C193">
        <v>0</v>
      </c>
      <c r="D193">
        <f t="shared" si="2"/>
        <v>0</v>
      </c>
    </row>
    <row r="194" spans="2:4">
      <c r="B194">
        <v>58625</v>
      </c>
      <c r="C194">
        <v>58625</v>
      </c>
      <c r="D194">
        <f t="shared" si="2"/>
        <v>0</v>
      </c>
    </row>
    <row r="195" spans="2:4">
      <c r="B195">
        <v>0</v>
      </c>
      <c r="C195">
        <v>0</v>
      </c>
      <c r="D195">
        <f t="shared" si="2"/>
        <v>0</v>
      </c>
    </row>
    <row r="196" spans="2:4">
      <c r="B196">
        <v>0</v>
      </c>
      <c r="C196">
        <v>0</v>
      </c>
      <c r="D196">
        <f t="shared" si="2"/>
        <v>0</v>
      </c>
    </row>
    <row r="197" spans="2:4">
      <c r="B197">
        <v>0</v>
      </c>
      <c r="C197">
        <v>0</v>
      </c>
      <c r="D197">
        <f t="shared" si="2"/>
        <v>0</v>
      </c>
    </row>
    <row r="198" spans="2:4">
      <c r="B198">
        <v>0</v>
      </c>
      <c r="C198">
        <v>0</v>
      </c>
      <c r="D198">
        <f t="shared" si="2"/>
        <v>0</v>
      </c>
    </row>
    <row r="199" spans="2:4">
      <c r="B199">
        <v>0</v>
      </c>
      <c r="C199">
        <v>0</v>
      </c>
      <c r="D199">
        <f t="shared" si="2"/>
        <v>0</v>
      </c>
    </row>
    <row r="200" spans="2:4">
      <c r="B200">
        <v>130000</v>
      </c>
      <c r="C200">
        <v>130000</v>
      </c>
      <c r="D200">
        <f t="shared" si="2"/>
        <v>0</v>
      </c>
    </row>
    <row r="201" spans="2:4">
      <c r="B201">
        <v>0</v>
      </c>
      <c r="C201">
        <v>0</v>
      </c>
      <c r="D201">
        <f t="shared" si="2"/>
        <v>0</v>
      </c>
    </row>
    <row r="202" spans="2:4">
      <c r="B202">
        <v>420767.87</v>
      </c>
      <c r="C202">
        <v>420767.87</v>
      </c>
      <c r="D202">
        <f t="shared" si="2"/>
        <v>0</v>
      </c>
    </row>
    <row r="203" spans="2:4">
      <c r="C203">
        <v>0</v>
      </c>
      <c r="D203">
        <f t="shared" si="2"/>
        <v>0</v>
      </c>
    </row>
    <row r="204" spans="2:4">
      <c r="B204">
        <v>65235</v>
      </c>
      <c r="C204">
        <v>65235</v>
      </c>
      <c r="D204">
        <f t="shared" si="2"/>
        <v>0</v>
      </c>
    </row>
    <row r="205" spans="2:4">
      <c r="B205">
        <v>0</v>
      </c>
      <c r="C205">
        <v>0</v>
      </c>
      <c r="D205">
        <f t="shared" si="2"/>
        <v>0</v>
      </c>
    </row>
    <row r="206" spans="2:4">
      <c r="B206">
        <v>0</v>
      </c>
      <c r="C206">
        <v>0</v>
      </c>
      <c r="D206">
        <f t="shared" si="2"/>
        <v>0</v>
      </c>
    </row>
    <row r="207" spans="2:4">
      <c r="B207">
        <v>0</v>
      </c>
      <c r="C207">
        <v>0</v>
      </c>
      <c r="D207">
        <f t="shared" si="2"/>
        <v>0</v>
      </c>
    </row>
    <row r="208" spans="2:4">
      <c r="B208">
        <v>0</v>
      </c>
      <c r="C208">
        <v>0</v>
      </c>
      <c r="D208">
        <f t="shared" si="2"/>
        <v>0</v>
      </c>
    </row>
    <row r="209" spans="2:4">
      <c r="B209">
        <v>0</v>
      </c>
      <c r="C209">
        <v>0</v>
      </c>
      <c r="D209">
        <f t="shared" si="2"/>
        <v>0</v>
      </c>
    </row>
    <row r="210" spans="2:4">
      <c r="B210">
        <v>0</v>
      </c>
      <c r="C210">
        <v>0</v>
      </c>
      <c r="D210">
        <f t="shared" si="2"/>
        <v>0</v>
      </c>
    </row>
    <row r="211" spans="2:4">
      <c r="B211">
        <v>0</v>
      </c>
      <c r="C211">
        <v>0</v>
      </c>
      <c r="D211">
        <f t="shared" si="2"/>
        <v>0</v>
      </c>
    </row>
    <row r="212" spans="2:4">
      <c r="B212">
        <v>0</v>
      </c>
      <c r="C212">
        <v>0</v>
      </c>
      <c r="D212">
        <f t="shared" si="2"/>
        <v>0</v>
      </c>
    </row>
    <row r="213" spans="2:4">
      <c r="B213">
        <v>6000</v>
      </c>
      <c r="C213">
        <v>6000</v>
      </c>
      <c r="D213">
        <f t="shared" ref="D213:D276" si="3">+C213-B213</f>
        <v>0</v>
      </c>
    </row>
    <row r="214" spans="2:4">
      <c r="B214">
        <v>2114162.73</v>
      </c>
      <c r="C214">
        <v>2114162.73</v>
      </c>
      <c r="D214">
        <f t="shared" si="3"/>
        <v>0</v>
      </c>
    </row>
    <row r="215" spans="2:4">
      <c r="D215">
        <f t="shared" si="3"/>
        <v>0</v>
      </c>
    </row>
    <row r="216" spans="2:4">
      <c r="D216">
        <f t="shared" si="3"/>
        <v>0</v>
      </c>
    </row>
    <row r="217" spans="2:4">
      <c r="D217">
        <f t="shared" si="3"/>
        <v>0</v>
      </c>
    </row>
    <row r="218" spans="2:4">
      <c r="B218">
        <v>5918940.379999999</v>
      </c>
      <c r="C218">
        <v>5918940.379999999</v>
      </c>
      <c r="D218">
        <f t="shared" si="3"/>
        <v>0</v>
      </c>
    </row>
    <row r="219" spans="2:4">
      <c r="B219">
        <v>23408215.109999999</v>
      </c>
      <c r="C219">
        <v>23408215.109999999</v>
      </c>
      <c r="D219">
        <f t="shared" si="3"/>
        <v>0</v>
      </c>
    </row>
    <row r="220" spans="2:4">
      <c r="B220">
        <v>19047.61</v>
      </c>
      <c r="C220">
        <v>19047.61</v>
      </c>
      <c r="D220">
        <f t="shared" si="3"/>
        <v>0</v>
      </c>
    </row>
    <row r="221" spans="2:4">
      <c r="B221">
        <v>4049894.7600000002</v>
      </c>
      <c r="C221">
        <v>4049894.7600000002</v>
      </c>
      <c r="D221">
        <f t="shared" si="3"/>
        <v>0</v>
      </c>
    </row>
    <row r="222" spans="2:4">
      <c r="B222">
        <v>31770.799999999999</v>
      </c>
      <c r="C222">
        <v>31770.799999999999</v>
      </c>
      <c r="D222">
        <f t="shared" si="3"/>
        <v>0</v>
      </c>
    </row>
    <row r="223" spans="2:4">
      <c r="B223">
        <v>111202.4</v>
      </c>
      <c r="C223">
        <v>111202.4</v>
      </c>
      <c r="D223">
        <f t="shared" si="3"/>
        <v>0</v>
      </c>
    </row>
    <row r="224" spans="2:4">
      <c r="B224">
        <v>205196.11000000002</v>
      </c>
      <c r="C224">
        <v>205196.11000000002</v>
      </c>
      <c r="D224">
        <f t="shared" si="3"/>
        <v>0</v>
      </c>
    </row>
    <row r="225" spans="2:4">
      <c r="B225">
        <v>212600</v>
      </c>
      <c r="C225">
        <v>212600</v>
      </c>
      <c r="D225">
        <f t="shared" si="3"/>
        <v>0</v>
      </c>
    </row>
    <row r="226" spans="2:4">
      <c r="B226">
        <v>74955</v>
      </c>
      <c r="C226">
        <v>74955</v>
      </c>
      <c r="D226">
        <f t="shared" si="3"/>
        <v>0</v>
      </c>
    </row>
    <row r="227" spans="2:4">
      <c r="B227">
        <v>0</v>
      </c>
      <c r="C227">
        <v>0</v>
      </c>
      <c r="D227">
        <f t="shared" si="3"/>
        <v>0</v>
      </c>
    </row>
    <row r="228" spans="2:4">
      <c r="B228">
        <v>703380.07000000007</v>
      </c>
      <c r="C228">
        <v>703380.07000000007</v>
      </c>
      <c r="D228">
        <f t="shared" si="3"/>
        <v>0</v>
      </c>
    </row>
    <row r="229" spans="2:4">
      <c r="B229">
        <v>3456210.5200000005</v>
      </c>
      <c r="C229">
        <v>3456210.5200000005</v>
      </c>
      <c r="D229">
        <f t="shared" si="3"/>
        <v>0</v>
      </c>
    </row>
    <row r="230" spans="2:4">
      <c r="B230">
        <v>178565.48</v>
      </c>
      <c r="C230">
        <v>178565.48</v>
      </c>
      <c r="D230">
        <f t="shared" si="3"/>
        <v>0</v>
      </c>
    </row>
    <row r="231" spans="2:4">
      <c r="B231">
        <v>190126.50000000003</v>
      </c>
      <c r="C231">
        <v>190126.5</v>
      </c>
      <c r="D231">
        <f t="shared" si="3"/>
        <v>0</v>
      </c>
    </row>
    <row r="232" spans="2:4">
      <c r="B232">
        <v>611958.74</v>
      </c>
      <c r="C232">
        <v>611958.74000000011</v>
      </c>
      <c r="D232">
        <f t="shared" si="3"/>
        <v>0</v>
      </c>
    </row>
    <row r="233" spans="2:4">
      <c r="B233">
        <v>450283.17000000004</v>
      </c>
      <c r="C233">
        <v>450283.17000000004</v>
      </c>
      <c r="D233">
        <f t="shared" si="3"/>
        <v>0</v>
      </c>
    </row>
    <row r="234" spans="2:4">
      <c r="B234">
        <v>0</v>
      </c>
      <c r="C234">
        <v>0</v>
      </c>
      <c r="D234">
        <f t="shared" si="3"/>
        <v>0</v>
      </c>
    </row>
    <row r="235" spans="2:4">
      <c r="B235">
        <v>61380</v>
      </c>
      <c r="C235">
        <v>61380</v>
      </c>
      <c r="D235">
        <f t="shared" si="3"/>
        <v>0</v>
      </c>
    </row>
    <row r="236" spans="2:4">
      <c r="B236">
        <v>253508</v>
      </c>
      <c r="C236">
        <v>253508</v>
      </c>
      <c r="D236">
        <f t="shared" si="3"/>
        <v>0</v>
      </c>
    </row>
    <row r="237" spans="2:4">
      <c r="B237">
        <v>159612</v>
      </c>
      <c r="C237">
        <v>159612</v>
      </c>
      <c r="D237">
        <f t="shared" si="3"/>
        <v>0</v>
      </c>
    </row>
    <row r="238" spans="2:4">
      <c r="B238">
        <v>0</v>
      </c>
      <c r="C238">
        <v>0</v>
      </c>
      <c r="D238">
        <f t="shared" si="3"/>
        <v>0</v>
      </c>
    </row>
    <row r="239" spans="2:4">
      <c r="B239">
        <v>0</v>
      </c>
      <c r="C239">
        <v>0</v>
      </c>
      <c r="D239">
        <f t="shared" si="3"/>
        <v>0</v>
      </c>
    </row>
    <row r="240" spans="2:4">
      <c r="B240">
        <v>82332</v>
      </c>
      <c r="C240">
        <v>82332</v>
      </c>
      <c r="D240">
        <f t="shared" si="3"/>
        <v>0</v>
      </c>
    </row>
    <row r="241" spans="2:4">
      <c r="B241">
        <v>0</v>
      </c>
      <c r="C241">
        <v>0</v>
      </c>
      <c r="D241">
        <f t="shared" si="3"/>
        <v>0</v>
      </c>
    </row>
    <row r="242" spans="2:4">
      <c r="B242">
        <v>2661750</v>
      </c>
      <c r="C242">
        <v>2661750</v>
      </c>
      <c r="D242">
        <f t="shared" si="3"/>
        <v>0</v>
      </c>
    </row>
    <row r="243" spans="2:4">
      <c r="B243">
        <v>1128829.32</v>
      </c>
      <c r="C243">
        <v>1128829.32</v>
      </c>
      <c r="D243">
        <f t="shared" si="3"/>
        <v>0</v>
      </c>
    </row>
    <row r="244" spans="2:4">
      <c r="B244">
        <v>6909.25</v>
      </c>
      <c r="C244">
        <v>6909.25</v>
      </c>
      <c r="D244">
        <f t="shared" si="3"/>
        <v>0</v>
      </c>
    </row>
    <row r="245" spans="2:4">
      <c r="B245">
        <v>0</v>
      </c>
      <c r="C245">
        <v>0</v>
      </c>
      <c r="D245">
        <f t="shared" si="3"/>
        <v>0</v>
      </c>
    </row>
    <row r="246" spans="2:4">
      <c r="B246">
        <v>0</v>
      </c>
      <c r="C246">
        <v>0</v>
      </c>
      <c r="D246">
        <f t="shared" si="3"/>
        <v>0</v>
      </c>
    </row>
    <row r="247" spans="2:4">
      <c r="B247">
        <v>73330.3</v>
      </c>
      <c r="C247">
        <v>73330.3</v>
      </c>
      <c r="D247">
        <f t="shared" si="3"/>
        <v>0</v>
      </c>
    </row>
    <row r="248" spans="2:4">
      <c r="B248">
        <v>4912512.45</v>
      </c>
      <c r="C248">
        <v>4912512.45</v>
      </c>
      <c r="D248">
        <f t="shared" si="3"/>
        <v>0</v>
      </c>
    </row>
    <row r="249" spans="2:4">
      <c r="B249">
        <v>4327828.4000000004</v>
      </c>
      <c r="C249">
        <v>4327828.4000000004</v>
      </c>
      <c r="D249">
        <f t="shared" si="3"/>
        <v>0</v>
      </c>
    </row>
    <row r="250" spans="2:4">
      <c r="B250">
        <v>9356269.379999999</v>
      </c>
      <c r="C250">
        <v>9356269.379999999</v>
      </c>
      <c r="D250">
        <f t="shared" si="3"/>
        <v>0</v>
      </c>
    </row>
    <row r="251" spans="2:4">
      <c r="D251">
        <f t="shared" si="3"/>
        <v>0</v>
      </c>
    </row>
    <row r="252" spans="2:4">
      <c r="B252">
        <v>365475.75</v>
      </c>
      <c r="C252">
        <v>365475.75</v>
      </c>
      <c r="D252">
        <f t="shared" si="3"/>
        <v>0</v>
      </c>
    </row>
    <row r="253" spans="2:4">
      <c r="B253">
        <v>520</v>
      </c>
      <c r="C253">
        <v>520</v>
      </c>
      <c r="D253">
        <f t="shared" si="3"/>
        <v>0</v>
      </c>
    </row>
    <row r="254" spans="2:4">
      <c r="B254">
        <v>36011.65</v>
      </c>
      <c r="C254">
        <v>36011.65</v>
      </c>
      <c r="D254">
        <f t="shared" si="3"/>
        <v>0</v>
      </c>
    </row>
    <row r="255" spans="2:4">
      <c r="B255">
        <v>21076.18</v>
      </c>
      <c r="C255">
        <v>21076.18</v>
      </c>
      <c r="D255">
        <f t="shared" si="3"/>
        <v>0</v>
      </c>
    </row>
    <row r="256" spans="2:4">
      <c r="B256">
        <v>42621</v>
      </c>
      <c r="C256">
        <v>42621</v>
      </c>
      <c r="D256">
        <f t="shared" si="3"/>
        <v>0</v>
      </c>
    </row>
    <row r="257" spans="2:4">
      <c r="B257">
        <v>0</v>
      </c>
      <c r="C257">
        <v>0</v>
      </c>
      <c r="D257">
        <f t="shared" si="3"/>
        <v>0</v>
      </c>
    </row>
    <row r="258" spans="2:4">
      <c r="D258">
        <f t="shared" si="3"/>
        <v>0</v>
      </c>
    </row>
    <row r="259" spans="2:4">
      <c r="D259">
        <f t="shared" si="3"/>
        <v>0</v>
      </c>
    </row>
    <row r="260" spans="2:4">
      <c r="D260">
        <f t="shared" si="3"/>
        <v>0</v>
      </c>
    </row>
    <row r="261" spans="2:4">
      <c r="D261">
        <f t="shared" si="3"/>
        <v>0</v>
      </c>
    </row>
    <row r="262" spans="2:4">
      <c r="D262">
        <f t="shared" si="3"/>
        <v>0</v>
      </c>
    </row>
    <row r="263" spans="2:4">
      <c r="D263">
        <f t="shared" si="3"/>
        <v>0</v>
      </c>
    </row>
    <row r="264" spans="2:4">
      <c r="D264">
        <f t="shared" si="3"/>
        <v>0</v>
      </c>
    </row>
    <row r="265" spans="2:4">
      <c r="C265">
        <v>0</v>
      </c>
      <c r="D265">
        <f t="shared" si="3"/>
        <v>0</v>
      </c>
    </row>
    <row r="266" spans="2:4">
      <c r="B266">
        <v>0</v>
      </c>
      <c r="C266">
        <v>0</v>
      </c>
      <c r="D266">
        <f t="shared" si="3"/>
        <v>0</v>
      </c>
    </row>
    <row r="267" spans="2:4">
      <c r="B267">
        <v>150000</v>
      </c>
      <c r="C267">
        <v>150000</v>
      </c>
      <c r="D267">
        <f t="shared" si="3"/>
        <v>0</v>
      </c>
    </row>
    <row r="268" spans="2:4">
      <c r="B268">
        <v>36000</v>
      </c>
      <c r="C268">
        <v>36000</v>
      </c>
      <c r="D268">
        <f t="shared" si="3"/>
        <v>0</v>
      </c>
    </row>
    <row r="269" spans="2:4">
      <c r="B269">
        <v>47993.89</v>
      </c>
      <c r="C269">
        <v>47993.89</v>
      </c>
      <c r="D269">
        <f t="shared" si="3"/>
        <v>0</v>
      </c>
    </row>
    <row r="270" spans="2:4">
      <c r="B270">
        <v>1408.5</v>
      </c>
      <c r="C270">
        <v>1408.5</v>
      </c>
      <c r="D270">
        <f t="shared" si="3"/>
        <v>0</v>
      </c>
    </row>
    <row r="271" spans="2:4">
      <c r="B271">
        <v>0</v>
      </c>
      <c r="C271">
        <v>0</v>
      </c>
      <c r="D271">
        <f t="shared" si="3"/>
        <v>0</v>
      </c>
    </row>
    <row r="272" spans="2:4">
      <c r="B272">
        <v>111000</v>
      </c>
      <c r="C272">
        <v>111000</v>
      </c>
      <c r="D272">
        <f t="shared" si="3"/>
        <v>0</v>
      </c>
    </row>
    <row r="273" spans="2:4">
      <c r="B273">
        <v>63458714.719999999</v>
      </c>
      <c r="C273">
        <v>63458714.719999999</v>
      </c>
      <c r="D273">
        <f t="shared" si="3"/>
        <v>0</v>
      </c>
    </row>
    <row r="274" spans="2:4">
      <c r="B274">
        <v>75805608.630999997</v>
      </c>
      <c r="C274">
        <v>75805608.630999997</v>
      </c>
      <c r="D274">
        <f t="shared" si="3"/>
        <v>0</v>
      </c>
    </row>
    <row r="275" spans="2:4">
      <c r="B275" t="s">
        <v>20</v>
      </c>
      <c r="D275" t="e">
        <f t="shared" si="3"/>
        <v>#VALUE!</v>
      </c>
    </row>
    <row r="276" spans="2:4">
      <c r="D276">
        <f t="shared" si="3"/>
        <v>0</v>
      </c>
    </row>
    <row r="277" spans="2:4">
      <c r="C277">
        <v>0</v>
      </c>
      <c r="D277">
        <f t="shared" ref="D277:D340" si="4">+C277-B277</f>
        <v>0</v>
      </c>
    </row>
    <row r="278" spans="2:4">
      <c r="B278">
        <v>21493.96</v>
      </c>
      <c r="C278">
        <v>21493.96</v>
      </c>
      <c r="D278">
        <f t="shared" si="4"/>
        <v>0</v>
      </c>
    </row>
    <row r="279" spans="2:4">
      <c r="B279">
        <v>7614455</v>
      </c>
      <c r="C279">
        <v>7614455</v>
      </c>
      <c r="D279">
        <f t="shared" si="4"/>
        <v>0</v>
      </c>
    </row>
    <row r="280" spans="2:4">
      <c r="B280">
        <v>8975</v>
      </c>
      <c r="C280">
        <v>8975</v>
      </c>
      <c r="D280">
        <f t="shared" si="4"/>
        <v>0</v>
      </c>
    </row>
    <row r="281" spans="2:4">
      <c r="B281">
        <v>372250404.84000015</v>
      </c>
      <c r="C281">
        <v>372250404.84000009</v>
      </c>
      <c r="D281">
        <f t="shared" si="4"/>
        <v>0</v>
      </c>
    </row>
    <row r="282" spans="2:4">
      <c r="B282">
        <v>0</v>
      </c>
      <c r="C282">
        <v>0</v>
      </c>
      <c r="D282">
        <f t="shared" si="4"/>
        <v>0</v>
      </c>
    </row>
    <row r="283" spans="2:4">
      <c r="B283">
        <v>379895328.80000013</v>
      </c>
      <c r="C283">
        <v>379895328.80000007</v>
      </c>
      <c r="D283">
        <f t="shared" si="4"/>
        <v>0</v>
      </c>
    </row>
    <row r="284" spans="2:4">
      <c r="D284">
        <f t="shared" si="4"/>
        <v>0</v>
      </c>
    </row>
    <row r="285" spans="2:4">
      <c r="D285">
        <f t="shared" si="4"/>
        <v>0</v>
      </c>
    </row>
    <row r="286" spans="2:4">
      <c r="B286">
        <v>104853</v>
      </c>
      <c r="C286">
        <v>104853</v>
      </c>
      <c r="D286">
        <f t="shared" si="4"/>
        <v>0</v>
      </c>
    </row>
    <row r="287" spans="2:4">
      <c r="B287">
        <v>1078650</v>
      </c>
      <c r="C287">
        <v>1078650</v>
      </c>
      <c r="D287">
        <f t="shared" si="4"/>
        <v>0</v>
      </c>
    </row>
    <row r="288" spans="2:4">
      <c r="B288">
        <v>1895</v>
      </c>
      <c r="C288">
        <v>1895</v>
      </c>
      <c r="D288">
        <f t="shared" si="4"/>
        <v>0</v>
      </c>
    </row>
    <row r="289" spans="2:4">
      <c r="B289">
        <v>258915</v>
      </c>
      <c r="C289">
        <v>258915</v>
      </c>
      <c r="D289">
        <f t="shared" si="4"/>
        <v>0</v>
      </c>
    </row>
    <row r="290" spans="2:4">
      <c r="B290">
        <v>1298676.8</v>
      </c>
      <c r="C290">
        <v>1298676.8</v>
      </c>
      <c r="D290">
        <f t="shared" si="4"/>
        <v>0</v>
      </c>
    </row>
    <row r="291" spans="2:4">
      <c r="B291">
        <v>2542164.5499999998</v>
      </c>
      <c r="C291">
        <v>2542164.5499999998</v>
      </c>
      <c r="D291">
        <f t="shared" si="4"/>
        <v>0</v>
      </c>
    </row>
    <row r="292" spans="2:4">
      <c r="B292">
        <v>84550</v>
      </c>
      <c r="C292">
        <v>84550</v>
      </c>
      <c r="D292">
        <f t="shared" si="4"/>
        <v>0</v>
      </c>
    </row>
    <row r="293" spans="2:4">
      <c r="B293">
        <v>21610</v>
      </c>
      <c r="C293">
        <v>21610</v>
      </c>
      <c r="D293">
        <f t="shared" si="4"/>
        <v>0</v>
      </c>
    </row>
    <row r="294" spans="2:4">
      <c r="B294">
        <v>506551.36999999994</v>
      </c>
      <c r="C294">
        <v>506551.36999999988</v>
      </c>
      <c r="D294">
        <f t="shared" si="4"/>
        <v>0</v>
      </c>
    </row>
    <row r="295" spans="2:4">
      <c r="B295">
        <v>5897865.7199999997</v>
      </c>
      <c r="C295">
        <v>5897865.7199999997</v>
      </c>
      <c r="D295">
        <f t="shared" si="4"/>
        <v>0</v>
      </c>
    </row>
    <row r="296" spans="2:4">
      <c r="D296">
        <f t="shared" si="4"/>
        <v>0</v>
      </c>
    </row>
    <row r="297" spans="2:4">
      <c r="D297">
        <f t="shared" si="4"/>
        <v>0</v>
      </c>
    </row>
    <row r="298" spans="2:4">
      <c r="B298">
        <v>49875</v>
      </c>
      <c r="C298">
        <v>49875</v>
      </c>
      <c r="D298">
        <f t="shared" si="4"/>
        <v>0</v>
      </c>
    </row>
    <row r="299" spans="2:4">
      <c r="B299">
        <v>535387</v>
      </c>
      <c r="C299">
        <v>535387</v>
      </c>
      <c r="D299">
        <f t="shared" si="4"/>
        <v>0</v>
      </c>
    </row>
    <row r="300" spans="2:4">
      <c r="B300">
        <v>12500</v>
      </c>
      <c r="C300">
        <v>12500</v>
      </c>
      <c r="D300">
        <f t="shared" si="4"/>
        <v>0</v>
      </c>
    </row>
    <row r="301" spans="2:4">
      <c r="B301">
        <v>8400</v>
      </c>
      <c r="C301">
        <v>8400</v>
      </c>
      <c r="D301">
        <f t="shared" si="4"/>
        <v>0</v>
      </c>
    </row>
    <row r="302" spans="2:4">
      <c r="B302">
        <v>0</v>
      </c>
      <c r="C302">
        <v>0</v>
      </c>
      <c r="D302">
        <f t="shared" si="4"/>
        <v>0</v>
      </c>
    </row>
    <row r="303" spans="2:4">
      <c r="B303">
        <v>606162</v>
      </c>
      <c r="C303">
        <v>606162</v>
      </c>
      <c r="D303">
        <f t="shared" si="4"/>
        <v>0</v>
      </c>
    </row>
    <row r="304" spans="2:4">
      <c r="D304">
        <f t="shared" si="4"/>
        <v>0</v>
      </c>
    </row>
    <row r="305" spans="2:4">
      <c r="D305">
        <f t="shared" si="4"/>
        <v>0</v>
      </c>
    </row>
    <row r="306" spans="2:4">
      <c r="B306">
        <v>295234.71000000008</v>
      </c>
      <c r="C306">
        <v>295234.71000000008</v>
      </c>
      <c r="D306">
        <f t="shared" si="4"/>
        <v>0</v>
      </c>
    </row>
    <row r="307" spans="2:4">
      <c r="B307">
        <v>11167128.5</v>
      </c>
      <c r="C307">
        <v>11167128.5</v>
      </c>
      <c r="D307">
        <f t="shared" si="4"/>
        <v>0</v>
      </c>
    </row>
    <row r="308" spans="2:4">
      <c r="B308">
        <v>1879700</v>
      </c>
      <c r="C308">
        <v>1879700</v>
      </c>
      <c r="D308">
        <f t="shared" si="4"/>
        <v>0</v>
      </c>
    </row>
    <row r="309" spans="2:4">
      <c r="B309">
        <v>3090827.3</v>
      </c>
      <c r="C309">
        <v>3090827.3</v>
      </c>
      <c r="D309">
        <f t="shared" si="4"/>
        <v>0</v>
      </c>
    </row>
    <row r="310" spans="2:4">
      <c r="B310">
        <v>30690</v>
      </c>
      <c r="C310">
        <v>30690</v>
      </c>
      <c r="D310">
        <f t="shared" si="4"/>
        <v>0</v>
      </c>
    </row>
    <row r="311" spans="2:4">
      <c r="B311">
        <v>1169794</v>
      </c>
      <c r="C311">
        <v>1169794</v>
      </c>
      <c r="D311">
        <f t="shared" si="4"/>
        <v>0</v>
      </c>
    </row>
    <row r="312" spans="2:4">
      <c r="B312">
        <v>486508</v>
      </c>
      <c r="C312">
        <v>486508</v>
      </c>
      <c r="D312">
        <f t="shared" si="4"/>
        <v>0</v>
      </c>
    </row>
    <row r="313" spans="2:4">
      <c r="B313">
        <v>3510593.0699999994</v>
      </c>
      <c r="C313">
        <v>3510593.0699999989</v>
      </c>
      <c r="D313">
        <f t="shared" si="4"/>
        <v>0</v>
      </c>
    </row>
    <row r="314" spans="2:4">
      <c r="B314">
        <v>21630475.580000002</v>
      </c>
      <c r="C314">
        <v>21630475.580000002</v>
      </c>
      <c r="D314">
        <f t="shared" si="4"/>
        <v>0</v>
      </c>
    </row>
    <row r="315" spans="2:4">
      <c r="D315">
        <f t="shared" si="4"/>
        <v>0</v>
      </c>
    </row>
    <row r="316" spans="2:4">
      <c r="D316">
        <f t="shared" si="4"/>
        <v>0</v>
      </c>
    </row>
    <row r="317" spans="2:4">
      <c r="B317">
        <v>220357.80000000002</v>
      </c>
      <c r="C317">
        <v>220357.80000000002</v>
      </c>
      <c r="D317">
        <f t="shared" si="4"/>
        <v>0</v>
      </c>
    </row>
    <row r="318" spans="2:4">
      <c r="B318">
        <v>2823240</v>
      </c>
      <c r="C318">
        <v>2823240</v>
      </c>
      <c r="D318">
        <f t="shared" si="4"/>
        <v>0</v>
      </c>
    </row>
    <row r="319" spans="2:4">
      <c r="B319">
        <v>18331</v>
      </c>
      <c r="C319">
        <v>18331</v>
      </c>
      <c r="D319">
        <f t="shared" si="4"/>
        <v>0</v>
      </c>
    </row>
    <row r="320" spans="2:4">
      <c r="B320">
        <v>1336150</v>
      </c>
      <c r="C320">
        <v>1336150</v>
      </c>
      <c r="D320">
        <f t="shared" si="4"/>
        <v>0</v>
      </c>
    </row>
    <row r="321" spans="2:4">
      <c r="B321">
        <v>0</v>
      </c>
      <c r="C321">
        <v>0</v>
      </c>
      <c r="D321">
        <f t="shared" si="4"/>
        <v>0</v>
      </c>
    </row>
    <row r="322" spans="2:4">
      <c r="B322">
        <v>29000</v>
      </c>
      <c r="C322">
        <v>29000</v>
      </c>
      <c r="D322">
        <f t="shared" si="4"/>
        <v>0</v>
      </c>
    </row>
    <row r="323" spans="2:4">
      <c r="B323">
        <v>335086</v>
      </c>
      <c r="C323">
        <v>335086</v>
      </c>
      <c r="D323">
        <f t="shared" si="4"/>
        <v>0</v>
      </c>
    </row>
    <row r="324" spans="2:4">
      <c r="B324">
        <v>572537.71000000008</v>
      </c>
      <c r="C324">
        <v>572537.71000000008</v>
      </c>
      <c r="D324">
        <f t="shared" si="4"/>
        <v>0</v>
      </c>
    </row>
    <row r="325" spans="2:4">
      <c r="B325">
        <v>5334702.51</v>
      </c>
      <c r="C325">
        <v>5334702.51</v>
      </c>
      <c r="D325">
        <f t="shared" si="4"/>
        <v>0</v>
      </c>
    </row>
    <row r="326" spans="2:4">
      <c r="D326">
        <f t="shared" si="4"/>
        <v>0</v>
      </c>
    </row>
    <row r="327" spans="2:4">
      <c r="D327">
        <f t="shared" si="4"/>
        <v>0</v>
      </c>
    </row>
    <row r="328" spans="2:4">
      <c r="B328">
        <v>87115</v>
      </c>
      <c r="C328">
        <v>87115</v>
      </c>
      <c r="D328">
        <f t="shared" si="4"/>
        <v>0</v>
      </c>
    </row>
    <row r="329" spans="2:4">
      <c r="B329">
        <v>5101140</v>
      </c>
      <c r="C329">
        <v>5101140</v>
      </c>
      <c r="D329">
        <f t="shared" si="4"/>
        <v>0</v>
      </c>
    </row>
    <row r="330" spans="2:4">
      <c r="B330">
        <v>645020</v>
      </c>
      <c r="C330">
        <v>645020</v>
      </c>
      <c r="D330">
        <f t="shared" si="4"/>
        <v>0</v>
      </c>
    </row>
    <row r="331" spans="2:4">
      <c r="B331">
        <v>1057233</v>
      </c>
      <c r="C331">
        <v>1057233</v>
      </c>
      <c r="D331">
        <f t="shared" si="4"/>
        <v>0</v>
      </c>
    </row>
    <row r="332" spans="2:4">
      <c r="B332">
        <v>232085</v>
      </c>
      <c r="C332">
        <v>232085</v>
      </c>
      <c r="D332">
        <f t="shared" si="4"/>
        <v>0</v>
      </c>
    </row>
    <row r="333" spans="2:4">
      <c r="B333">
        <v>2000000</v>
      </c>
      <c r="C333">
        <v>2000000</v>
      </c>
      <c r="D333">
        <f t="shared" si="4"/>
        <v>0</v>
      </c>
    </row>
    <row r="334" spans="2:4">
      <c r="B334">
        <v>1924705.0800000003</v>
      </c>
      <c r="C334">
        <v>1924705.0800000003</v>
      </c>
      <c r="D334">
        <f t="shared" si="4"/>
        <v>0</v>
      </c>
    </row>
    <row r="335" spans="2:4">
      <c r="B335">
        <v>11047298.08</v>
      </c>
      <c r="C335">
        <v>11047298.08</v>
      </c>
      <c r="D335">
        <f t="shared" si="4"/>
        <v>0</v>
      </c>
    </row>
    <row r="336" spans="2:4">
      <c r="D336">
        <f t="shared" si="4"/>
        <v>0</v>
      </c>
    </row>
    <row r="337" spans="2:4">
      <c r="D337">
        <f t="shared" si="4"/>
        <v>0</v>
      </c>
    </row>
    <row r="338" spans="2:4">
      <c r="B338">
        <v>0</v>
      </c>
      <c r="C338">
        <v>0</v>
      </c>
      <c r="D338">
        <f t="shared" si="4"/>
        <v>0</v>
      </c>
    </row>
    <row r="339" spans="2:4">
      <c r="B339">
        <v>1173865</v>
      </c>
      <c r="C339">
        <v>1173865</v>
      </c>
      <c r="D339">
        <f t="shared" si="4"/>
        <v>0</v>
      </c>
    </row>
    <row r="340" spans="2:4">
      <c r="B340">
        <v>884071.3</v>
      </c>
      <c r="C340">
        <v>884071.3</v>
      </c>
      <c r="D340">
        <f t="shared" si="4"/>
        <v>0</v>
      </c>
    </row>
    <row r="341" spans="2:4">
      <c r="B341">
        <v>70498</v>
      </c>
      <c r="C341">
        <v>70498</v>
      </c>
      <c r="D341">
        <f t="shared" ref="D341:D404" si="5">+C341-B341</f>
        <v>0</v>
      </c>
    </row>
    <row r="342" spans="2:4">
      <c r="B342">
        <v>2128434.2999999998</v>
      </c>
      <c r="C342">
        <v>2128434.2999999998</v>
      </c>
      <c r="D342">
        <f t="shared" si="5"/>
        <v>0</v>
      </c>
    </row>
    <row r="343" spans="2:4">
      <c r="D343">
        <f t="shared" si="5"/>
        <v>0</v>
      </c>
    </row>
    <row r="344" spans="2:4">
      <c r="B344">
        <v>2128434.2999999998</v>
      </c>
      <c r="C344">
        <v>2128434.2999999998</v>
      </c>
      <c r="D344">
        <f t="shared" si="5"/>
        <v>0</v>
      </c>
    </row>
    <row r="345" spans="2:4">
      <c r="B345">
        <v>426540266.99000013</v>
      </c>
      <c r="C345">
        <v>426540266.99000007</v>
      </c>
      <c r="D345">
        <f t="shared" si="5"/>
        <v>0</v>
      </c>
    </row>
    <row r="346" spans="2:4">
      <c r="B346">
        <v>502345875.62100011</v>
      </c>
      <c r="C346">
        <v>502345875.62100005</v>
      </c>
      <c r="D346">
        <f t="shared" si="5"/>
        <v>0</v>
      </c>
    </row>
    <row r="347" spans="2:4">
      <c r="D347">
        <f t="shared" si="5"/>
        <v>0</v>
      </c>
    </row>
    <row r="348" spans="2:4">
      <c r="D348">
        <f t="shared" si="5"/>
        <v>0</v>
      </c>
    </row>
    <row r="349" spans="2:4">
      <c r="D349">
        <f t="shared" si="5"/>
        <v>0</v>
      </c>
    </row>
    <row r="350" spans="2:4">
      <c r="B350">
        <v>0</v>
      </c>
      <c r="C350">
        <v>0</v>
      </c>
      <c r="D350">
        <f t="shared" si="5"/>
        <v>0</v>
      </c>
    </row>
    <row r="351" spans="2:4">
      <c r="B351">
        <v>0</v>
      </c>
      <c r="C351">
        <v>0</v>
      </c>
      <c r="D351">
        <f t="shared" si="5"/>
        <v>0</v>
      </c>
    </row>
    <row r="352" spans="2:4">
      <c r="B352">
        <v>0</v>
      </c>
      <c r="C352">
        <v>0</v>
      </c>
      <c r="D352">
        <f t="shared" si="5"/>
        <v>0</v>
      </c>
    </row>
    <row r="353" spans="2:4">
      <c r="D353">
        <f t="shared" si="5"/>
        <v>0</v>
      </c>
    </row>
    <row r="354" spans="2:4">
      <c r="B354">
        <v>0</v>
      </c>
      <c r="C354">
        <v>0</v>
      </c>
      <c r="D354">
        <f t="shared" si="5"/>
        <v>0</v>
      </c>
    </row>
    <row r="355" spans="2:4">
      <c r="B355">
        <v>0</v>
      </c>
      <c r="C355">
        <v>0</v>
      </c>
      <c r="D355">
        <f t="shared" si="5"/>
        <v>0</v>
      </c>
    </row>
    <row r="356" spans="2:4">
      <c r="B356">
        <v>0</v>
      </c>
      <c r="C356">
        <v>0</v>
      </c>
      <c r="D356">
        <f t="shared" si="5"/>
        <v>0</v>
      </c>
    </row>
    <row r="357" spans="2:4">
      <c r="B357">
        <v>0</v>
      </c>
      <c r="C357">
        <v>0</v>
      </c>
      <c r="D357">
        <f t="shared" si="5"/>
        <v>0</v>
      </c>
    </row>
    <row r="358" spans="2:4">
      <c r="D358">
        <f t="shared" si="5"/>
        <v>0</v>
      </c>
    </row>
    <row r="359" spans="2:4">
      <c r="B359">
        <v>0</v>
      </c>
      <c r="C359">
        <v>0</v>
      </c>
      <c r="D359">
        <f t="shared" si="5"/>
        <v>0</v>
      </c>
    </row>
    <row r="360" spans="2:4">
      <c r="B360">
        <v>0</v>
      </c>
      <c r="C360">
        <v>0</v>
      </c>
      <c r="D360">
        <f t="shared" si="5"/>
        <v>0</v>
      </c>
    </row>
    <row r="361" spans="2:4">
      <c r="B361">
        <v>0</v>
      </c>
      <c r="C361">
        <v>0</v>
      </c>
      <c r="D361">
        <f t="shared" si="5"/>
        <v>0</v>
      </c>
    </row>
    <row r="362" spans="2:4">
      <c r="D362">
        <f t="shared" si="5"/>
        <v>0</v>
      </c>
    </row>
    <row r="363" spans="2:4">
      <c r="B363">
        <v>0</v>
      </c>
      <c r="C363">
        <v>0</v>
      </c>
      <c r="D363">
        <f t="shared" si="5"/>
        <v>0</v>
      </c>
    </row>
    <row r="364" spans="2:4">
      <c r="B364">
        <v>0</v>
      </c>
      <c r="C364">
        <v>0</v>
      </c>
      <c r="D364">
        <f t="shared" si="5"/>
        <v>0</v>
      </c>
    </row>
    <row r="365" spans="2:4">
      <c r="B365">
        <v>0</v>
      </c>
      <c r="C365">
        <v>0</v>
      </c>
      <c r="D365">
        <f t="shared" si="5"/>
        <v>0</v>
      </c>
    </row>
    <row r="366" spans="2:4">
      <c r="B366">
        <v>0</v>
      </c>
      <c r="C366">
        <v>0</v>
      </c>
      <c r="D366">
        <f t="shared" si="5"/>
        <v>0</v>
      </c>
    </row>
    <row r="367" spans="2:4">
      <c r="B367">
        <v>574004662.24100006</v>
      </c>
      <c r="C367">
        <v>574004662.24100006</v>
      </c>
      <c r="D367">
        <f t="shared" si="5"/>
        <v>0</v>
      </c>
    </row>
    <row r="368" spans="2:4">
      <c r="D368">
        <f t="shared" si="5"/>
        <v>0</v>
      </c>
    </row>
    <row r="369" spans="2:4">
      <c r="D369">
        <f t="shared" si="5"/>
        <v>0</v>
      </c>
    </row>
    <row r="370" spans="2:4">
      <c r="D370">
        <f t="shared" si="5"/>
        <v>0</v>
      </c>
    </row>
    <row r="371" spans="2:4">
      <c r="B371">
        <v>210000</v>
      </c>
      <c r="C371">
        <v>210000</v>
      </c>
      <c r="D371">
        <f t="shared" si="5"/>
        <v>0</v>
      </c>
    </row>
    <row r="372" spans="2:4">
      <c r="B372">
        <v>0</v>
      </c>
      <c r="C372">
        <v>0</v>
      </c>
      <c r="D372">
        <f t="shared" si="5"/>
        <v>0</v>
      </c>
    </row>
    <row r="373" spans="2:4">
      <c r="B373">
        <v>210000</v>
      </c>
      <c r="C373">
        <v>210000</v>
      </c>
      <c r="D373">
        <f t="shared" si="5"/>
        <v>0</v>
      </c>
    </row>
    <row r="374" spans="2:4">
      <c r="D374">
        <f t="shared" si="5"/>
        <v>0</v>
      </c>
    </row>
    <row r="375" spans="2:4">
      <c r="D375">
        <f t="shared" si="5"/>
        <v>0</v>
      </c>
    </row>
    <row r="376" spans="2:4">
      <c r="B376">
        <v>242250</v>
      </c>
      <c r="C376">
        <v>242250</v>
      </c>
      <c r="D376">
        <f t="shared" si="5"/>
        <v>0</v>
      </c>
    </row>
    <row r="377" spans="2:4">
      <c r="B377">
        <v>600</v>
      </c>
      <c r="C377">
        <v>600</v>
      </c>
      <c r="D377">
        <f t="shared" si="5"/>
        <v>0</v>
      </c>
    </row>
    <row r="378" spans="2:4">
      <c r="B378">
        <v>200732.77999999997</v>
      </c>
      <c r="C378">
        <v>200732.77999999997</v>
      </c>
      <c r="D378">
        <f t="shared" si="5"/>
        <v>0</v>
      </c>
    </row>
    <row r="379" spans="2:4">
      <c r="B379">
        <v>0</v>
      </c>
      <c r="C379">
        <v>0</v>
      </c>
      <c r="D379">
        <f t="shared" si="5"/>
        <v>0</v>
      </c>
    </row>
    <row r="380" spans="2:4">
      <c r="B380">
        <v>443582.77999999997</v>
      </c>
      <c r="C380">
        <v>443582.77999999997</v>
      </c>
      <c r="D380">
        <f t="shared" si="5"/>
        <v>0</v>
      </c>
    </row>
    <row r="381" spans="2:4">
      <c r="D381">
        <f t="shared" si="5"/>
        <v>0</v>
      </c>
    </row>
    <row r="382" spans="2:4">
      <c r="D382">
        <f t="shared" si="5"/>
        <v>0</v>
      </c>
    </row>
    <row r="383" spans="2:4">
      <c r="B383">
        <v>204135.71000000002</v>
      </c>
      <c r="C383">
        <v>204135.71000000002</v>
      </c>
      <c r="D383">
        <f t="shared" si="5"/>
        <v>0</v>
      </c>
    </row>
    <row r="384" spans="2:4">
      <c r="B384">
        <v>0</v>
      </c>
      <c r="C384">
        <v>0</v>
      </c>
      <c r="D384">
        <f t="shared" si="5"/>
        <v>0</v>
      </c>
    </row>
    <row r="385" spans="2:4">
      <c r="B385">
        <v>204135.71000000002</v>
      </c>
      <c r="C385">
        <v>204135.71000000002</v>
      </c>
      <c r="D385">
        <f t="shared" si="5"/>
        <v>0</v>
      </c>
    </row>
    <row r="386" spans="2:4">
      <c r="D386">
        <f t="shared" si="5"/>
        <v>0</v>
      </c>
    </row>
    <row r="387" spans="2:4">
      <c r="D387">
        <f t="shared" si="5"/>
        <v>0</v>
      </c>
    </row>
    <row r="388" spans="2:4">
      <c r="B388">
        <v>126000</v>
      </c>
      <c r="C388">
        <v>126000</v>
      </c>
      <c r="D388">
        <f t="shared" si="5"/>
        <v>0</v>
      </c>
    </row>
    <row r="389" spans="2:4">
      <c r="B389">
        <v>0</v>
      </c>
      <c r="C389">
        <v>0</v>
      </c>
      <c r="D389">
        <f t="shared" si="5"/>
        <v>0</v>
      </c>
    </row>
    <row r="390" spans="2:4">
      <c r="B390">
        <v>126000</v>
      </c>
      <c r="C390">
        <v>126000</v>
      </c>
      <c r="D390">
        <f t="shared" si="5"/>
        <v>0</v>
      </c>
    </row>
    <row r="391" spans="2:4">
      <c r="D391">
        <f t="shared" si="5"/>
        <v>0</v>
      </c>
    </row>
    <row r="392" spans="2:4">
      <c r="D392">
        <f t="shared" si="5"/>
        <v>0</v>
      </c>
    </row>
    <row r="393" spans="2:4">
      <c r="B393">
        <v>1588401.36</v>
      </c>
      <c r="C393">
        <v>1588401.36</v>
      </c>
      <c r="D393">
        <f t="shared" si="5"/>
        <v>0</v>
      </c>
    </row>
    <row r="394" spans="2:4">
      <c r="B394">
        <v>93187.56</v>
      </c>
      <c r="C394">
        <v>93187.56</v>
      </c>
      <c r="D394">
        <f t="shared" si="5"/>
        <v>0</v>
      </c>
    </row>
    <row r="395" spans="2:4">
      <c r="B395">
        <v>43200</v>
      </c>
      <c r="C395">
        <v>43200</v>
      </c>
      <c r="D395">
        <f t="shared" si="5"/>
        <v>0</v>
      </c>
    </row>
    <row r="396" spans="2:4">
      <c r="B396">
        <v>0</v>
      </c>
      <c r="C396">
        <v>0</v>
      </c>
      <c r="D396">
        <f t="shared" si="5"/>
        <v>0</v>
      </c>
    </row>
    <row r="397" spans="2:4">
      <c r="B397">
        <v>1724788.9200000002</v>
      </c>
      <c r="C397">
        <v>1724788.9200000002</v>
      </c>
      <c r="D397">
        <f t="shared" si="5"/>
        <v>0</v>
      </c>
    </row>
    <row r="398" spans="2:4">
      <c r="D398">
        <f t="shared" si="5"/>
        <v>0</v>
      </c>
    </row>
    <row r="399" spans="2:4">
      <c r="D399">
        <f t="shared" si="5"/>
        <v>0</v>
      </c>
    </row>
    <row r="400" spans="2:4">
      <c r="B400">
        <v>0</v>
      </c>
      <c r="C400">
        <v>0</v>
      </c>
      <c r="D400">
        <f t="shared" si="5"/>
        <v>0</v>
      </c>
    </row>
    <row r="401" spans="2:4">
      <c r="B401">
        <v>74305.95</v>
      </c>
      <c r="C401">
        <v>74305.95</v>
      </c>
      <c r="D401">
        <f t="shared" si="5"/>
        <v>0</v>
      </c>
    </row>
    <row r="402" spans="2:4">
      <c r="B402">
        <v>74305.95</v>
      </c>
      <c r="C402">
        <v>74305.95</v>
      </c>
      <c r="D402">
        <f t="shared" si="5"/>
        <v>0</v>
      </c>
    </row>
    <row r="403" spans="2:4">
      <c r="D403">
        <f t="shared" si="5"/>
        <v>0</v>
      </c>
    </row>
    <row r="404" spans="2:4">
      <c r="D404">
        <f t="shared" si="5"/>
        <v>0</v>
      </c>
    </row>
    <row r="405" spans="2:4">
      <c r="B405">
        <v>0</v>
      </c>
      <c r="C405">
        <v>0</v>
      </c>
      <c r="D405">
        <f t="shared" ref="D405:D468" si="6">+C405-B405</f>
        <v>0</v>
      </c>
    </row>
    <row r="406" spans="2:4">
      <c r="B406">
        <v>0</v>
      </c>
      <c r="C406">
        <v>0</v>
      </c>
      <c r="D406">
        <f t="shared" si="6"/>
        <v>0</v>
      </c>
    </row>
    <row r="407" spans="2:4">
      <c r="D407">
        <f t="shared" si="6"/>
        <v>0</v>
      </c>
    </row>
    <row r="408" spans="2:4">
      <c r="D408">
        <f t="shared" si="6"/>
        <v>0</v>
      </c>
    </row>
    <row r="409" spans="2:4">
      <c r="B409">
        <v>658055.78</v>
      </c>
      <c r="C409">
        <v>658055.78</v>
      </c>
      <c r="D409">
        <f t="shared" si="6"/>
        <v>0</v>
      </c>
    </row>
    <row r="410" spans="2:4">
      <c r="B410">
        <v>75641</v>
      </c>
      <c r="C410">
        <v>75641</v>
      </c>
      <c r="D410">
        <f t="shared" si="6"/>
        <v>0</v>
      </c>
    </row>
    <row r="411" spans="2:4">
      <c r="B411">
        <v>94112.65</v>
      </c>
      <c r="C411">
        <v>94112.65</v>
      </c>
      <c r="D411">
        <f t="shared" si="6"/>
        <v>0</v>
      </c>
    </row>
    <row r="412" spans="2:4">
      <c r="B412">
        <v>0</v>
      </c>
      <c r="C412">
        <v>0</v>
      </c>
      <c r="D412">
        <f t="shared" si="6"/>
        <v>0</v>
      </c>
    </row>
    <row r="413" spans="2:4">
      <c r="B413">
        <v>0</v>
      </c>
      <c r="C413">
        <v>0</v>
      </c>
      <c r="D413">
        <f t="shared" si="6"/>
        <v>0</v>
      </c>
    </row>
    <row r="414" spans="2:4">
      <c r="B414">
        <v>42479.33</v>
      </c>
      <c r="C414">
        <v>42479.33</v>
      </c>
      <c r="D414">
        <f t="shared" si="6"/>
        <v>0</v>
      </c>
    </row>
    <row r="415" spans="2:4">
      <c r="B415">
        <v>191474</v>
      </c>
      <c r="C415">
        <v>191474</v>
      </c>
      <c r="D415">
        <f t="shared" si="6"/>
        <v>0</v>
      </c>
    </row>
    <row r="416" spans="2:4">
      <c r="B416">
        <v>45795</v>
      </c>
      <c r="C416">
        <v>45795</v>
      </c>
      <c r="D416">
        <f t="shared" si="6"/>
        <v>0</v>
      </c>
    </row>
    <row r="417" spans="2:4">
      <c r="B417">
        <v>0</v>
      </c>
      <c r="C417">
        <v>0</v>
      </c>
      <c r="D417">
        <f t="shared" si="6"/>
        <v>0</v>
      </c>
    </row>
    <row r="418" spans="2:4">
      <c r="B418">
        <v>0</v>
      </c>
      <c r="C418">
        <v>0</v>
      </c>
      <c r="D418">
        <f t="shared" si="6"/>
        <v>0</v>
      </c>
    </row>
    <row r="419" spans="2:4">
      <c r="B419">
        <v>3050.5</v>
      </c>
      <c r="C419">
        <v>3050.5</v>
      </c>
      <c r="D419">
        <f t="shared" si="6"/>
        <v>0</v>
      </c>
    </row>
    <row r="420" spans="2:4">
      <c r="B420">
        <v>16298.74</v>
      </c>
      <c r="C420">
        <v>16298.74</v>
      </c>
      <c r="D420">
        <f t="shared" si="6"/>
        <v>0</v>
      </c>
    </row>
    <row r="421" spans="2:4">
      <c r="B421">
        <v>34000</v>
      </c>
      <c r="C421">
        <v>34000</v>
      </c>
      <c r="D421">
        <f t="shared" si="6"/>
        <v>0</v>
      </c>
    </row>
    <row r="422" spans="2:4">
      <c r="B422">
        <v>17879.25</v>
      </c>
      <c r="C422">
        <v>17879.25</v>
      </c>
      <c r="D422">
        <f t="shared" si="6"/>
        <v>0</v>
      </c>
    </row>
    <row r="423" spans="2:4">
      <c r="B423">
        <v>0</v>
      </c>
      <c r="C423">
        <v>0</v>
      </c>
      <c r="D423">
        <f t="shared" si="6"/>
        <v>0</v>
      </c>
    </row>
    <row r="424" spans="2:4">
      <c r="B424">
        <v>0</v>
      </c>
      <c r="C424">
        <v>0</v>
      </c>
      <c r="D424">
        <f t="shared" si="6"/>
        <v>0</v>
      </c>
    </row>
    <row r="425" spans="2:4">
      <c r="B425">
        <v>0</v>
      </c>
      <c r="C425">
        <v>0</v>
      </c>
      <c r="D425">
        <f t="shared" si="6"/>
        <v>0</v>
      </c>
    </row>
    <row r="426" spans="2:4">
      <c r="B426">
        <v>0</v>
      </c>
      <c r="C426">
        <v>0</v>
      </c>
      <c r="D426">
        <f t="shared" si="6"/>
        <v>0</v>
      </c>
    </row>
    <row r="427" spans="2:4">
      <c r="B427">
        <v>0</v>
      </c>
      <c r="C427">
        <v>0</v>
      </c>
      <c r="D427">
        <f t="shared" si="6"/>
        <v>0</v>
      </c>
    </row>
    <row r="428" spans="2:4">
      <c r="B428">
        <v>0</v>
      </c>
      <c r="C428">
        <v>0</v>
      </c>
      <c r="D428">
        <f t="shared" si="6"/>
        <v>0</v>
      </c>
    </row>
    <row r="429" spans="2:4">
      <c r="B429">
        <v>8500</v>
      </c>
      <c r="C429">
        <v>8500</v>
      </c>
      <c r="D429">
        <f t="shared" si="6"/>
        <v>0</v>
      </c>
    </row>
    <row r="430" spans="2:4">
      <c r="B430">
        <v>0</v>
      </c>
      <c r="C430">
        <v>0</v>
      </c>
      <c r="D430">
        <f t="shared" si="6"/>
        <v>0</v>
      </c>
    </row>
    <row r="431" spans="2:4">
      <c r="B431">
        <v>30000</v>
      </c>
      <c r="C431">
        <v>30000</v>
      </c>
      <c r="D431">
        <f t="shared" si="6"/>
        <v>0</v>
      </c>
    </row>
    <row r="432" spans="2:4">
      <c r="B432">
        <v>4610.4400000000005</v>
      </c>
      <c r="C432">
        <v>4610.4400000000005</v>
      </c>
      <c r="D432">
        <f t="shared" si="6"/>
        <v>0</v>
      </c>
    </row>
    <row r="433" spans="2:4">
      <c r="B433">
        <v>0</v>
      </c>
      <c r="C433">
        <v>0</v>
      </c>
      <c r="D433">
        <f t="shared" si="6"/>
        <v>0</v>
      </c>
    </row>
    <row r="434" spans="2:4">
      <c r="B434">
        <v>0</v>
      </c>
      <c r="C434">
        <v>0</v>
      </c>
      <c r="D434">
        <f t="shared" si="6"/>
        <v>0</v>
      </c>
    </row>
    <row r="435" spans="2:4">
      <c r="B435">
        <v>0</v>
      </c>
      <c r="C435">
        <v>0</v>
      </c>
      <c r="D435">
        <f t="shared" si="6"/>
        <v>0</v>
      </c>
    </row>
    <row r="436" spans="2:4">
      <c r="B436">
        <v>0</v>
      </c>
      <c r="C436">
        <v>0</v>
      </c>
      <c r="D436">
        <f t="shared" si="6"/>
        <v>0</v>
      </c>
    </row>
    <row r="437" spans="2:4">
      <c r="B437">
        <v>0</v>
      </c>
      <c r="C437">
        <v>0</v>
      </c>
      <c r="D437">
        <f t="shared" si="6"/>
        <v>0</v>
      </c>
    </row>
    <row r="438" spans="2:4">
      <c r="B438">
        <v>0</v>
      </c>
      <c r="C438">
        <v>0</v>
      </c>
      <c r="D438">
        <f t="shared" si="6"/>
        <v>0</v>
      </c>
    </row>
    <row r="439" spans="2:4">
      <c r="B439">
        <v>243351.71000000002</v>
      </c>
      <c r="C439">
        <v>243351.71000000002</v>
      </c>
      <c r="D439">
        <f t="shared" si="6"/>
        <v>0</v>
      </c>
    </row>
    <row r="440" spans="2:4">
      <c r="D440">
        <f t="shared" si="6"/>
        <v>0</v>
      </c>
    </row>
    <row r="441" spans="2:4">
      <c r="B441">
        <v>0</v>
      </c>
      <c r="C441">
        <v>0</v>
      </c>
      <c r="D441">
        <f t="shared" si="6"/>
        <v>0</v>
      </c>
    </row>
    <row r="442" spans="2:4">
      <c r="B442">
        <v>0</v>
      </c>
      <c r="C442">
        <v>0</v>
      </c>
      <c r="D442">
        <f t="shared" si="6"/>
        <v>0</v>
      </c>
    </row>
    <row r="443" spans="2:4">
      <c r="B443">
        <v>1010</v>
      </c>
      <c r="C443">
        <v>1010</v>
      </c>
      <c r="D443">
        <f t="shared" si="6"/>
        <v>0</v>
      </c>
    </row>
    <row r="444" spans="2:4">
      <c r="B444">
        <v>13863.25</v>
      </c>
      <c r="C444">
        <v>13863.25</v>
      </c>
      <c r="D444">
        <f t="shared" si="6"/>
        <v>0</v>
      </c>
    </row>
    <row r="445" spans="2:4">
      <c r="B445">
        <v>0</v>
      </c>
      <c r="C445">
        <v>0</v>
      </c>
      <c r="D445">
        <f t="shared" si="6"/>
        <v>0</v>
      </c>
    </row>
    <row r="446" spans="2:4">
      <c r="B446">
        <v>0</v>
      </c>
      <c r="C446">
        <v>0</v>
      </c>
      <c r="D446">
        <f t="shared" si="6"/>
        <v>0</v>
      </c>
    </row>
    <row r="447" spans="2:4">
      <c r="B447">
        <v>0</v>
      </c>
      <c r="C447">
        <v>0</v>
      </c>
      <c r="D447">
        <f t="shared" si="6"/>
        <v>0</v>
      </c>
    </row>
    <row r="448" spans="2:4">
      <c r="B448">
        <v>10773.72</v>
      </c>
      <c r="C448">
        <v>10773.72</v>
      </c>
      <c r="D448">
        <f t="shared" si="6"/>
        <v>0</v>
      </c>
    </row>
    <row r="449" spans="2:4">
      <c r="B449">
        <v>450</v>
      </c>
      <c r="C449">
        <v>450</v>
      </c>
      <c r="D449">
        <f t="shared" si="6"/>
        <v>0</v>
      </c>
    </row>
    <row r="450" spans="2:4">
      <c r="B450">
        <v>0</v>
      </c>
      <c r="C450">
        <v>0</v>
      </c>
      <c r="D450">
        <f t="shared" si="6"/>
        <v>0</v>
      </c>
    </row>
    <row r="451" spans="2:4">
      <c r="B451">
        <v>0</v>
      </c>
      <c r="C451">
        <v>0</v>
      </c>
      <c r="D451">
        <f t="shared" si="6"/>
        <v>0</v>
      </c>
    </row>
    <row r="452" spans="2:4">
      <c r="B452">
        <v>0</v>
      </c>
      <c r="C452">
        <v>0</v>
      </c>
      <c r="D452">
        <f t="shared" si="6"/>
        <v>0</v>
      </c>
    </row>
    <row r="453" spans="2:4">
      <c r="B453">
        <v>1491345.3699999999</v>
      </c>
      <c r="C453">
        <v>1491345.3699999999</v>
      </c>
      <c r="D453">
        <f t="shared" si="6"/>
        <v>0</v>
      </c>
    </row>
    <row r="454" spans="2:4">
      <c r="D454">
        <f t="shared" si="6"/>
        <v>0</v>
      </c>
    </row>
    <row r="455" spans="2:4">
      <c r="D455">
        <f t="shared" si="6"/>
        <v>0</v>
      </c>
    </row>
    <row r="456" spans="2:4">
      <c r="B456">
        <v>226500</v>
      </c>
      <c r="C456">
        <v>226500</v>
      </c>
      <c r="D456">
        <f t="shared" si="6"/>
        <v>0</v>
      </c>
    </row>
    <row r="457" spans="2:4">
      <c r="B457">
        <v>91312.5</v>
      </c>
      <c r="C457">
        <v>91312.5</v>
      </c>
      <c r="D457">
        <f t="shared" si="6"/>
        <v>0</v>
      </c>
    </row>
    <row r="458" spans="2:4">
      <c r="B458">
        <v>4000</v>
      </c>
      <c r="C458">
        <v>4000</v>
      </c>
      <c r="D458">
        <f t="shared" si="6"/>
        <v>0</v>
      </c>
    </row>
    <row r="459" spans="2:4">
      <c r="B459">
        <v>0</v>
      </c>
      <c r="C459">
        <v>0</v>
      </c>
      <c r="D459">
        <f t="shared" si="6"/>
        <v>0</v>
      </c>
    </row>
    <row r="460" spans="2:4">
      <c r="B460">
        <v>321812.5</v>
      </c>
      <c r="C460">
        <v>321812.5</v>
      </c>
      <c r="D460">
        <f t="shared" si="6"/>
        <v>0</v>
      </c>
    </row>
    <row r="461" spans="2:4">
      <c r="D461">
        <f t="shared" si="6"/>
        <v>0</v>
      </c>
    </row>
    <row r="462" spans="2:4">
      <c r="D462">
        <f t="shared" si="6"/>
        <v>0</v>
      </c>
    </row>
    <row r="463" spans="2:4">
      <c r="B463">
        <v>45390</v>
      </c>
      <c r="C463">
        <v>45390</v>
      </c>
      <c r="D463">
        <f t="shared" si="6"/>
        <v>0</v>
      </c>
    </row>
    <row r="464" spans="2:4">
      <c r="B464">
        <v>173108.84999999998</v>
      </c>
      <c r="C464">
        <v>173108.84999999998</v>
      </c>
      <c r="D464">
        <f t="shared" si="6"/>
        <v>0</v>
      </c>
    </row>
    <row r="465" spans="2:4">
      <c r="B465">
        <v>0</v>
      </c>
      <c r="C465">
        <v>0</v>
      </c>
      <c r="D465">
        <f t="shared" si="6"/>
        <v>0</v>
      </c>
    </row>
    <row r="466" spans="2:4">
      <c r="B466">
        <v>218498.84999999998</v>
      </c>
      <c r="C466">
        <v>218498.84999999998</v>
      </c>
      <c r="D466">
        <f t="shared" si="6"/>
        <v>0</v>
      </c>
    </row>
    <row r="467" spans="2:4">
      <c r="D467">
        <f t="shared" si="6"/>
        <v>0</v>
      </c>
    </row>
    <row r="468" spans="2:4">
      <c r="D468">
        <f t="shared" si="6"/>
        <v>0</v>
      </c>
    </row>
    <row r="469" spans="2:4">
      <c r="B469">
        <v>436104.08999999997</v>
      </c>
      <c r="C469">
        <v>436104.08999999997</v>
      </c>
      <c r="D469">
        <f t="shared" ref="D469:D532" si="7">+C469-B469</f>
        <v>0</v>
      </c>
    </row>
    <row r="470" spans="2:4">
      <c r="B470">
        <v>0</v>
      </c>
      <c r="C470">
        <v>0</v>
      </c>
      <c r="D470">
        <f t="shared" si="7"/>
        <v>0</v>
      </c>
    </row>
    <row r="471" spans="2:4">
      <c r="B471">
        <v>436104.08999999997</v>
      </c>
      <c r="C471">
        <v>436104.08999999997</v>
      </c>
      <c r="D471">
        <f t="shared" si="7"/>
        <v>0</v>
      </c>
    </row>
    <row r="472" spans="2:4">
      <c r="D472">
        <f t="shared" si="7"/>
        <v>0</v>
      </c>
    </row>
    <row r="473" spans="2:4">
      <c r="D473">
        <f t="shared" si="7"/>
        <v>0</v>
      </c>
    </row>
    <row r="474" spans="2:4">
      <c r="B474">
        <v>0</v>
      </c>
      <c r="C474">
        <v>0</v>
      </c>
      <c r="D474">
        <f t="shared" si="7"/>
        <v>0</v>
      </c>
    </row>
    <row r="475" spans="2:4">
      <c r="B475">
        <v>0</v>
      </c>
      <c r="C475">
        <v>0</v>
      </c>
      <c r="D475">
        <f t="shared" si="7"/>
        <v>0</v>
      </c>
    </row>
    <row r="476" spans="2:4">
      <c r="D476">
        <f t="shared" si="7"/>
        <v>0</v>
      </c>
    </row>
    <row r="477" spans="2:4">
      <c r="D477">
        <f t="shared" si="7"/>
        <v>0</v>
      </c>
    </row>
    <row r="478" spans="2:4">
      <c r="B478">
        <v>0</v>
      </c>
      <c r="C478">
        <v>0</v>
      </c>
      <c r="D478">
        <f t="shared" si="7"/>
        <v>0</v>
      </c>
    </row>
    <row r="479" spans="2:4">
      <c r="B479">
        <v>0</v>
      </c>
      <c r="C479">
        <v>0</v>
      </c>
      <c r="D479">
        <f t="shared" si="7"/>
        <v>0</v>
      </c>
    </row>
    <row r="480" spans="2:4">
      <c r="D480">
        <f t="shared" si="7"/>
        <v>0</v>
      </c>
    </row>
    <row r="481" spans="2:4">
      <c r="D481">
        <f t="shared" si="7"/>
        <v>0</v>
      </c>
    </row>
    <row r="482" spans="2:4">
      <c r="B482">
        <v>0</v>
      </c>
      <c r="C482">
        <v>0</v>
      </c>
      <c r="D482">
        <f t="shared" si="7"/>
        <v>0</v>
      </c>
    </row>
    <row r="483" spans="2:4">
      <c r="B483">
        <v>0</v>
      </c>
      <c r="C483">
        <v>0</v>
      </c>
      <c r="D483">
        <f t="shared" si="7"/>
        <v>0</v>
      </c>
    </row>
    <row r="484" spans="2:4">
      <c r="D484">
        <f t="shared" si="7"/>
        <v>0</v>
      </c>
    </row>
    <row r="485" spans="2:4">
      <c r="D485">
        <f t="shared" si="7"/>
        <v>0</v>
      </c>
    </row>
    <row r="486" spans="2:4">
      <c r="B486">
        <v>0</v>
      </c>
      <c r="C486">
        <v>0</v>
      </c>
      <c r="D486">
        <f t="shared" si="7"/>
        <v>0</v>
      </c>
    </row>
    <row r="487" spans="2:4">
      <c r="B487">
        <v>0</v>
      </c>
      <c r="C487">
        <v>0</v>
      </c>
      <c r="D487">
        <f t="shared" si="7"/>
        <v>0</v>
      </c>
    </row>
    <row r="488" spans="2:4">
      <c r="D488">
        <f t="shared" si="7"/>
        <v>0</v>
      </c>
    </row>
    <row r="489" spans="2:4">
      <c r="D489">
        <f t="shared" si="7"/>
        <v>0</v>
      </c>
    </row>
    <row r="490" spans="2:4">
      <c r="B490">
        <v>194902</v>
      </c>
      <c r="C490">
        <v>194902</v>
      </c>
      <c r="D490">
        <f t="shared" si="7"/>
        <v>0</v>
      </c>
    </row>
    <row r="491" spans="2:4">
      <c r="B491">
        <v>0</v>
      </c>
      <c r="C491">
        <v>0</v>
      </c>
      <c r="D491">
        <f t="shared" si="7"/>
        <v>0</v>
      </c>
    </row>
    <row r="492" spans="2:4">
      <c r="B492">
        <v>194902</v>
      </c>
      <c r="C492">
        <v>194902</v>
      </c>
      <c r="D492">
        <f t="shared" si="7"/>
        <v>0</v>
      </c>
    </row>
    <row r="493" spans="2:4">
      <c r="D493">
        <f t="shared" si="7"/>
        <v>0</v>
      </c>
    </row>
    <row r="494" spans="2:4">
      <c r="D494">
        <f t="shared" si="7"/>
        <v>0</v>
      </c>
    </row>
    <row r="495" spans="2:4">
      <c r="B495">
        <v>2500</v>
      </c>
      <c r="C495">
        <v>2500</v>
      </c>
      <c r="D495">
        <f t="shared" si="7"/>
        <v>0</v>
      </c>
    </row>
    <row r="496" spans="2:4">
      <c r="B496">
        <v>0</v>
      </c>
      <c r="C496">
        <v>0</v>
      </c>
      <c r="D496">
        <f t="shared" si="7"/>
        <v>0</v>
      </c>
    </row>
    <row r="497" spans="2:4">
      <c r="B497">
        <v>2500</v>
      </c>
      <c r="C497">
        <v>2500</v>
      </c>
      <c r="D497">
        <f t="shared" si="7"/>
        <v>0</v>
      </c>
    </row>
    <row r="498" spans="2:4">
      <c r="D498">
        <f t="shared" si="7"/>
        <v>0</v>
      </c>
    </row>
    <row r="499" spans="2:4">
      <c r="D499">
        <f t="shared" si="7"/>
        <v>0</v>
      </c>
    </row>
    <row r="500" spans="2:4">
      <c r="B500">
        <v>25500</v>
      </c>
      <c r="C500">
        <v>25500</v>
      </c>
      <c r="D500">
        <f t="shared" si="7"/>
        <v>0</v>
      </c>
    </row>
    <row r="501" spans="2:4">
      <c r="B501">
        <v>132649</v>
      </c>
      <c r="C501">
        <v>132649</v>
      </c>
      <c r="D501">
        <f t="shared" si="7"/>
        <v>0</v>
      </c>
    </row>
    <row r="502" spans="2:4">
      <c r="B502">
        <v>29925</v>
      </c>
      <c r="C502">
        <v>29925</v>
      </c>
      <c r="D502">
        <f t="shared" si="7"/>
        <v>0</v>
      </c>
    </row>
    <row r="503" spans="2:4">
      <c r="B503">
        <v>0</v>
      </c>
      <c r="C503">
        <v>0</v>
      </c>
      <c r="D503">
        <f t="shared" si="7"/>
        <v>0</v>
      </c>
    </row>
    <row r="504" spans="2:4">
      <c r="B504">
        <v>188074</v>
      </c>
      <c r="C504">
        <v>188074</v>
      </c>
      <c r="D504">
        <f t="shared" si="7"/>
        <v>0</v>
      </c>
    </row>
    <row r="505" spans="2:4">
      <c r="D505">
        <f t="shared" si="7"/>
        <v>0</v>
      </c>
    </row>
    <row r="506" spans="2:4">
      <c r="D506">
        <f t="shared" si="7"/>
        <v>0</v>
      </c>
    </row>
    <row r="507" spans="2:4">
      <c r="B507">
        <v>294150</v>
      </c>
      <c r="C507">
        <v>294150</v>
      </c>
      <c r="D507">
        <f t="shared" si="7"/>
        <v>0</v>
      </c>
    </row>
    <row r="508" spans="2:4">
      <c r="B508">
        <v>15543.5</v>
      </c>
      <c r="C508">
        <v>15543.5</v>
      </c>
      <c r="D508">
        <f t="shared" si="7"/>
        <v>0</v>
      </c>
    </row>
    <row r="509" spans="2:4">
      <c r="B509">
        <v>0</v>
      </c>
      <c r="C509">
        <v>0</v>
      </c>
      <c r="D509">
        <f t="shared" si="7"/>
        <v>0</v>
      </c>
    </row>
    <row r="510" spans="2:4">
      <c r="B510">
        <v>309693.5</v>
      </c>
      <c r="C510">
        <v>309693.5</v>
      </c>
      <c r="D510">
        <f t="shared" si="7"/>
        <v>0</v>
      </c>
    </row>
    <row r="511" spans="2:4">
      <c r="D511">
        <f t="shared" si="7"/>
        <v>0</v>
      </c>
    </row>
    <row r="512" spans="2:4">
      <c r="D512">
        <f t="shared" si="7"/>
        <v>0</v>
      </c>
    </row>
    <row r="513" spans="2:4">
      <c r="B513">
        <v>143000</v>
      </c>
      <c r="C513">
        <v>143000</v>
      </c>
      <c r="D513">
        <f t="shared" si="7"/>
        <v>0</v>
      </c>
    </row>
    <row r="514" spans="2:4">
      <c r="B514">
        <v>0</v>
      </c>
      <c r="C514">
        <v>0</v>
      </c>
      <c r="D514">
        <f t="shared" si="7"/>
        <v>0</v>
      </c>
    </row>
    <row r="515" spans="2:4">
      <c r="B515">
        <v>143000</v>
      </c>
      <c r="C515">
        <v>143000</v>
      </c>
      <c r="D515">
        <f t="shared" si="7"/>
        <v>0</v>
      </c>
    </row>
    <row r="516" spans="2:4">
      <c r="D516">
        <f t="shared" si="7"/>
        <v>0</v>
      </c>
    </row>
    <row r="517" spans="2:4">
      <c r="D517">
        <f t="shared" si="7"/>
        <v>0</v>
      </c>
    </row>
    <row r="518" spans="2:4">
      <c r="B518">
        <v>0</v>
      </c>
      <c r="C518">
        <v>0</v>
      </c>
      <c r="D518">
        <f t="shared" si="7"/>
        <v>0</v>
      </c>
    </row>
    <row r="519" spans="2:4">
      <c r="B519">
        <v>0</v>
      </c>
      <c r="C519">
        <v>0</v>
      </c>
      <c r="D519">
        <f t="shared" si="7"/>
        <v>0</v>
      </c>
    </row>
    <row r="520" spans="2:4">
      <c r="D520">
        <f t="shared" si="7"/>
        <v>0</v>
      </c>
    </row>
    <row r="521" spans="2:4">
      <c r="D521">
        <f t="shared" si="7"/>
        <v>0</v>
      </c>
    </row>
    <row r="522" spans="2:4">
      <c r="B522">
        <v>0</v>
      </c>
      <c r="C522">
        <v>0</v>
      </c>
      <c r="D522">
        <f t="shared" si="7"/>
        <v>0</v>
      </c>
    </row>
    <row r="523" spans="2:4">
      <c r="B523">
        <v>0</v>
      </c>
      <c r="C523">
        <v>0</v>
      </c>
      <c r="D523">
        <f t="shared" si="7"/>
        <v>0</v>
      </c>
    </row>
    <row r="524" spans="2:4">
      <c r="D524">
        <f t="shared" si="7"/>
        <v>0</v>
      </c>
    </row>
    <row r="525" spans="2:4">
      <c r="D525">
        <f t="shared" si="7"/>
        <v>0</v>
      </c>
    </row>
    <row r="526" spans="2:4">
      <c r="B526">
        <v>0</v>
      </c>
      <c r="C526">
        <v>0</v>
      </c>
      <c r="D526">
        <f t="shared" si="7"/>
        <v>0</v>
      </c>
    </row>
    <row r="527" spans="2:4">
      <c r="B527">
        <v>0</v>
      </c>
      <c r="C527">
        <v>0</v>
      </c>
      <c r="D527">
        <f t="shared" si="7"/>
        <v>0</v>
      </c>
    </row>
    <row r="528" spans="2:4">
      <c r="D528">
        <f t="shared" si="7"/>
        <v>0</v>
      </c>
    </row>
    <row r="529" spans="2:4">
      <c r="D529">
        <f t="shared" si="7"/>
        <v>0</v>
      </c>
    </row>
    <row r="530" spans="2:4">
      <c r="B530">
        <v>0</v>
      </c>
      <c r="C530">
        <v>0</v>
      </c>
      <c r="D530">
        <f t="shared" si="7"/>
        <v>0</v>
      </c>
    </row>
    <row r="531" spans="2:4">
      <c r="B531">
        <v>0</v>
      </c>
      <c r="C531">
        <v>0</v>
      </c>
      <c r="D531">
        <f t="shared" si="7"/>
        <v>0</v>
      </c>
    </row>
    <row r="532" spans="2:4">
      <c r="D532">
        <f t="shared" si="7"/>
        <v>0</v>
      </c>
    </row>
    <row r="533" spans="2:4">
      <c r="D533">
        <f t="shared" ref="D533:D596" si="8">+C533-B533</f>
        <v>0</v>
      </c>
    </row>
    <row r="534" spans="2:4">
      <c r="B534">
        <v>0</v>
      </c>
      <c r="C534">
        <v>0</v>
      </c>
      <c r="D534">
        <f t="shared" si="8"/>
        <v>0</v>
      </c>
    </row>
    <row r="535" spans="2:4">
      <c r="B535">
        <v>0</v>
      </c>
      <c r="C535">
        <v>0</v>
      </c>
      <c r="D535">
        <f t="shared" si="8"/>
        <v>0</v>
      </c>
    </row>
    <row r="536" spans="2:4">
      <c r="D536">
        <f t="shared" si="8"/>
        <v>0</v>
      </c>
    </row>
    <row r="537" spans="2:4">
      <c r="D537">
        <f t="shared" si="8"/>
        <v>0</v>
      </c>
    </row>
    <row r="538" spans="2:4">
      <c r="B538">
        <v>137700</v>
      </c>
      <c r="C538">
        <v>137700</v>
      </c>
      <c r="D538">
        <f t="shared" si="8"/>
        <v>0</v>
      </c>
    </row>
    <row r="539" spans="2:4">
      <c r="B539">
        <v>0</v>
      </c>
      <c r="C539">
        <v>0</v>
      </c>
      <c r="D539">
        <f t="shared" si="8"/>
        <v>0</v>
      </c>
    </row>
    <row r="540" spans="2:4">
      <c r="B540">
        <v>137700</v>
      </c>
      <c r="C540">
        <v>137700</v>
      </c>
      <c r="D540">
        <f t="shared" si="8"/>
        <v>0</v>
      </c>
    </row>
    <row r="541" spans="2:4">
      <c r="D541">
        <f t="shared" si="8"/>
        <v>0</v>
      </c>
    </row>
    <row r="542" spans="2:4">
      <c r="D542">
        <f t="shared" si="8"/>
        <v>0</v>
      </c>
    </row>
    <row r="543" spans="2:4">
      <c r="B543">
        <v>2200</v>
      </c>
      <c r="C543">
        <v>2200</v>
      </c>
      <c r="D543">
        <f t="shared" si="8"/>
        <v>0</v>
      </c>
    </row>
    <row r="544" spans="2:4">
      <c r="B544">
        <v>0</v>
      </c>
      <c r="C544">
        <v>0</v>
      </c>
      <c r="D544">
        <f t="shared" si="8"/>
        <v>0</v>
      </c>
    </row>
    <row r="545" spans="2:4">
      <c r="B545">
        <v>2200</v>
      </c>
      <c r="C545">
        <v>2200</v>
      </c>
      <c r="D545">
        <f t="shared" si="8"/>
        <v>0</v>
      </c>
    </row>
    <row r="546" spans="2:4">
      <c r="D546">
        <f t="shared" si="8"/>
        <v>0</v>
      </c>
    </row>
    <row r="547" spans="2:4">
      <c r="D547">
        <f t="shared" si="8"/>
        <v>0</v>
      </c>
    </row>
    <row r="548" spans="2:4">
      <c r="B548">
        <v>0</v>
      </c>
      <c r="C548">
        <v>0</v>
      </c>
      <c r="D548">
        <f t="shared" si="8"/>
        <v>0</v>
      </c>
    </row>
    <row r="549" spans="2:4">
      <c r="B549">
        <v>0</v>
      </c>
      <c r="C549">
        <v>0</v>
      </c>
      <c r="D549">
        <f t="shared" si="8"/>
        <v>0</v>
      </c>
    </row>
    <row r="550" spans="2:4">
      <c r="D550">
        <f t="shared" si="8"/>
        <v>0</v>
      </c>
    </row>
    <row r="551" spans="2:4">
      <c r="D551">
        <f t="shared" si="8"/>
        <v>0</v>
      </c>
    </row>
    <row r="552" spans="2:4">
      <c r="B552">
        <v>360528</v>
      </c>
      <c r="C552">
        <v>360528</v>
      </c>
      <c r="D552">
        <f t="shared" si="8"/>
        <v>0</v>
      </c>
    </row>
    <row r="553" spans="2:4">
      <c r="B553">
        <v>0</v>
      </c>
      <c r="C553">
        <v>0</v>
      </c>
      <c r="D553">
        <f t="shared" si="8"/>
        <v>0</v>
      </c>
    </row>
    <row r="554" spans="2:4">
      <c r="B554">
        <v>360528</v>
      </c>
      <c r="C554">
        <v>360528</v>
      </c>
      <c r="D554">
        <f t="shared" si="8"/>
        <v>0</v>
      </c>
    </row>
    <row r="555" spans="2:4">
      <c r="D555">
        <f t="shared" si="8"/>
        <v>0</v>
      </c>
    </row>
    <row r="556" spans="2:4">
      <c r="D556">
        <f t="shared" si="8"/>
        <v>0</v>
      </c>
    </row>
    <row r="557" spans="2:4">
      <c r="B557">
        <v>0</v>
      </c>
      <c r="C557">
        <v>0</v>
      </c>
      <c r="D557">
        <f t="shared" si="8"/>
        <v>0</v>
      </c>
    </row>
    <row r="558" spans="2:4">
      <c r="B558">
        <v>0</v>
      </c>
      <c r="C558">
        <v>0</v>
      </c>
      <c r="D558">
        <f t="shared" si="8"/>
        <v>0</v>
      </c>
    </row>
    <row r="559" spans="2:4">
      <c r="D559">
        <f t="shared" si="8"/>
        <v>0</v>
      </c>
    </row>
    <row r="560" spans="2:4">
      <c r="D560">
        <f t="shared" si="8"/>
        <v>0</v>
      </c>
    </row>
    <row r="561" spans="2:4">
      <c r="B561">
        <v>360528</v>
      </c>
      <c r="C561">
        <v>360528</v>
      </c>
      <c r="D561">
        <f t="shared" si="8"/>
        <v>0</v>
      </c>
    </row>
    <row r="562" spans="2:4">
      <c r="B562">
        <v>0</v>
      </c>
      <c r="C562">
        <v>0</v>
      </c>
      <c r="D562">
        <f t="shared" si="8"/>
        <v>0</v>
      </c>
    </row>
    <row r="563" spans="2:4">
      <c r="B563">
        <v>360528</v>
      </c>
      <c r="C563">
        <v>360528</v>
      </c>
      <c r="D563">
        <f t="shared" si="8"/>
        <v>0</v>
      </c>
    </row>
    <row r="564" spans="2:4">
      <c r="D564">
        <f t="shared" si="8"/>
        <v>0</v>
      </c>
    </row>
    <row r="565" spans="2:4">
      <c r="D565">
        <f t="shared" si="8"/>
        <v>0</v>
      </c>
    </row>
    <row r="566" spans="2:4">
      <c r="B566">
        <v>0</v>
      </c>
      <c r="C566">
        <v>0</v>
      </c>
      <c r="D566">
        <f t="shared" si="8"/>
        <v>0</v>
      </c>
    </row>
    <row r="567" spans="2:4">
      <c r="B567">
        <v>0</v>
      </c>
      <c r="C567">
        <v>0</v>
      </c>
      <c r="D567">
        <f t="shared" si="8"/>
        <v>0</v>
      </c>
    </row>
    <row r="568" spans="2:4">
      <c r="D568">
        <f t="shared" si="8"/>
        <v>0</v>
      </c>
    </row>
    <row r="569" spans="2:4">
      <c r="D569">
        <f t="shared" si="8"/>
        <v>0</v>
      </c>
    </row>
    <row r="570" spans="2:4">
      <c r="B570">
        <v>0</v>
      </c>
      <c r="C570">
        <v>0</v>
      </c>
      <c r="D570">
        <f t="shared" si="8"/>
        <v>0</v>
      </c>
    </row>
    <row r="571" spans="2:4">
      <c r="B571">
        <v>0</v>
      </c>
      <c r="C571">
        <v>0</v>
      </c>
      <c r="D571">
        <f t="shared" si="8"/>
        <v>0</v>
      </c>
    </row>
    <row r="572" spans="2:4">
      <c r="D572">
        <f t="shared" si="8"/>
        <v>0</v>
      </c>
    </row>
    <row r="573" spans="2:4">
      <c r="D573">
        <f t="shared" si="8"/>
        <v>0</v>
      </c>
    </row>
    <row r="574" spans="2:4">
      <c r="B574">
        <v>360528</v>
      </c>
      <c r="C574">
        <v>360528</v>
      </c>
      <c r="D574">
        <f t="shared" si="8"/>
        <v>0</v>
      </c>
    </row>
    <row r="575" spans="2:4">
      <c r="B575">
        <v>0</v>
      </c>
      <c r="C575">
        <v>0</v>
      </c>
      <c r="D575">
        <f t="shared" si="8"/>
        <v>0</v>
      </c>
    </row>
    <row r="576" spans="2:4">
      <c r="B576">
        <v>360528</v>
      </c>
      <c r="C576">
        <v>360528</v>
      </c>
      <c r="D576">
        <f t="shared" si="8"/>
        <v>0</v>
      </c>
    </row>
    <row r="577" spans="2:4">
      <c r="D577">
        <f t="shared" si="8"/>
        <v>0</v>
      </c>
    </row>
    <row r="578" spans="2:4">
      <c r="D578">
        <f t="shared" si="8"/>
        <v>0</v>
      </c>
    </row>
    <row r="579" spans="2:4">
      <c r="B579">
        <v>0</v>
      </c>
      <c r="C579">
        <v>0</v>
      </c>
      <c r="D579">
        <f t="shared" si="8"/>
        <v>0</v>
      </c>
    </row>
    <row r="580" spans="2:4">
      <c r="B580">
        <v>0</v>
      </c>
      <c r="C580">
        <v>0</v>
      </c>
      <c r="D580">
        <f t="shared" si="8"/>
        <v>0</v>
      </c>
    </row>
    <row r="581" spans="2:4">
      <c r="D581">
        <f t="shared" si="8"/>
        <v>0</v>
      </c>
    </row>
    <row r="582" spans="2:4">
      <c r="D582">
        <f t="shared" si="8"/>
        <v>0</v>
      </c>
    </row>
    <row r="583" spans="2:4">
      <c r="B583">
        <v>0</v>
      </c>
      <c r="C583">
        <v>0</v>
      </c>
      <c r="D583">
        <f t="shared" si="8"/>
        <v>0</v>
      </c>
    </row>
    <row r="584" spans="2:4">
      <c r="B584">
        <v>0</v>
      </c>
      <c r="C584">
        <v>0</v>
      </c>
      <c r="D584">
        <f t="shared" si="8"/>
        <v>0</v>
      </c>
    </row>
    <row r="585" spans="2:4">
      <c r="D585">
        <f t="shared" si="8"/>
        <v>0</v>
      </c>
    </row>
    <row r="586" spans="2:4">
      <c r="D586">
        <f t="shared" si="8"/>
        <v>0</v>
      </c>
    </row>
    <row r="587" spans="2:4">
      <c r="B587">
        <v>0</v>
      </c>
      <c r="C587">
        <v>0</v>
      </c>
      <c r="D587">
        <f t="shared" si="8"/>
        <v>0</v>
      </c>
    </row>
    <row r="588" spans="2:4">
      <c r="B588">
        <v>0</v>
      </c>
      <c r="C588">
        <v>0</v>
      </c>
      <c r="D588">
        <f t="shared" si="8"/>
        <v>0</v>
      </c>
    </row>
    <row r="589" spans="2:4">
      <c r="D589">
        <f t="shared" si="8"/>
        <v>0</v>
      </c>
    </row>
    <row r="590" spans="2:4">
      <c r="D590">
        <f t="shared" si="8"/>
        <v>0</v>
      </c>
    </row>
    <row r="591" spans="2:4">
      <c r="B591">
        <v>0</v>
      </c>
      <c r="C591">
        <v>0</v>
      </c>
      <c r="D591">
        <f t="shared" si="8"/>
        <v>0</v>
      </c>
    </row>
    <row r="592" spans="2:4">
      <c r="B592">
        <v>0</v>
      </c>
      <c r="C592">
        <v>0</v>
      </c>
      <c r="D592">
        <f t="shared" si="8"/>
        <v>0</v>
      </c>
    </row>
    <row r="593" spans="2:4">
      <c r="D593">
        <f t="shared" si="8"/>
        <v>0</v>
      </c>
    </row>
    <row r="594" spans="2:4">
      <c r="D594">
        <f t="shared" si="8"/>
        <v>0</v>
      </c>
    </row>
    <row r="595" spans="2:4">
      <c r="B595">
        <v>0</v>
      </c>
      <c r="C595">
        <v>0</v>
      </c>
      <c r="D595">
        <f t="shared" si="8"/>
        <v>0</v>
      </c>
    </row>
    <row r="596" spans="2:4">
      <c r="B596">
        <v>0</v>
      </c>
      <c r="C596">
        <v>0</v>
      </c>
      <c r="D596">
        <f t="shared" si="8"/>
        <v>0</v>
      </c>
    </row>
    <row r="597" spans="2:4">
      <c r="B597">
        <v>7310227.6699999999</v>
      </c>
      <c r="C597">
        <v>7310227.6699999999</v>
      </c>
      <c r="D597">
        <f t="shared" ref="D597:D660" si="9">+C597-B597</f>
        <v>0</v>
      </c>
    </row>
    <row r="598" spans="2:4">
      <c r="D598">
        <f t="shared" si="9"/>
        <v>0</v>
      </c>
    </row>
    <row r="599" spans="2:4">
      <c r="D599">
        <f t="shared" si="9"/>
        <v>0</v>
      </c>
    </row>
    <row r="600" spans="2:4">
      <c r="D600">
        <f t="shared" si="9"/>
        <v>0</v>
      </c>
    </row>
    <row r="601" spans="2:4">
      <c r="B601">
        <v>0</v>
      </c>
      <c r="C601">
        <v>0</v>
      </c>
      <c r="D601">
        <f t="shared" si="9"/>
        <v>0</v>
      </c>
    </row>
    <row r="602" spans="2:4">
      <c r="B602">
        <v>0</v>
      </c>
      <c r="C602">
        <v>0</v>
      </c>
      <c r="D602">
        <f t="shared" si="9"/>
        <v>0</v>
      </c>
    </row>
    <row r="603" spans="2:4">
      <c r="D603">
        <f t="shared" si="9"/>
        <v>0</v>
      </c>
    </row>
    <row r="604" spans="2:4">
      <c r="D604">
        <f t="shared" si="9"/>
        <v>0</v>
      </c>
    </row>
    <row r="605" spans="2:4">
      <c r="B605">
        <v>0</v>
      </c>
      <c r="C605">
        <v>0</v>
      </c>
      <c r="D605">
        <f t="shared" si="9"/>
        <v>0</v>
      </c>
    </row>
    <row r="606" spans="2:4">
      <c r="B606">
        <v>0</v>
      </c>
      <c r="C606">
        <v>0</v>
      </c>
      <c r="D606">
        <f t="shared" si="9"/>
        <v>0</v>
      </c>
    </row>
    <row r="607" spans="2:4">
      <c r="D607">
        <f t="shared" si="9"/>
        <v>0</v>
      </c>
    </row>
    <row r="608" spans="2:4">
      <c r="D608">
        <f t="shared" si="9"/>
        <v>0</v>
      </c>
    </row>
    <row r="609" spans="2:4">
      <c r="B609">
        <v>0</v>
      </c>
      <c r="C609">
        <v>0</v>
      </c>
      <c r="D609">
        <f t="shared" si="9"/>
        <v>0</v>
      </c>
    </row>
    <row r="610" spans="2:4">
      <c r="B610">
        <v>0</v>
      </c>
      <c r="C610">
        <v>0</v>
      </c>
      <c r="D610">
        <f t="shared" si="9"/>
        <v>0</v>
      </c>
    </row>
    <row r="611" spans="2:4">
      <c r="D611">
        <f t="shared" si="9"/>
        <v>0</v>
      </c>
    </row>
    <row r="612" spans="2:4">
      <c r="D612">
        <f t="shared" si="9"/>
        <v>0</v>
      </c>
    </row>
    <row r="613" spans="2:4">
      <c r="B613">
        <v>0</v>
      </c>
      <c r="C613">
        <v>0</v>
      </c>
      <c r="D613">
        <f t="shared" si="9"/>
        <v>0</v>
      </c>
    </row>
    <row r="614" spans="2:4">
      <c r="B614">
        <v>0</v>
      </c>
      <c r="C614">
        <v>0</v>
      </c>
      <c r="D614">
        <f t="shared" si="9"/>
        <v>0</v>
      </c>
    </row>
    <row r="615" spans="2:4">
      <c r="B615">
        <v>0</v>
      </c>
      <c r="C615">
        <v>0</v>
      </c>
      <c r="D615">
        <f t="shared" si="9"/>
        <v>0</v>
      </c>
    </row>
    <row r="616" spans="2:4">
      <c r="D616">
        <f t="shared" si="9"/>
        <v>0</v>
      </c>
    </row>
    <row r="617" spans="2:4">
      <c r="D617">
        <f t="shared" si="9"/>
        <v>0</v>
      </c>
    </row>
    <row r="618" spans="2:4">
      <c r="D618">
        <f t="shared" si="9"/>
        <v>0</v>
      </c>
    </row>
    <row r="619" spans="2:4">
      <c r="D619">
        <f t="shared" si="9"/>
        <v>0</v>
      </c>
    </row>
    <row r="620" spans="2:4">
      <c r="D620">
        <f t="shared" si="9"/>
        <v>0</v>
      </c>
    </row>
    <row r="621" spans="2:4">
      <c r="B621">
        <v>42222.5</v>
      </c>
      <c r="C621">
        <v>42222.5</v>
      </c>
      <c r="D621">
        <f t="shared" si="9"/>
        <v>0</v>
      </c>
    </row>
    <row r="622" spans="2:4">
      <c r="B622">
        <v>33600</v>
      </c>
      <c r="C622">
        <v>33600</v>
      </c>
      <c r="D622">
        <f t="shared" si="9"/>
        <v>0</v>
      </c>
    </row>
    <row r="623" spans="2:4">
      <c r="B623">
        <v>697918.5</v>
      </c>
      <c r="C623">
        <v>697918.5</v>
      </c>
      <c r="D623">
        <f t="shared" si="9"/>
        <v>0</v>
      </c>
    </row>
    <row r="624" spans="2:4">
      <c r="B624">
        <v>1200</v>
      </c>
      <c r="C624">
        <v>1200</v>
      </c>
      <c r="D624">
        <f t="shared" si="9"/>
        <v>0</v>
      </c>
    </row>
    <row r="625" spans="2:4">
      <c r="B625">
        <v>0</v>
      </c>
      <c r="C625">
        <v>0</v>
      </c>
      <c r="D625">
        <f t="shared" si="9"/>
        <v>0</v>
      </c>
    </row>
    <row r="626" spans="2:4">
      <c r="B626">
        <v>0</v>
      </c>
      <c r="C626">
        <v>0</v>
      </c>
      <c r="D626">
        <f t="shared" si="9"/>
        <v>0</v>
      </c>
    </row>
    <row r="627" spans="2:4">
      <c r="B627">
        <v>0</v>
      </c>
      <c r="C627">
        <v>0</v>
      </c>
      <c r="D627">
        <f t="shared" si="9"/>
        <v>0</v>
      </c>
    </row>
    <row r="628" spans="2:4">
      <c r="B628">
        <v>16257.5</v>
      </c>
      <c r="C628">
        <v>16257.5</v>
      </c>
      <c r="D628">
        <f t="shared" si="9"/>
        <v>0</v>
      </c>
    </row>
    <row r="629" spans="2:4">
      <c r="B629">
        <v>0</v>
      </c>
      <c r="C629">
        <v>0</v>
      </c>
      <c r="D629">
        <f t="shared" si="9"/>
        <v>0</v>
      </c>
    </row>
    <row r="630" spans="2:4">
      <c r="B630">
        <v>0</v>
      </c>
      <c r="C630">
        <v>0</v>
      </c>
      <c r="D630">
        <f t="shared" si="9"/>
        <v>0</v>
      </c>
    </row>
    <row r="631" spans="2:4">
      <c r="B631">
        <v>225</v>
      </c>
      <c r="C631">
        <v>225</v>
      </c>
      <c r="D631">
        <f t="shared" si="9"/>
        <v>0</v>
      </c>
    </row>
    <row r="632" spans="2:4">
      <c r="B632">
        <v>1912.49</v>
      </c>
      <c r="C632">
        <v>1912.49</v>
      </c>
      <c r="D632">
        <f t="shared" si="9"/>
        <v>0</v>
      </c>
    </row>
    <row r="633" spans="2:4">
      <c r="B633">
        <v>11100.05</v>
      </c>
      <c r="C633">
        <v>11100.05</v>
      </c>
      <c r="D633">
        <f t="shared" si="9"/>
        <v>0</v>
      </c>
    </row>
    <row r="634" spans="2:4">
      <c r="B634">
        <v>0</v>
      </c>
      <c r="C634">
        <v>0</v>
      </c>
      <c r="D634">
        <f t="shared" si="9"/>
        <v>0</v>
      </c>
    </row>
    <row r="635" spans="2:4">
      <c r="B635">
        <v>0</v>
      </c>
      <c r="C635">
        <v>0</v>
      </c>
      <c r="D635">
        <f t="shared" si="9"/>
        <v>0</v>
      </c>
    </row>
    <row r="636" spans="2:4">
      <c r="B636">
        <v>0</v>
      </c>
      <c r="C636">
        <v>0</v>
      </c>
      <c r="D636">
        <f t="shared" si="9"/>
        <v>0</v>
      </c>
    </row>
    <row r="637" spans="2:4">
      <c r="B637">
        <v>0</v>
      </c>
      <c r="C637">
        <v>0</v>
      </c>
      <c r="D637">
        <f t="shared" si="9"/>
        <v>0</v>
      </c>
    </row>
    <row r="638" spans="2:4">
      <c r="B638">
        <v>0</v>
      </c>
      <c r="C638">
        <v>0</v>
      </c>
      <c r="D638">
        <f t="shared" si="9"/>
        <v>0</v>
      </c>
    </row>
    <row r="639" spans="2:4">
      <c r="B639">
        <v>0</v>
      </c>
      <c r="C639">
        <v>0</v>
      </c>
      <c r="D639">
        <f t="shared" si="9"/>
        <v>0</v>
      </c>
    </row>
    <row r="640" spans="2:4">
      <c r="B640">
        <v>0</v>
      </c>
      <c r="C640">
        <v>0</v>
      </c>
      <c r="D640">
        <f t="shared" si="9"/>
        <v>0</v>
      </c>
    </row>
    <row r="641" spans="2:4">
      <c r="B641">
        <v>0</v>
      </c>
      <c r="C641">
        <v>0</v>
      </c>
      <c r="D641">
        <f t="shared" si="9"/>
        <v>0</v>
      </c>
    </row>
    <row r="642" spans="2:4">
      <c r="B642">
        <v>0</v>
      </c>
      <c r="C642">
        <v>0</v>
      </c>
      <c r="D642">
        <f t="shared" si="9"/>
        <v>0</v>
      </c>
    </row>
    <row r="643" spans="2:4">
      <c r="B643">
        <v>0</v>
      </c>
      <c r="C643">
        <v>0</v>
      </c>
      <c r="D643">
        <f t="shared" si="9"/>
        <v>0</v>
      </c>
    </row>
    <row r="644" spans="2:4">
      <c r="B644">
        <v>0</v>
      </c>
      <c r="C644">
        <v>0</v>
      </c>
      <c r="D644">
        <f t="shared" si="9"/>
        <v>0</v>
      </c>
    </row>
    <row r="645" spans="2:4">
      <c r="B645">
        <v>3559</v>
      </c>
      <c r="C645">
        <v>3559</v>
      </c>
      <c r="D645">
        <f t="shared" si="9"/>
        <v>0</v>
      </c>
    </row>
    <row r="646" spans="2:4">
      <c r="B646">
        <v>0</v>
      </c>
      <c r="C646">
        <v>0</v>
      </c>
      <c r="D646">
        <f t="shared" si="9"/>
        <v>0</v>
      </c>
    </row>
    <row r="647" spans="2:4">
      <c r="B647">
        <v>0</v>
      </c>
      <c r="C647">
        <v>0</v>
      </c>
      <c r="D647">
        <f t="shared" si="9"/>
        <v>0</v>
      </c>
    </row>
    <row r="648" spans="2:4">
      <c r="B648">
        <v>0</v>
      </c>
      <c r="C648">
        <v>0</v>
      </c>
      <c r="D648">
        <f t="shared" si="9"/>
        <v>0</v>
      </c>
    </row>
    <row r="649" spans="2:4">
      <c r="B649">
        <v>0</v>
      </c>
      <c r="C649">
        <v>0</v>
      </c>
      <c r="D649">
        <f t="shared" si="9"/>
        <v>0</v>
      </c>
    </row>
    <row r="650" spans="2:4">
      <c r="B650">
        <v>0</v>
      </c>
      <c r="C650">
        <v>0</v>
      </c>
      <c r="D650">
        <f t="shared" si="9"/>
        <v>0</v>
      </c>
    </row>
    <row r="651" spans="2:4">
      <c r="B651">
        <v>0</v>
      </c>
      <c r="C651">
        <v>0</v>
      </c>
      <c r="D651">
        <f t="shared" si="9"/>
        <v>0</v>
      </c>
    </row>
    <row r="652" spans="2:4">
      <c r="B652">
        <v>0</v>
      </c>
      <c r="C652">
        <v>0</v>
      </c>
      <c r="D652">
        <f t="shared" si="9"/>
        <v>0</v>
      </c>
    </row>
    <row r="653" spans="2:4">
      <c r="B653">
        <v>388144.35999999993</v>
      </c>
      <c r="C653">
        <v>388144.36</v>
      </c>
      <c r="D653">
        <f t="shared" si="9"/>
        <v>0</v>
      </c>
    </row>
    <row r="654" spans="2:4">
      <c r="C654">
        <v>0</v>
      </c>
      <c r="D654">
        <f t="shared" si="9"/>
        <v>0</v>
      </c>
    </row>
    <row r="655" spans="2:4">
      <c r="B655">
        <v>12675.45</v>
      </c>
      <c r="C655">
        <v>12675.45</v>
      </c>
      <c r="D655">
        <f t="shared" si="9"/>
        <v>0</v>
      </c>
    </row>
    <row r="656" spans="2:4">
      <c r="B656">
        <v>0</v>
      </c>
      <c r="C656">
        <v>0</v>
      </c>
      <c r="D656">
        <f t="shared" si="9"/>
        <v>0</v>
      </c>
    </row>
    <row r="657" spans="2:4">
      <c r="B657">
        <v>0</v>
      </c>
      <c r="C657">
        <v>0</v>
      </c>
      <c r="D657">
        <f t="shared" si="9"/>
        <v>0</v>
      </c>
    </row>
    <row r="658" spans="2:4">
      <c r="B658">
        <v>0</v>
      </c>
      <c r="C658">
        <v>0</v>
      </c>
      <c r="D658">
        <f t="shared" si="9"/>
        <v>0</v>
      </c>
    </row>
    <row r="659" spans="2:4">
      <c r="B659">
        <v>0</v>
      </c>
      <c r="C659">
        <v>0</v>
      </c>
      <c r="D659">
        <f t="shared" si="9"/>
        <v>0</v>
      </c>
    </row>
    <row r="660" spans="2:4">
      <c r="B660">
        <v>0</v>
      </c>
      <c r="C660">
        <v>0</v>
      </c>
      <c r="D660">
        <f t="shared" si="9"/>
        <v>0</v>
      </c>
    </row>
    <row r="661" spans="2:4">
      <c r="B661">
        <v>0</v>
      </c>
      <c r="C661">
        <v>0</v>
      </c>
      <c r="D661">
        <f t="shared" ref="D661:D724" si="10">+C661-B661</f>
        <v>0</v>
      </c>
    </row>
    <row r="662" spans="2:4">
      <c r="B662">
        <v>0</v>
      </c>
      <c r="C662">
        <v>0</v>
      </c>
      <c r="D662">
        <f t="shared" si="10"/>
        <v>0</v>
      </c>
    </row>
    <row r="663" spans="2:4">
      <c r="B663">
        <v>0</v>
      </c>
      <c r="C663">
        <v>0</v>
      </c>
      <c r="D663">
        <f t="shared" si="10"/>
        <v>0</v>
      </c>
    </row>
    <row r="664" spans="2:4">
      <c r="B664">
        <v>0</v>
      </c>
      <c r="C664">
        <v>0</v>
      </c>
      <c r="D664">
        <f t="shared" si="10"/>
        <v>0</v>
      </c>
    </row>
    <row r="665" spans="2:4">
      <c r="B665">
        <v>1208814.8499999999</v>
      </c>
      <c r="C665">
        <v>1208814.8499999999</v>
      </c>
      <c r="D665">
        <f t="shared" si="10"/>
        <v>0</v>
      </c>
    </row>
    <row r="666" spans="2:4">
      <c r="D666">
        <f t="shared" si="10"/>
        <v>0</v>
      </c>
    </row>
    <row r="667" spans="2:4">
      <c r="D667">
        <f t="shared" si="10"/>
        <v>0</v>
      </c>
    </row>
    <row r="668" spans="2:4">
      <c r="D668">
        <f t="shared" si="10"/>
        <v>0</v>
      </c>
    </row>
    <row r="669" spans="2:4">
      <c r="B669">
        <v>29520</v>
      </c>
      <c r="C669">
        <v>29520</v>
      </c>
      <c r="D669">
        <f t="shared" si="10"/>
        <v>0</v>
      </c>
    </row>
    <row r="670" spans="2:4">
      <c r="B670">
        <v>224800</v>
      </c>
      <c r="C670">
        <v>224800</v>
      </c>
      <c r="D670">
        <f t="shared" si="10"/>
        <v>0</v>
      </c>
    </row>
    <row r="671" spans="2:4">
      <c r="B671">
        <v>236630</v>
      </c>
      <c r="C671">
        <v>236630</v>
      </c>
      <c r="D671">
        <f t="shared" si="10"/>
        <v>0</v>
      </c>
    </row>
    <row r="672" spans="2:4">
      <c r="B672">
        <v>0</v>
      </c>
      <c r="C672">
        <v>0</v>
      </c>
      <c r="D672">
        <f t="shared" si="10"/>
        <v>0</v>
      </c>
    </row>
    <row r="673" spans="2:4">
      <c r="B673">
        <v>0</v>
      </c>
      <c r="C673">
        <v>0</v>
      </c>
      <c r="D673">
        <f t="shared" si="10"/>
        <v>0</v>
      </c>
    </row>
    <row r="674" spans="2:4">
      <c r="B674">
        <v>0</v>
      </c>
      <c r="C674">
        <v>0</v>
      </c>
      <c r="D674">
        <f t="shared" si="10"/>
        <v>0</v>
      </c>
    </row>
    <row r="675" spans="2:4">
      <c r="B675">
        <v>0</v>
      </c>
      <c r="C675">
        <v>0</v>
      </c>
      <c r="D675">
        <f t="shared" si="10"/>
        <v>0</v>
      </c>
    </row>
    <row r="676" spans="2:4">
      <c r="B676">
        <v>0</v>
      </c>
      <c r="C676">
        <v>0</v>
      </c>
      <c r="D676">
        <f t="shared" si="10"/>
        <v>0</v>
      </c>
    </row>
    <row r="677" spans="2:4">
      <c r="B677">
        <v>2022.48</v>
      </c>
      <c r="C677">
        <v>2022.48</v>
      </c>
      <c r="D677">
        <f t="shared" si="10"/>
        <v>0</v>
      </c>
    </row>
    <row r="678" spans="2:4">
      <c r="B678">
        <v>907.48</v>
      </c>
      <c r="C678">
        <v>907.48</v>
      </c>
      <c r="D678">
        <f t="shared" si="10"/>
        <v>0</v>
      </c>
    </row>
    <row r="679" spans="2:4">
      <c r="B679">
        <v>0</v>
      </c>
      <c r="C679">
        <v>0</v>
      </c>
      <c r="D679">
        <f t="shared" si="10"/>
        <v>0</v>
      </c>
    </row>
    <row r="680" spans="2:4">
      <c r="B680">
        <v>0</v>
      </c>
      <c r="C680">
        <v>0</v>
      </c>
      <c r="D680">
        <f t="shared" si="10"/>
        <v>0</v>
      </c>
    </row>
    <row r="681" spans="2:4">
      <c r="B681">
        <v>0</v>
      </c>
      <c r="C681">
        <v>0</v>
      </c>
      <c r="D681">
        <f t="shared" si="10"/>
        <v>0</v>
      </c>
    </row>
    <row r="682" spans="2:4">
      <c r="B682">
        <v>557800</v>
      </c>
      <c r="C682">
        <v>557800</v>
      </c>
      <c r="D682">
        <f t="shared" si="10"/>
        <v>0</v>
      </c>
    </row>
    <row r="683" spans="2:4">
      <c r="B683">
        <v>0</v>
      </c>
      <c r="C683">
        <v>0</v>
      </c>
      <c r="D683">
        <f t="shared" si="10"/>
        <v>0</v>
      </c>
    </row>
    <row r="684" spans="2:4">
      <c r="B684">
        <v>0</v>
      </c>
      <c r="C684">
        <v>0</v>
      </c>
      <c r="D684">
        <f t="shared" si="10"/>
        <v>0</v>
      </c>
    </row>
    <row r="685" spans="2:4">
      <c r="B685">
        <v>0</v>
      </c>
      <c r="C685">
        <v>0</v>
      </c>
      <c r="D685">
        <f t="shared" si="10"/>
        <v>0</v>
      </c>
    </row>
    <row r="686" spans="2:4">
      <c r="B686">
        <v>0</v>
      </c>
      <c r="C686">
        <v>0</v>
      </c>
      <c r="D686">
        <f t="shared" si="10"/>
        <v>0</v>
      </c>
    </row>
    <row r="687" spans="2:4">
      <c r="C687">
        <v>0</v>
      </c>
      <c r="D687">
        <f t="shared" si="10"/>
        <v>0</v>
      </c>
    </row>
    <row r="688" spans="2:4">
      <c r="B688">
        <v>0</v>
      </c>
      <c r="C688">
        <v>0</v>
      </c>
      <c r="D688">
        <f t="shared" si="10"/>
        <v>0</v>
      </c>
    </row>
    <row r="689" spans="2:4">
      <c r="B689">
        <v>1051679.96</v>
      </c>
      <c r="C689">
        <v>1051679.96</v>
      </c>
      <c r="D689">
        <f t="shared" si="10"/>
        <v>0</v>
      </c>
    </row>
    <row r="690" spans="2:4">
      <c r="D690">
        <f t="shared" si="10"/>
        <v>0</v>
      </c>
    </row>
    <row r="691" spans="2:4">
      <c r="D691">
        <f t="shared" si="10"/>
        <v>0</v>
      </c>
    </row>
    <row r="692" spans="2:4">
      <c r="D692">
        <f t="shared" si="10"/>
        <v>0</v>
      </c>
    </row>
    <row r="693" spans="2:4">
      <c r="B693">
        <v>385923.33</v>
      </c>
      <c r="C693">
        <v>385923.33</v>
      </c>
      <c r="D693">
        <f t="shared" si="10"/>
        <v>0</v>
      </c>
    </row>
    <row r="694" spans="2:4">
      <c r="B694">
        <v>9737512.0800000001</v>
      </c>
      <c r="C694">
        <v>9737512.0800000001</v>
      </c>
      <c r="D694">
        <f t="shared" si="10"/>
        <v>0</v>
      </c>
    </row>
    <row r="695" spans="2:4">
      <c r="B695">
        <v>24000</v>
      </c>
      <c r="C695">
        <v>24000</v>
      </c>
      <c r="D695">
        <f t="shared" si="10"/>
        <v>0</v>
      </c>
    </row>
    <row r="696" spans="2:4">
      <c r="B696">
        <v>620946.32000000007</v>
      </c>
      <c r="C696">
        <v>620946.32000000007</v>
      </c>
      <c r="D696">
        <f t="shared" si="10"/>
        <v>0</v>
      </c>
    </row>
    <row r="697" spans="2:4">
      <c r="B697">
        <v>0</v>
      </c>
      <c r="C697">
        <v>0</v>
      </c>
      <c r="D697">
        <f t="shared" si="10"/>
        <v>0</v>
      </c>
    </row>
    <row r="698" spans="2:4">
      <c r="B698">
        <v>0</v>
      </c>
      <c r="C698">
        <v>0</v>
      </c>
      <c r="D698">
        <f t="shared" si="10"/>
        <v>0</v>
      </c>
    </row>
    <row r="699" spans="2:4">
      <c r="B699">
        <v>11083.84</v>
      </c>
      <c r="C699">
        <v>11083.84</v>
      </c>
      <c r="D699">
        <f t="shared" si="10"/>
        <v>0</v>
      </c>
    </row>
    <row r="700" spans="2:4">
      <c r="B700">
        <v>10347.25</v>
      </c>
      <c r="C700">
        <v>10347.25</v>
      </c>
      <c r="D700">
        <f t="shared" si="10"/>
        <v>0</v>
      </c>
    </row>
    <row r="701" spans="2:4">
      <c r="B701">
        <v>109071.56</v>
      </c>
      <c r="C701">
        <v>109071.56</v>
      </c>
      <c r="D701">
        <f t="shared" si="10"/>
        <v>0</v>
      </c>
    </row>
    <row r="702" spans="2:4">
      <c r="B702">
        <v>203480.22</v>
      </c>
      <c r="C702">
        <v>203480.22</v>
      </c>
      <c r="D702">
        <f t="shared" si="10"/>
        <v>0</v>
      </c>
    </row>
    <row r="703" spans="2:4">
      <c r="B703">
        <v>540</v>
      </c>
      <c r="C703">
        <v>540</v>
      </c>
      <c r="D703">
        <f t="shared" si="10"/>
        <v>0</v>
      </c>
    </row>
    <row r="704" spans="2:4">
      <c r="B704">
        <v>78630.220000000016</v>
      </c>
      <c r="C704">
        <v>78630.220000000016</v>
      </c>
      <c r="D704">
        <f t="shared" si="10"/>
        <v>0</v>
      </c>
    </row>
    <row r="705" spans="2:4">
      <c r="B705">
        <v>4112.62</v>
      </c>
      <c r="C705">
        <v>4112.62</v>
      </c>
      <c r="D705">
        <f t="shared" si="10"/>
        <v>0</v>
      </c>
    </row>
    <row r="706" spans="2:4">
      <c r="B706">
        <v>28131.13</v>
      </c>
      <c r="C706">
        <v>28131.13</v>
      </c>
      <c r="D706">
        <f t="shared" si="10"/>
        <v>0</v>
      </c>
    </row>
    <row r="707" spans="2:4">
      <c r="B707">
        <v>0</v>
      </c>
      <c r="C707">
        <v>0</v>
      </c>
      <c r="D707">
        <f t="shared" si="10"/>
        <v>0</v>
      </c>
    </row>
    <row r="708" spans="2:4">
      <c r="B708">
        <v>0</v>
      </c>
      <c r="C708">
        <v>0</v>
      </c>
      <c r="D708">
        <f t="shared" si="10"/>
        <v>0</v>
      </c>
    </row>
    <row r="709" spans="2:4">
      <c r="B709">
        <v>43256</v>
      </c>
      <c r="C709">
        <v>43256</v>
      </c>
      <c r="D709">
        <f t="shared" si="10"/>
        <v>0</v>
      </c>
    </row>
    <row r="710" spans="2:4">
      <c r="B710">
        <v>32500</v>
      </c>
      <c r="C710">
        <v>32500</v>
      </c>
      <c r="D710">
        <f t="shared" si="10"/>
        <v>0</v>
      </c>
    </row>
    <row r="711" spans="2:4">
      <c r="B711">
        <v>0</v>
      </c>
      <c r="C711">
        <v>0</v>
      </c>
      <c r="D711">
        <f t="shared" si="10"/>
        <v>0</v>
      </c>
    </row>
    <row r="712" spans="2:4">
      <c r="B712">
        <v>560600</v>
      </c>
      <c r="C712">
        <v>560600</v>
      </c>
      <c r="D712">
        <f t="shared" si="10"/>
        <v>0</v>
      </c>
    </row>
    <row r="713" spans="2:4">
      <c r="B713">
        <v>476260</v>
      </c>
      <c r="C713">
        <v>476260</v>
      </c>
      <c r="D713">
        <f t="shared" si="10"/>
        <v>0</v>
      </c>
    </row>
    <row r="714" spans="2:4">
      <c r="B714">
        <v>658198</v>
      </c>
      <c r="C714">
        <v>658198</v>
      </c>
      <c r="D714">
        <f t="shared" si="10"/>
        <v>0</v>
      </c>
    </row>
    <row r="715" spans="2:4">
      <c r="B715">
        <v>10734</v>
      </c>
      <c r="C715">
        <v>10734</v>
      </c>
      <c r="D715">
        <f t="shared" si="10"/>
        <v>0</v>
      </c>
    </row>
    <row r="716" spans="2:4">
      <c r="B716">
        <v>0</v>
      </c>
      <c r="C716">
        <v>0</v>
      </c>
      <c r="D716">
        <f t="shared" si="10"/>
        <v>0</v>
      </c>
    </row>
    <row r="717" spans="2:4">
      <c r="B717">
        <v>0</v>
      </c>
      <c r="C717">
        <v>0</v>
      </c>
      <c r="D717">
        <f t="shared" si="10"/>
        <v>0</v>
      </c>
    </row>
    <row r="718" spans="2:4">
      <c r="B718">
        <v>165992.98000000001</v>
      </c>
      <c r="C718">
        <v>165992.98000000001</v>
      </c>
      <c r="D718">
        <f t="shared" si="10"/>
        <v>0</v>
      </c>
    </row>
    <row r="719" spans="2:4">
      <c r="B719">
        <v>10005.540000000001</v>
      </c>
      <c r="C719">
        <v>10005.540000000001</v>
      </c>
      <c r="D719">
        <f t="shared" si="10"/>
        <v>0</v>
      </c>
    </row>
    <row r="720" spans="2:4">
      <c r="B720">
        <v>102518.25</v>
      </c>
      <c r="C720">
        <v>102518.25</v>
      </c>
      <c r="D720">
        <f t="shared" si="10"/>
        <v>0</v>
      </c>
    </row>
    <row r="721" spans="2:4">
      <c r="B721">
        <v>3409853.9550000001</v>
      </c>
      <c r="C721">
        <v>3409853.9550000005</v>
      </c>
      <c r="D721">
        <f t="shared" si="10"/>
        <v>0</v>
      </c>
    </row>
    <row r="722" spans="2:4">
      <c r="C722">
        <v>0</v>
      </c>
      <c r="D722">
        <f t="shared" si="10"/>
        <v>0</v>
      </c>
    </row>
    <row r="723" spans="2:4">
      <c r="B723">
        <v>2809.3</v>
      </c>
      <c r="C723">
        <v>2809.3</v>
      </c>
      <c r="D723">
        <f t="shared" si="10"/>
        <v>0</v>
      </c>
    </row>
    <row r="724" spans="2:4">
      <c r="B724">
        <v>0</v>
      </c>
      <c r="C724">
        <v>0</v>
      </c>
      <c r="D724">
        <f t="shared" si="10"/>
        <v>0</v>
      </c>
    </row>
    <row r="725" spans="2:4">
      <c r="B725">
        <v>0</v>
      </c>
      <c r="C725">
        <v>0</v>
      </c>
      <c r="D725">
        <f t="shared" ref="D725:D788" si="11">+C725-B725</f>
        <v>0</v>
      </c>
    </row>
    <row r="726" spans="2:4">
      <c r="B726">
        <v>0</v>
      </c>
      <c r="C726">
        <v>0</v>
      </c>
      <c r="D726">
        <f t="shared" si="11"/>
        <v>0</v>
      </c>
    </row>
    <row r="727" spans="2:4">
      <c r="B727">
        <v>5200</v>
      </c>
      <c r="C727">
        <v>5200</v>
      </c>
      <c r="D727">
        <f t="shared" si="11"/>
        <v>0</v>
      </c>
    </row>
    <row r="728" spans="2:4">
      <c r="B728">
        <v>560000</v>
      </c>
      <c r="C728">
        <v>560000</v>
      </c>
      <c r="D728">
        <f t="shared" si="11"/>
        <v>0</v>
      </c>
    </row>
    <row r="729" spans="2:4">
      <c r="B729">
        <v>1972500</v>
      </c>
      <c r="C729">
        <v>1972500</v>
      </c>
      <c r="D729">
        <f t="shared" si="11"/>
        <v>0</v>
      </c>
    </row>
    <row r="730" spans="2:4">
      <c r="B730">
        <v>0</v>
      </c>
      <c r="C730">
        <v>0</v>
      </c>
      <c r="D730">
        <f t="shared" si="11"/>
        <v>0</v>
      </c>
    </row>
    <row r="731" spans="2:4">
      <c r="B731">
        <v>0</v>
      </c>
      <c r="C731">
        <v>0</v>
      </c>
      <c r="D731">
        <f t="shared" si="11"/>
        <v>0</v>
      </c>
    </row>
    <row r="732" spans="2:4">
      <c r="B732">
        <v>0</v>
      </c>
      <c r="C732">
        <v>0</v>
      </c>
      <c r="D732">
        <f t="shared" si="11"/>
        <v>0</v>
      </c>
    </row>
    <row r="733" spans="2:4">
      <c r="B733">
        <v>0</v>
      </c>
      <c r="C733">
        <v>0</v>
      </c>
      <c r="D733">
        <f t="shared" si="11"/>
        <v>0</v>
      </c>
    </row>
    <row r="734" spans="2:4">
      <c r="B734">
        <v>5326</v>
      </c>
      <c r="C734">
        <v>5326</v>
      </c>
      <c r="D734">
        <f t="shared" si="11"/>
        <v>0</v>
      </c>
    </row>
    <row r="735" spans="2:4">
      <c r="B735">
        <v>19229532.595000003</v>
      </c>
      <c r="C735">
        <v>19229532.595000003</v>
      </c>
      <c r="D735">
        <f t="shared" si="11"/>
        <v>0</v>
      </c>
    </row>
    <row r="736" spans="2:4">
      <c r="B736">
        <v>21490027.405000005</v>
      </c>
      <c r="C736">
        <v>21490027.405000005</v>
      </c>
      <c r="D736">
        <f t="shared" si="11"/>
        <v>0</v>
      </c>
    </row>
    <row r="737" spans="2:4">
      <c r="B737" t="s">
        <v>20</v>
      </c>
      <c r="D737" t="e">
        <f t="shared" si="11"/>
        <v>#VALUE!</v>
      </c>
    </row>
    <row r="738" spans="2:4">
      <c r="D738">
        <f t="shared" si="11"/>
        <v>0</v>
      </c>
    </row>
    <row r="739" spans="2:4">
      <c r="D739">
        <f t="shared" si="11"/>
        <v>0</v>
      </c>
    </row>
    <row r="740" spans="2:4">
      <c r="B740">
        <v>21955.760000000002</v>
      </c>
      <c r="C740">
        <v>21955.760000000002</v>
      </c>
      <c r="D740">
        <f t="shared" si="11"/>
        <v>0</v>
      </c>
    </row>
    <row r="741" spans="2:4">
      <c r="B741">
        <v>5352700</v>
      </c>
      <c r="C741">
        <v>5352700</v>
      </c>
      <c r="D741">
        <f t="shared" si="11"/>
        <v>0</v>
      </c>
    </row>
    <row r="742" spans="2:4">
      <c r="B742">
        <v>162000</v>
      </c>
      <c r="C742">
        <v>162000</v>
      </c>
      <c r="D742">
        <f t="shared" si="11"/>
        <v>0</v>
      </c>
    </row>
    <row r="743" spans="2:4">
      <c r="B743">
        <v>7860</v>
      </c>
      <c r="C743">
        <v>7860</v>
      </c>
      <c r="D743">
        <f t="shared" si="11"/>
        <v>0</v>
      </c>
    </row>
    <row r="744" spans="2:4">
      <c r="B744">
        <v>79139</v>
      </c>
      <c r="C744">
        <v>79139</v>
      </c>
      <c r="D744">
        <f t="shared" si="11"/>
        <v>0</v>
      </c>
    </row>
    <row r="745" spans="2:4">
      <c r="B745">
        <v>6633493.9499999993</v>
      </c>
      <c r="C745">
        <v>6633493.9499999993</v>
      </c>
      <c r="D745">
        <f t="shared" si="11"/>
        <v>0</v>
      </c>
    </row>
    <row r="746" spans="2:4">
      <c r="B746">
        <v>0</v>
      </c>
      <c r="C746">
        <v>0</v>
      </c>
      <c r="D746">
        <f t="shared" si="11"/>
        <v>0</v>
      </c>
    </row>
    <row r="747" spans="2:4">
      <c r="B747">
        <v>12257148.709999999</v>
      </c>
      <c r="C747">
        <v>12257148.709999999</v>
      </c>
      <c r="D747">
        <f t="shared" si="11"/>
        <v>0</v>
      </c>
    </row>
    <row r="748" spans="2:4">
      <c r="D748">
        <f t="shared" si="11"/>
        <v>0</v>
      </c>
    </row>
    <row r="749" spans="2:4">
      <c r="D749">
        <f t="shared" si="11"/>
        <v>0</v>
      </c>
    </row>
    <row r="750" spans="2:4">
      <c r="B750">
        <v>33675</v>
      </c>
      <c r="C750">
        <v>33675</v>
      </c>
      <c r="D750">
        <f t="shared" si="11"/>
        <v>0</v>
      </c>
    </row>
    <row r="751" spans="2:4">
      <c r="B751">
        <v>0</v>
      </c>
      <c r="C751">
        <v>0</v>
      </c>
      <c r="D751">
        <f t="shared" si="11"/>
        <v>0</v>
      </c>
    </row>
    <row r="752" spans="2:4">
      <c r="B752">
        <v>33675</v>
      </c>
      <c r="C752">
        <v>33675</v>
      </c>
      <c r="D752">
        <f t="shared" si="11"/>
        <v>0</v>
      </c>
    </row>
    <row r="753" spans="2:4">
      <c r="D753">
        <f t="shared" si="11"/>
        <v>0</v>
      </c>
    </row>
    <row r="754" spans="2:4">
      <c r="D754">
        <f t="shared" si="11"/>
        <v>0</v>
      </c>
    </row>
    <row r="755" spans="2:4">
      <c r="B755">
        <v>132604.12</v>
      </c>
      <c r="C755">
        <v>132604.12</v>
      </c>
      <c r="D755">
        <f t="shared" si="11"/>
        <v>0</v>
      </c>
    </row>
    <row r="756" spans="2:4">
      <c r="B756">
        <v>1824280</v>
      </c>
      <c r="C756">
        <v>1824280</v>
      </c>
      <c r="D756">
        <f t="shared" si="11"/>
        <v>0</v>
      </c>
    </row>
    <row r="757" spans="2:4">
      <c r="B757">
        <v>152175</v>
      </c>
      <c r="C757">
        <v>152175</v>
      </c>
      <c r="D757">
        <f t="shared" si="11"/>
        <v>0</v>
      </c>
    </row>
    <row r="758" spans="2:4">
      <c r="B758">
        <v>2740000</v>
      </c>
      <c r="C758">
        <v>2740000</v>
      </c>
      <c r="D758">
        <f t="shared" si="11"/>
        <v>0</v>
      </c>
    </row>
    <row r="759" spans="2:4">
      <c r="B759">
        <v>13300</v>
      </c>
      <c r="C759">
        <v>13300</v>
      </c>
      <c r="D759">
        <f t="shared" si="11"/>
        <v>0</v>
      </c>
    </row>
    <row r="760" spans="2:4">
      <c r="B760">
        <v>542500</v>
      </c>
      <c r="C760">
        <v>542500</v>
      </c>
      <c r="D760">
        <f t="shared" si="11"/>
        <v>0</v>
      </c>
    </row>
    <row r="761" spans="2:4">
      <c r="B761">
        <v>5404859.1200000001</v>
      </c>
      <c r="C761">
        <v>5404859.1200000001</v>
      </c>
      <c r="D761">
        <f t="shared" si="11"/>
        <v>0</v>
      </c>
    </row>
    <row r="762" spans="2:4">
      <c r="D762">
        <f t="shared" si="11"/>
        <v>0</v>
      </c>
    </row>
    <row r="763" spans="2:4">
      <c r="D763">
        <f t="shared" si="11"/>
        <v>0</v>
      </c>
    </row>
    <row r="764" spans="2:4">
      <c r="B764">
        <v>12510</v>
      </c>
      <c r="C764">
        <v>12510</v>
      </c>
      <c r="D764">
        <f t="shared" si="11"/>
        <v>0</v>
      </c>
    </row>
    <row r="765" spans="2:4">
      <c r="B765">
        <v>16900</v>
      </c>
      <c r="C765">
        <v>16900</v>
      </c>
      <c r="D765">
        <f t="shared" si="11"/>
        <v>0</v>
      </c>
    </row>
    <row r="766" spans="2:4">
      <c r="B766">
        <v>7200</v>
      </c>
      <c r="C766">
        <v>7200</v>
      </c>
      <c r="D766">
        <f t="shared" si="11"/>
        <v>0</v>
      </c>
    </row>
    <row r="767" spans="2:4">
      <c r="B767">
        <v>6245</v>
      </c>
      <c r="C767">
        <v>6245</v>
      </c>
      <c r="D767">
        <f t="shared" si="11"/>
        <v>0</v>
      </c>
    </row>
    <row r="768" spans="2:4">
      <c r="B768">
        <v>0</v>
      </c>
      <c r="C768">
        <v>0</v>
      </c>
      <c r="D768">
        <f t="shared" si="11"/>
        <v>0</v>
      </c>
    </row>
    <row r="769" spans="2:4">
      <c r="B769">
        <v>42855</v>
      </c>
      <c r="C769">
        <v>42855</v>
      </c>
      <c r="D769">
        <f t="shared" si="11"/>
        <v>0</v>
      </c>
    </row>
    <row r="770" spans="2:4">
      <c r="B770">
        <v>17738537.829999998</v>
      </c>
      <c r="C770">
        <v>17738537.829999998</v>
      </c>
      <c r="D770">
        <f t="shared" si="11"/>
        <v>0</v>
      </c>
    </row>
    <row r="771" spans="2:4">
      <c r="B771">
        <v>39228565.234999999</v>
      </c>
      <c r="C771">
        <v>39228565.234999999</v>
      </c>
      <c r="D771">
        <f t="shared" si="11"/>
        <v>0</v>
      </c>
    </row>
    <row r="772" spans="2:4">
      <c r="D772">
        <f t="shared" si="11"/>
        <v>0</v>
      </c>
    </row>
    <row r="773" spans="2:4">
      <c r="D773">
        <f t="shared" si="11"/>
        <v>0</v>
      </c>
    </row>
    <row r="774" spans="2:4">
      <c r="D774">
        <f t="shared" si="11"/>
        <v>0</v>
      </c>
    </row>
    <row r="775" spans="2:4">
      <c r="B775">
        <v>4415627.7200000007</v>
      </c>
      <c r="C775">
        <v>4415627.7200000007</v>
      </c>
      <c r="D775">
        <f t="shared" si="11"/>
        <v>0</v>
      </c>
    </row>
    <row r="776" spans="2:4">
      <c r="B776">
        <v>189334785.21000001</v>
      </c>
      <c r="C776">
        <v>189334785.21000001</v>
      </c>
      <c r="D776">
        <f t="shared" si="11"/>
        <v>0</v>
      </c>
    </row>
    <row r="777" spans="2:4">
      <c r="B777">
        <v>239522652.67000002</v>
      </c>
      <c r="C777">
        <v>239522652.67000002</v>
      </c>
      <c r="D777">
        <f t="shared" si="11"/>
        <v>0</v>
      </c>
    </row>
    <row r="778" spans="2:4">
      <c r="D778">
        <f t="shared" si="11"/>
        <v>0</v>
      </c>
    </row>
    <row r="779" spans="2:4">
      <c r="C779">
        <v>0</v>
      </c>
      <c r="D779">
        <f t="shared" si="11"/>
        <v>0</v>
      </c>
    </row>
    <row r="780" spans="2:4">
      <c r="B780">
        <v>22631995.870000001</v>
      </c>
      <c r="C780">
        <v>22631995.870000001</v>
      </c>
      <c r="D780">
        <f t="shared" si="11"/>
        <v>0</v>
      </c>
    </row>
    <row r="781" spans="2:4">
      <c r="B781">
        <v>413680</v>
      </c>
      <c r="C781">
        <v>413680</v>
      </c>
      <c r="D781">
        <f t="shared" si="11"/>
        <v>0</v>
      </c>
    </row>
    <row r="782" spans="2:4">
      <c r="B782">
        <v>456318741.47000003</v>
      </c>
      <c r="C782">
        <v>456318741.47000003</v>
      </c>
      <c r="D782">
        <f t="shared" si="11"/>
        <v>0</v>
      </c>
    </row>
    <row r="783" spans="2:4">
      <c r="B783">
        <v>495547306.70500004</v>
      </c>
      <c r="C783">
        <v>495547306.70500004</v>
      </c>
      <c r="D783">
        <f t="shared" si="11"/>
        <v>0</v>
      </c>
    </row>
    <row r="784" spans="2:4">
      <c r="D784">
        <f t="shared" si="11"/>
        <v>0</v>
      </c>
    </row>
    <row r="785" spans="2:4">
      <c r="D785">
        <f t="shared" si="11"/>
        <v>0</v>
      </c>
    </row>
    <row r="786" spans="2:4">
      <c r="D786">
        <f t="shared" si="11"/>
        <v>0</v>
      </c>
    </row>
    <row r="787" spans="2:4">
      <c r="D787">
        <f t="shared" si="11"/>
        <v>0</v>
      </c>
    </row>
    <row r="788" spans="2:4">
      <c r="B788">
        <v>0</v>
      </c>
      <c r="C788">
        <v>0</v>
      </c>
      <c r="D788">
        <f t="shared" si="11"/>
        <v>0</v>
      </c>
    </row>
    <row r="789" spans="2:4">
      <c r="D789">
        <f t="shared" ref="D789:D852" si="12">+C789-B789</f>
        <v>0</v>
      </c>
    </row>
    <row r="790" spans="2:4">
      <c r="D790">
        <f t="shared" si="12"/>
        <v>0</v>
      </c>
    </row>
    <row r="791" spans="2:4">
      <c r="B791">
        <v>123209.54000000001</v>
      </c>
      <c r="C791">
        <v>123209.54000000001</v>
      </c>
      <c r="D791">
        <f t="shared" si="12"/>
        <v>0</v>
      </c>
    </row>
    <row r="792" spans="2:4">
      <c r="D792">
        <f t="shared" si="12"/>
        <v>0</v>
      </c>
    </row>
    <row r="793" spans="2:4">
      <c r="D793">
        <f t="shared" si="12"/>
        <v>0</v>
      </c>
    </row>
    <row r="794" spans="2:4">
      <c r="B794">
        <v>71723</v>
      </c>
      <c r="C794">
        <v>71723</v>
      </c>
      <c r="D794">
        <f t="shared" si="12"/>
        <v>0</v>
      </c>
    </row>
    <row r="795" spans="2:4">
      <c r="B795">
        <v>38500</v>
      </c>
      <c r="C795">
        <v>38500</v>
      </c>
      <c r="D795">
        <f t="shared" si="12"/>
        <v>0</v>
      </c>
    </row>
    <row r="796" spans="2:4">
      <c r="B796">
        <v>28840.47</v>
      </c>
      <c r="C796">
        <v>28840.47</v>
      </c>
      <c r="D796">
        <f t="shared" si="12"/>
        <v>0</v>
      </c>
    </row>
    <row r="797" spans="2:4">
      <c r="B797">
        <v>251.25</v>
      </c>
      <c r="C797">
        <v>251.25</v>
      </c>
      <c r="D797">
        <f t="shared" si="12"/>
        <v>0</v>
      </c>
    </row>
    <row r="798" spans="2:4">
      <c r="B798">
        <v>0</v>
      </c>
      <c r="C798">
        <v>0</v>
      </c>
      <c r="D798">
        <f t="shared" si="12"/>
        <v>0</v>
      </c>
    </row>
    <row r="799" spans="2:4">
      <c r="B799">
        <v>139314.72</v>
      </c>
      <c r="C799">
        <v>139314.72</v>
      </c>
      <c r="D799">
        <f t="shared" si="12"/>
        <v>0</v>
      </c>
    </row>
    <row r="800" spans="2:4">
      <c r="D800">
        <f t="shared" si="12"/>
        <v>0</v>
      </c>
    </row>
    <row r="801" spans="2:4">
      <c r="D801">
        <f t="shared" si="12"/>
        <v>0</v>
      </c>
    </row>
    <row r="802" spans="2:4">
      <c r="D802">
        <f t="shared" si="12"/>
        <v>0</v>
      </c>
    </row>
    <row r="803" spans="2:4">
      <c r="B803">
        <v>941780</v>
      </c>
      <c r="C803">
        <v>941780</v>
      </c>
      <c r="D803">
        <f t="shared" si="12"/>
        <v>0</v>
      </c>
    </row>
    <row r="804" spans="2:4">
      <c r="B804">
        <v>4770</v>
      </c>
      <c r="C804">
        <v>4770</v>
      </c>
      <c r="D804">
        <f t="shared" si="12"/>
        <v>0</v>
      </c>
    </row>
    <row r="805" spans="2:4">
      <c r="B805">
        <v>2871492</v>
      </c>
      <c r="C805">
        <v>2871492</v>
      </c>
      <c r="D805">
        <f t="shared" si="12"/>
        <v>0</v>
      </c>
    </row>
    <row r="806" spans="2:4">
      <c r="B806">
        <v>0</v>
      </c>
      <c r="C806">
        <v>0</v>
      </c>
      <c r="D806">
        <f t="shared" si="12"/>
        <v>0</v>
      </c>
    </row>
    <row r="807" spans="2:4">
      <c r="B807">
        <v>3818042</v>
      </c>
      <c r="C807">
        <v>3818042</v>
      </c>
      <c r="D807">
        <f t="shared" si="12"/>
        <v>0</v>
      </c>
    </row>
    <row r="808" spans="2:4">
      <c r="D808">
        <f t="shared" si="12"/>
        <v>0</v>
      </c>
    </row>
    <row r="809" spans="2:4">
      <c r="D809">
        <f t="shared" si="12"/>
        <v>0</v>
      </c>
    </row>
    <row r="810" spans="2:4">
      <c r="B810">
        <v>42547.76</v>
      </c>
      <c r="C810">
        <v>42547.76</v>
      </c>
      <c r="D810">
        <f t="shared" si="12"/>
        <v>0</v>
      </c>
    </row>
    <row r="811" spans="2:4">
      <c r="B811">
        <v>143535</v>
      </c>
      <c r="C811">
        <v>143535</v>
      </c>
      <c r="D811">
        <f t="shared" si="12"/>
        <v>0</v>
      </c>
    </row>
    <row r="812" spans="2:4">
      <c r="B812">
        <v>1500</v>
      </c>
      <c r="C812">
        <v>1500</v>
      </c>
      <c r="D812">
        <f t="shared" si="12"/>
        <v>0</v>
      </c>
    </row>
    <row r="813" spans="2:4">
      <c r="B813">
        <v>235366.05</v>
      </c>
      <c r="C813">
        <v>235366.05</v>
      </c>
      <c r="D813">
        <f t="shared" si="12"/>
        <v>0</v>
      </c>
    </row>
    <row r="814" spans="2:4">
      <c r="B814">
        <v>29800</v>
      </c>
      <c r="C814">
        <v>29800</v>
      </c>
      <c r="D814">
        <f t="shared" si="12"/>
        <v>0</v>
      </c>
    </row>
    <row r="815" spans="2:4">
      <c r="B815">
        <v>3450</v>
      </c>
      <c r="C815">
        <v>3450</v>
      </c>
      <c r="D815">
        <f t="shared" si="12"/>
        <v>0</v>
      </c>
    </row>
    <row r="816" spans="2:4">
      <c r="B816">
        <v>13425</v>
      </c>
      <c r="C816">
        <v>13425</v>
      </c>
      <c r="D816">
        <f t="shared" si="12"/>
        <v>0</v>
      </c>
    </row>
    <row r="817" spans="2:4">
      <c r="B817">
        <v>31000</v>
      </c>
      <c r="C817">
        <v>31000</v>
      </c>
      <c r="D817">
        <f t="shared" si="12"/>
        <v>0</v>
      </c>
    </row>
    <row r="818" spans="2:4">
      <c r="B818">
        <v>0</v>
      </c>
      <c r="C818">
        <v>0</v>
      </c>
      <c r="D818">
        <f t="shared" si="12"/>
        <v>0</v>
      </c>
    </row>
    <row r="819" spans="2:4">
      <c r="B819">
        <v>500623.81</v>
      </c>
      <c r="C819">
        <v>500623.81</v>
      </c>
      <c r="D819">
        <f t="shared" si="12"/>
        <v>0</v>
      </c>
    </row>
    <row r="820" spans="2:4">
      <c r="D820">
        <f t="shared" si="12"/>
        <v>0</v>
      </c>
    </row>
    <row r="821" spans="2:4">
      <c r="D821">
        <f t="shared" si="12"/>
        <v>0</v>
      </c>
    </row>
    <row r="822" spans="2:4">
      <c r="B822">
        <v>0</v>
      </c>
      <c r="C822">
        <v>0</v>
      </c>
      <c r="D822">
        <f t="shared" si="12"/>
        <v>0</v>
      </c>
    </row>
    <row r="823" spans="2:4">
      <c r="B823">
        <v>612350</v>
      </c>
      <c r="C823">
        <v>612350</v>
      </c>
      <c r="D823">
        <f t="shared" si="12"/>
        <v>0</v>
      </c>
    </row>
    <row r="824" spans="2:4">
      <c r="B824">
        <v>20000</v>
      </c>
      <c r="C824">
        <v>20000</v>
      </c>
      <c r="D824">
        <f t="shared" si="12"/>
        <v>0</v>
      </c>
    </row>
    <row r="825" spans="2:4">
      <c r="B825">
        <v>0</v>
      </c>
      <c r="C825">
        <v>0</v>
      </c>
      <c r="D825">
        <f t="shared" si="12"/>
        <v>0</v>
      </c>
    </row>
    <row r="826" spans="2:4">
      <c r="B826">
        <v>632350</v>
      </c>
      <c r="C826">
        <v>632350</v>
      </c>
      <c r="D826">
        <f t="shared" si="12"/>
        <v>0</v>
      </c>
    </row>
    <row r="827" spans="2:4">
      <c r="D827">
        <f t="shared" si="12"/>
        <v>0</v>
      </c>
    </row>
    <row r="828" spans="2:4">
      <c r="D828">
        <f t="shared" si="12"/>
        <v>0</v>
      </c>
    </row>
    <row r="829" spans="2:4">
      <c r="B829">
        <v>0</v>
      </c>
      <c r="C829">
        <v>0</v>
      </c>
      <c r="D829">
        <f t="shared" si="12"/>
        <v>0</v>
      </c>
    </row>
    <row r="830" spans="2:4">
      <c r="B830">
        <v>0</v>
      </c>
      <c r="C830">
        <v>0</v>
      </c>
      <c r="D830">
        <f t="shared" si="12"/>
        <v>0</v>
      </c>
    </row>
    <row r="831" spans="2:4">
      <c r="B831">
        <v>0</v>
      </c>
      <c r="C831">
        <v>0</v>
      </c>
      <c r="D831">
        <f t="shared" si="12"/>
        <v>0</v>
      </c>
    </row>
    <row r="832" spans="2:4">
      <c r="D832">
        <f t="shared" si="12"/>
        <v>0</v>
      </c>
    </row>
    <row r="833" spans="2:4">
      <c r="D833">
        <f t="shared" si="12"/>
        <v>0</v>
      </c>
    </row>
    <row r="834" spans="2:4">
      <c r="B834">
        <v>0</v>
      </c>
      <c r="C834">
        <v>0</v>
      </c>
      <c r="D834">
        <f t="shared" si="12"/>
        <v>0</v>
      </c>
    </row>
    <row r="835" spans="2:4">
      <c r="B835">
        <v>0</v>
      </c>
      <c r="C835">
        <v>0</v>
      </c>
      <c r="D835">
        <f t="shared" si="12"/>
        <v>0</v>
      </c>
    </row>
    <row r="836" spans="2:4">
      <c r="B836">
        <v>0</v>
      </c>
      <c r="C836">
        <v>0</v>
      </c>
      <c r="D836">
        <f t="shared" si="12"/>
        <v>0</v>
      </c>
    </row>
    <row r="837" spans="2:4">
      <c r="D837">
        <f t="shared" si="12"/>
        <v>0</v>
      </c>
    </row>
    <row r="838" spans="2:4">
      <c r="D838">
        <f t="shared" si="12"/>
        <v>0</v>
      </c>
    </row>
    <row r="839" spans="2:4">
      <c r="B839">
        <v>335204</v>
      </c>
      <c r="C839">
        <v>335204</v>
      </c>
      <c r="D839">
        <f t="shared" si="12"/>
        <v>0</v>
      </c>
    </row>
    <row r="840" spans="2:4">
      <c r="B840">
        <v>14850</v>
      </c>
      <c r="C840">
        <v>14850</v>
      </c>
      <c r="D840">
        <f t="shared" si="12"/>
        <v>0</v>
      </c>
    </row>
    <row r="841" spans="2:4">
      <c r="B841">
        <v>0</v>
      </c>
      <c r="C841">
        <v>0</v>
      </c>
      <c r="D841">
        <f t="shared" si="12"/>
        <v>0</v>
      </c>
    </row>
    <row r="842" spans="2:4">
      <c r="B842">
        <v>0</v>
      </c>
      <c r="C842">
        <v>0</v>
      </c>
      <c r="D842">
        <f t="shared" si="12"/>
        <v>0</v>
      </c>
    </row>
    <row r="843" spans="2:4">
      <c r="B843">
        <v>0</v>
      </c>
      <c r="C843">
        <v>0</v>
      </c>
      <c r="D843">
        <f t="shared" si="12"/>
        <v>0</v>
      </c>
    </row>
    <row r="844" spans="2:4">
      <c r="B844">
        <v>350054</v>
      </c>
      <c r="C844">
        <v>350054</v>
      </c>
      <c r="D844">
        <f t="shared" si="12"/>
        <v>0</v>
      </c>
    </row>
    <row r="845" spans="2:4">
      <c r="D845">
        <f t="shared" si="12"/>
        <v>0</v>
      </c>
    </row>
    <row r="846" spans="2:4">
      <c r="D846">
        <f t="shared" si="12"/>
        <v>0</v>
      </c>
    </row>
    <row r="847" spans="2:4">
      <c r="B847">
        <v>145000</v>
      </c>
      <c r="C847">
        <v>145000</v>
      </c>
      <c r="D847">
        <f t="shared" si="12"/>
        <v>0</v>
      </c>
    </row>
    <row r="848" spans="2:4">
      <c r="B848">
        <v>0</v>
      </c>
      <c r="C848">
        <v>0</v>
      </c>
      <c r="D848">
        <f t="shared" si="12"/>
        <v>0</v>
      </c>
    </row>
    <row r="849" spans="2:4">
      <c r="B849">
        <v>145000</v>
      </c>
      <c r="C849">
        <v>145000</v>
      </c>
      <c r="D849">
        <f t="shared" si="12"/>
        <v>0</v>
      </c>
    </row>
    <row r="850" spans="2:4">
      <c r="D850">
        <f t="shared" si="12"/>
        <v>0</v>
      </c>
    </row>
    <row r="851" spans="2:4">
      <c r="D851">
        <f t="shared" si="12"/>
        <v>0</v>
      </c>
    </row>
    <row r="852" spans="2:4">
      <c r="B852">
        <v>199859.11</v>
      </c>
      <c r="C852">
        <v>199859.11</v>
      </c>
      <c r="D852">
        <f t="shared" si="12"/>
        <v>0</v>
      </c>
    </row>
    <row r="853" spans="2:4">
      <c r="B853">
        <v>0</v>
      </c>
      <c r="C853">
        <v>0</v>
      </c>
      <c r="D853">
        <f t="shared" ref="D853:D916" si="13">+C853-B853</f>
        <v>0</v>
      </c>
    </row>
    <row r="854" spans="2:4">
      <c r="B854">
        <v>199859.11</v>
      </c>
      <c r="C854">
        <v>199859.11</v>
      </c>
      <c r="D854">
        <f t="shared" si="13"/>
        <v>0</v>
      </c>
    </row>
    <row r="855" spans="2:4">
      <c r="D855">
        <f t="shared" si="13"/>
        <v>0</v>
      </c>
    </row>
    <row r="856" spans="2:4">
      <c r="D856">
        <f t="shared" si="13"/>
        <v>0</v>
      </c>
    </row>
    <row r="857" spans="2:4">
      <c r="B857">
        <v>0</v>
      </c>
      <c r="C857">
        <v>0</v>
      </c>
      <c r="D857">
        <f t="shared" si="13"/>
        <v>0</v>
      </c>
    </row>
    <row r="858" spans="2:4">
      <c r="B858">
        <v>0</v>
      </c>
      <c r="C858">
        <v>0</v>
      </c>
      <c r="D858">
        <f t="shared" si="13"/>
        <v>0</v>
      </c>
    </row>
    <row r="859" spans="2:4">
      <c r="B859">
        <v>0</v>
      </c>
      <c r="C859">
        <v>0</v>
      </c>
      <c r="D859">
        <f t="shared" si="13"/>
        <v>0</v>
      </c>
    </row>
    <row r="860" spans="2:4">
      <c r="D860">
        <f t="shared" si="13"/>
        <v>0</v>
      </c>
    </row>
    <row r="861" spans="2:4">
      <c r="D861">
        <f t="shared" si="13"/>
        <v>0</v>
      </c>
    </row>
    <row r="862" spans="2:4">
      <c r="B862">
        <v>145000</v>
      </c>
      <c r="C862">
        <v>145000</v>
      </c>
      <c r="D862">
        <f t="shared" si="13"/>
        <v>0</v>
      </c>
    </row>
    <row r="863" spans="2:4">
      <c r="B863">
        <v>0</v>
      </c>
      <c r="C863">
        <v>0</v>
      </c>
      <c r="D863">
        <f t="shared" si="13"/>
        <v>0</v>
      </c>
    </row>
    <row r="864" spans="2:4">
      <c r="B864">
        <v>145000</v>
      </c>
      <c r="C864">
        <v>145000</v>
      </c>
      <c r="D864">
        <f t="shared" si="13"/>
        <v>0</v>
      </c>
    </row>
    <row r="865" spans="2:4">
      <c r="D865">
        <f t="shared" si="13"/>
        <v>0</v>
      </c>
    </row>
    <row r="866" spans="2:4">
      <c r="D866">
        <f t="shared" si="13"/>
        <v>0</v>
      </c>
    </row>
    <row r="867" spans="2:4">
      <c r="B867">
        <v>1000000</v>
      </c>
      <c r="C867">
        <v>1000000</v>
      </c>
      <c r="D867">
        <f t="shared" si="13"/>
        <v>0</v>
      </c>
    </row>
    <row r="868" spans="2:4">
      <c r="B868">
        <v>0</v>
      </c>
      <c r="C868">
        <v>0</v>
      </c>
      <c r="D868">
        <f t="shared" si="13"/>
        <v>0</v>
      </c>
    </row>
    <row r="869" spans="2:4">
      <c r="B869">
        <v>1000000</v>
      </c>
      <c r="C869">
        <v>1000000</v>
      </c>
      <c r="D869">
        <f t="shared" si="13"/>
        <v>0</v>
      </c>
    </row>
    <row r="870" spans="2:4">
      <c r="D870">
        <f t="shared" si="13"/>
        <v>0</v>
      </c>
    </row>
    <row r="871" spans="2:4">
      <c r="D871">
        <f t="shared" si="13"/>
        <v>0</v>
      </c>
    </row>
    <row r="872" spans="2:4">
      <c r="B872">
        <v>4198</v>
      </c>
      <c r="C872">
        <v>4198</v>
      </c>
      <c r="D872">
        <f t="shared" si="13"/>
        <v>0</v>
      </c>
    </row>
    <row r="873" spans="2:4">
      <c r="B873">
        <v>25009</v>
      </c>
      <c r="C873">
        <v>25009</v>
      </c>
      <c r="D873">
        <f t="shared" si="13"/>
        <v>0</v>
      </c>
    </row>
    <row r="874" spans="2:4">
      <c r="B874">
        <v>23100</v>
      </c>
      <c r="C874">
        <v>23100</v>
      </c>
      <c r="D874">
        <f t="shared" si="13"/>
        <v>0</v>
      </c>
    </row>
    <row r="875" spans="2:4">
      <c r="B875">
        <v>0</v>
      </c>
      <c r="C875">
        <v>0</v>
      </c>
      <c r="D875">
        <f t="shared" si="13"/>
        <v>0</v>
      </c>
    </row>
    <row r="876" spans="2:4">
      <c r="B876">
        <v>415400.01</v>
      </c>
      <c r="C876">
        <v>415400.01</v>
      </c>
      <c r="D876">
        <f t="shared" si="13"/>
        <v>0</v>
      </c>
    </row>
    <row r="877" spans="2:4">
      <c r="B877">
        <v>1950</v>
      </c>
      <c r="C877">
        <v>1950</v>
      </c>
      <c r="D877">
        <f t="shared" si="13"/>
        <v>0</v>
      </c>
    </row>
    <row r="878" spans="2:4">
      <c r="B878">
        <v>0</v>
      </c>
      <c r="C878">
        <v>0</v>
      </c>
      <c r="D878">
        <f t="shared" si="13"/>
        <v>0</v>
      </c>
    </row>
    <row r="879" spans="2:4">
      <c r="B879">
        <v>469657.01</v>
      </c>
      <c r="C879">
        <v>469657.01</v>
      </c>
      <c r="D879">
        <f t="shared" si="13"/>
        <v>0</v>
      </c>
    </row>
    <row r="880" spans="2:4">
      <c r="D880">
        <f t="shared" si="13"/>
        <v>0</v>
      </c>
    </row>
    <row r="881" spans="2:4">
      <c r="D881">
        <f t="shared" si="13"/>
        <v>0</v>
      </c>
    </row>
    <row r="882" spans="2:4">
      <c r="B882">
        <v>1420</v>
      </c>
      <c r="C882">
        <v>1420</v>
      </c>
      <c r="D882">
        <f t="shared" si="13"/>
        <v>0</v>
      </c>
    </row>
    <row r="883" spans="2:4">
      <c r="B883">
        <v>0</v>
      </c>
      <c r="C883">
        <v>0</v>
      </c>
      <c r="D883">
        <f t="shared" si="13"/>
        <v>0</v>
      </c>
    </row>
    <row r="884" spans="2:4">
      <c r="B884">
        <v>0</v>
      </c>
      <c r="C884">
        <v>0</v>
      </c>
      <c r="D884">
        <f t="shared" si="13"/>
        <v>0</v>
      </c>
    </row>
    <row r="885" spans="2:4">
      <c r="B885">
        <v>0</v>
      </c>
      <c r="C885">
        <v>0</v>
      </c>
      <c r="D885">
        <f t="shared" si="13"/>
        <v>0</v>
      </c>
    </row>
    <row r="886" spans="2:4">
      <c r="B886">
        <v>1420</v>
      </c>
      <c r="C886">
        <v>1420</v>
      </c>
      <c r="D886">
        <f t="shared" si="13"/>
        <v>0</v>
      </c>
    </row>
    <row r="887" spans="2:4">
      <c r="D887">
        <f t="shared" si="13"/>
        <v>0</v>
      </c>
    </row>
    <row r="888" spans="2:4">
      <c r="D888">
        <f t="shared" si="13"/>
        <v>0</v>
      </c>
    </row>
    <row r="889" spans="2:4">
      <c r="B889">
        <v>206547.09999999998</v>
      </c>
      <c r="C889">
        <v>206547.09999999998</v>
      </c>
      <c r="D889">
        <f t="shared" si="13"/>
        <v>0</v>
      </c>
    </row>
    <row r="890" spans="2:4">
      <c r="B890">
        <v>259320</v>
      </c>
      <c r="C890">
        <v>259320</v>
      </c>
      <c r="D890">
        <f t="shared" si="13"/>
        <v>0</v>
      </c>
    </row>
    <row r="891" spans="2:4">
      <c r="B891">
        <v>359080</v>
      </c>
      <c r="C891">
        <v>359080</v>
      </c>
      <c r="D891">
        <f t="shared" si="13"/>
        <v>0</v>
      </c>
    </row>
    <row r="892" spans="2:4">
      <c r="B892">
        <v>283655</v>
      </c>
      <c r="C892">
        <v>283655</v>
      </c>
      <c r="D892">
        <f t="shared" si="13"/>
        <v>0</v>
      </c>
    </row>
    <row r="893" spans="2:4">
      <c r="B893">
        <v>0</v>
      </c>
      <c r="C893">
        <v>0</v>
      </c>
      <c r="D893">
        <f t="shared" si="13"/>
        <v>0</v>
      </c>
    </row>
    <row r="894" spans="2:4">
      <c r="B894">
        <v>92048</v>
      </c>
      <c r="C894">
        <v>92048</v>
      </c>
      <c r="D894">
        <f t="shared" si="13"/>
        <v>0</v>
      </c>
    </row>
    <row r="895" spans="2:4">
      <c r="B895">
        <v>0</v>
      </c>
      <c r="C895">
        <v>0</v>
      </c>
      <c r="D895">
        <f t="shared" si="13"/>
        <v>0</v>
      </c>
    </row>
    <row r="896" spans="2:4">
      <c r="B896">
        <v>1200650.1000000001</v>
      </c>
      <c r="C896">
        <v>1200650.1000000001</v>
      </c>
      <c r="D896">
        <f t="shared" si="13"/>
        <v>0</v>
      </c>
    </row>
    <row r="897" spans="2:4">
      <c r="D897">
        <f t="shared" si="13"/>
        <v>0</v>
      </c>
    </row>
    <row r="898" spans="2:4">
      <c r="D898">
        <f t="shared" si="13"/>
        <v>0</v>
      </c>
    </row>
    <row r="899" spans="2:4">
      <c r="B899">
        <v>0</v>
      </c>
      <c r="C899">
        <v>0</v>
      </c>
      <c r="D899">
        <f t="shared" si="13"/>
        <v>0</v>
      </c>
    </row>
    <row r="900" spans="2:4">
      <c r="B900">
        <v>0</v>
      </c>
      <c r="C900">
        <v>0</v>
      </c>
      <c r="D900">
        <f t="shared" si="13"/>
        <v>0</v>
      </c>
    </row>
    <row r="901" spans="2:4">
      <c r="B901">
        <v>0</v>
      </c>
      <c r="C901">
        <v>0</v>
      </c>
      <c r="D901">
        <f t="shared" si="13"/>
        <v>0</v>
      </c>
    </row>
    <row r="902" spans="2:4">
      <c r="D902">
        <f t="shared" si="13"/>
        <v>0</v>
      </c>
    </row>
    <row r="903" spans="2:4">
      <c r="D903">
        <f t="shared" si="13"/>
        <v>0</v>
      </c>
    </row>
    <row r="904" spans="2:4">
      <c r="B904">
        <v>0</v>
      </c>
      <c r="C904">
        <v>0</v>
      </c>
      <c r="D904">
        <f t="shared" si="13"/>
        <v>0</v>
      </c>
    </row>
    <row r="905" spans="2:4">
      <c r="B905">
        <v>0</v>
      </c>
      <c r="C905">
        <v>0</v>
      </c>
      <c r="D905">
        <f t="shared" si="13"/>
        <v>0</v>
      </c>
    </row>
    <row r="906" spans="2:4">
      <c r="B906">
        <v>0</v>
      </c>
      <c r="C906">
        <v>0</v>
      </c>
      <c r="D906">
        <f t="shared" si="13"/>
        <v>0</v>
      </c>
    </row>
    <row r="907" spans="2:4">
      <c r="B907">
        <v>0</v>
      </c>
      <c r="C907">
        <v>0</v>
      </c>
      <c r="D907">
        <f t="shared" si="13"/>
        <v>0</v>
      </c>
    </row>
    <row r="908" spans="2:4">
      <c r="D908">
        <f t="shared" si="13"/>
        <v>0</v>
      </c>
    </row>
    <row r="909" spans="2:4">
      <c r="D909">
        <f t="shared" si="13"/>
        <v>0</v>
      </c>
    </row>
    <row r="910" spans="2:4">
      <c r="B910">
        <v>14473.16</v>
      </c>
      <c r="C910">
        <v>14473.16</v>
      </c>
      <c r="D910">
        <f t="shared" si="13"/>
        <v>0</v>
      </c>
    </row>
    <row r="911" spans="2:4">
      <c r="B911">
        <v>35800</v>
      </c>
      <c r="C911">
        <v>35800</v>
      </c>
      <c r="D911">
        <f t="shared" si="13"/>
        <v>0</v>
      </c>
    </row>
    <row r="912" spans="2:4">
      <c r="B912">
        <v>29800</v>
      </c>
      <c r="C912">
        <v>29800</v>
      </c>
      <c r="D912">
        <f t="shared" si="13"/>
        <v>0</v>
      </c>
    </row>
    <row r="913" spans="2:4">
      <c r="B913">
        <v>13638666.969999995</v>
      </c>
      <c r="C913">
        <v>13638666.969999995</v>
      </c>
      <c r="D913">
        <f t="shared" si="13"/>
        <v>0</v>
      </c>
    </row>
    <row r="914" spans="2:4">
      <c r="B914">
        <v>0</v>
      </c>
      <c r="C914">
        <v>0</v>
      </c>
      <c r="D914">
        <f t="shared" si="13"/>
        <v>0</v>
      </c>
    </row>
    <row r="915" spans="2:4">
      <c r="B915">
        <v>13718740.129999995</v>
      </c>
      <c r="C915">
        <v>13718740.129999995</v>
      </c>
      <c r="D915">
        <f t="shared" si="13"/>
        <v>0</v>
      </c>
    </row>
    <row r="916" spans="2:4">
      <c r="D916">
        <f t="shared" si="13"/>
        <v>0</v>
      </c>
    </row>
    <row r="917" spans="2:4">
      <c r="D917">
        <f t="shared" ref="D917:D980" si="14">+C917-B917</f>
        <v>0</v>
      </c>
    </row>
    <row r="918" spans="2:4">
      <c r="B918">
        <v>0</v>
      </c>
      <c r="C918">
        <v>0</v>
      </c>
      <c r="D918">
        <f t="shared" si="14"/>
        <v>0</v>
      </c>
    </row>
    <row r="919" spans="2:4">
      <c r="B919">
        <v>0</v>
      </c>
      <c r="C919">
        <v>0</v>
      </c>
      <c r="D919">
        <f t="shared" si="14"/>
        <v>0</v>
      </c>
    </row>
    <row r="920" spans="2:4">
      <c r="B920">
        <v>0</v>
      </c>
      <c r="C920">
        <v>0</v>
      </c>
      <c r="D920">
        <f t="shared" si="14"/>
        <v>0</v>
      </c>
    </row>
    <row r="921" spans="2:4">
      <c r="D921">
        <f t="shared" si="14"/>
        <v>0</v>
      </c>
    </row>
    <row r="922" spans="2:4">
      <c r="D922">
        <f t="shared" si="14"/>
        <v>0</v>
      </c>
    </row>
    <row r="923" spans="2:4">
      <c r="B923">
        <v>202506.82</v>
      </c>
      <c r="C923">
        <v>202506.82</v>
      </c>
      <c r="D923">
        <f t="shared" si="14"/>
        <v>0</v>
      </c>
    </row>
    <row r="924" spans="2:4">
      <c r="B924">
        <v>0</v>
      </c>
      <c r="C924">
        <v>0</v>
      </c>
      <c r="D924">
        <f t="shared" si="14"/>
        <v>0</v>
      </c>
    </row>
    <row r="925" spans="2:4">
      <c r="B925">
        <v>590784.72</v>
      </c>
      <c r="C925">
        <v>590784.72</v>
      </c>
      <c r="D925">
        <f t="shared" si="14"/>
        <v>0</v>
      </c>
    </row>
    <row r="926" spans="2:4">
      <c r="B926">
        <v>0</v>
      </c>
      <c r="C926">
        <v>0</v>
      </c>
      <c r="D926">
        <f t="shared" si="14"/>
        <v>0</v>
      </c>
    </row>
    <row r="927" spans="2:4">
      <c r="B927">
        <v>793291.54</v>
      </c>
      <c r="C927">
        <v>793291.54</v>
      </c>
      <c r="D927">
        <f t="shared" si="14"/>
        <v>0</v>
      </c>
    </row>
    <row r="928" spans="2:4">
      <c r="D928">
        <f t="shared" si="14"/>
        <v>0</v>
      </c>
    </row>
    <row r="929" spans="2:4">
      <c r="D929">
        <f t="shared" si="14"/>
        <v>0</v>
      </c>
    </row>
    <row r="930" spans="2:4">
      <c r="B930">
        <v>667937</v>
      </c>
      <c r="C930">
        <v>667937</v>
      </c>
      <c r="D930">
        <f t="shared" si="14"/>
        <v>0</v>
      </c>
    </row>
    <row r="931" spans="2:4">
      <c r="B931">
        <v>291155</v>
      </c>
      <c r="C931">
        <v>291155</v>
      </c>
      <c r="D931">
        <f t="shared" si="14"/>
        <v>0</v>
      </c>
    </row>
    <row r="932" spans="2:4">
      <c r="B932">
        <v>0</v>
      </c>
      <c r="C932">
        <v>0</v>
      </c>
      <c r="D932">
        <f t="shared" si="14"/>
        <v>0</v>
      </c>
    </row>
    <row r="933" spans="2:4">
      <c r="B933">
        <v>0</v>
      </c>
      <c r="C933">
        <v>0</v>
      </c>
      <c r="D933">
        <f t="shared" si="14"/>
        <v>0</v>
      </c>
    </row>
    <row r="934" spans="2:4">
      <c r="B934">
        <v>959092</v>
      </c>
      <c r="C934">
        <v>959092</v>
      </c>
      <c r="D934">
        <f t="shared" si="14"/>
        <v>0</v>
      </c>
    </row>
    <row r="935" spans="2:4">
      <c r="D935">
        <f t="shared" si="14"/>
        <v>0</v>
      </c>
    </row>
    <row r="936" spans="2:4">
      <c r="D936">
        <f t="shared" si="14"/>
        <v>0</v>
      </c>
    </row>
    <row r="937" spans="2:4">
      <c r="B937">
        <v>7222.95</v>
      </c>
      <c r="C937">
        <v>7222.95</v>
      </c>
      <c r="D937">
        <f t="shared" si="14"/>
        <v>0</v>
      </c>
    </row>
    <row r="938" spans="2:4">
      <c r="B938">
        <v>104285.6</v>
      </c>
      <c r="C938">
        <v>104285.6</v>
      </c>
      <c r="D938">
        <f t="shared" si="14"/>
        <v>0</v>
      </c>
    </row>
    <row r="939" spans="2:4">
      <c r="B939">
        <v>0</v>
      </c>
      <c r="C939">
        <v>0</v>
      </c>
      <c r="D939">
        <f t="shared" si="14"/>
        <v>0</v>
      </c>
    </row>
    <row r="940" spans="2:4">
      <c r="B940">
        <v>111508.55</v>
      </c>
      <c r="C940">
        <v>111508.55</v>
      </c>
      <c r="D940">
        <f t="shared" si="14"/>
        <v>0</v>
      </c>
    </row>
    <row r="941" spans="2:4">
      <c r="D941">
        <f t="shared" si="14"/>
        <v>0</v>
      </c>
    </row>
    <row r="942" spans="2:4">
      <c r="D942">
        <f t="shared" si="14"/>
        <v>0</v>
      </c>
    </row>
    <row r="943" spans="2:4">
      <c r="B943">
        <v>6363.7099999999991</v>
      </c>
      <c r="C943">
        <v>6363.7099999999991</v>
      </c>
      <c r="D943">
        <f t="shared" si="14"/>
        <v>0</v>
      </c>
    </row>
    <row r="944" spans="2:4">
      <c r="B944">
        <v>0</v>
      </c>
      <c r="C944">
        <v>0</v>
      </c>
      <c r="D944">
        <f t="shared" si="14"/>
        <v>0</v>
      </c>
    </row>
    <row r="945" spans="2:4">
      <c r="B945">
        <v>6363.7099999999991</v>
      </c>
      <c r="C945">
        <v>6363.7099999999991</v>
      </c>
      <c r="D945">
        <f t="shared" si="14"/>
        <v>0</v>
      </c>
    </row>
    <row r="946" spans="2:4">
      <c r="D946">
        <f t="shared" si="14"/>
        <v>0</v>
      </c>
    </row>
    <row r="947" spans="2:4">
      <c r="D947">
        <f t="shared" si="14"/>
        <v>0</v>
      </c>
    </row>
    <row r="948" spans="2:4">
      <c r="B948">
        <v>0</v>
      </c>
      <c r="C948">
        <v>0</v>
      </c>
      <c r="D948">
        <f t="shared" si="14"/>
        <v>0</v>
      </c>
    </row>
    <row r="949" spans="2:4">
      <c r="B949">
        <v>0</v>
      </c>
      <c r="C949">
        <v>0</v>
      </c>
      <c r="D949">
        <f t="shared" si="14"/>
        <v>0</v>
      </c>
    </row>
    <row r="950" spans="2:4">
      <c r="B950">
        <v>0</v>
      </c>
      <c r="C950">
        <v>0</v>
      </c>
      <c r="D950">
        <f t="shared" si="14"/>
        <v>0</v>
      </c>
    </row>
    <row r="951" spans="2:4">
      <c r="D951">
        <f t="shared" si="14"/>
        <v>0</v>
      </c>
    </row>
    <row r="952" spans="2:4">
      <c r="D952">
        <f t="shared" si="14"/>
        <v>0</v>
      </c>
    </row>
    <row r="953" spans="2:4">
      <c r="B953">
        <v>274700</v>
      </c>
      <c r="C953">
        <v>274700</v>
      </c>
      <c r="D953">
        <f t="shared" si="14"/>
        <v>0</v>
      </c>
    </row>
    <row r="954" spans="2:4">
      <c r="B954">
        <v>0</v>
      </c>
      <c r="C954">
        <v>0</v>
      </c>
      <c r="D954">
        <f t="shared" si="14"/>
        <v>0</v>
      </c>
    </row>
    <row r="955" spans="2:4">
      <c r="B955">
        <v>274700</v>
      </c>
      <c r="C955">
        <v>274700</v>
      </c>
      <c r="D955">
        <f t="shared" si="14"/>
        <v>0</v>
      </c>
    </row>
    <row r="956" spans="2:4">
      <c r="D956">
        <f t="shared" si="14"/>
        <v>0</v>
      </c>
    </row>
    <row r="957" spans="2:4">
      <c r="D957">
        <f t="shared" si="14"/>
        <v>0</v>
      </c>
    </row>
    <row r="958" spans="2:4">
      <c r="B958">
        <v>0</v>
      </c>
      <c r="C958">
        <v>0</v>
      </c>
      <c r="D958">
        <f t="shared" si="14"/>
        <v>0</v>
      </c>
    </row>
    <row r="959" spans="2:4">
      <c r="B959">
        <v>0</v>
      </c>
      <c r="C959">
        <v>0</v>
      </c>
      <c r="D959">
        <f t="shared" si="14"/>
        <v>0</v>
      </c>
    </row>
    <row r="960" spans="2:4">
      <c r="B960">
        <v>0</v>
      </c>
      <c r="C960">
        <v>0</v>
      </c>
      <c r="D960">
        <f t="shared" si="14"/>
        <v>0</v>
      </c>
    </row>
    <row r="961" spans="2:4">
      <c r="D961">
        <f t="shared" si="14"/>
        <v>0</v>
      </c>
    </row>
    <row r="962" spans="2:4">
      <c r="D962">
        <f t="shared" si="14"/>
        <v>0</v>
      </c>
    </row>
    <row r="963" spans="2:4">
      <c r="B963">
        <v>259122</v>
      </c>
      <c r="C963">
        <v>259122</v>
      </c>
      <c r="D963">
        <f t="shared" si="14"/>
        <v>0</v>
      </c>
    </row>
    <row r="964" spans="2:4">
      <c r="B964">
        <v>0</v>
      </c>
      <c r="C964">
        <v>0</v>
      </c>
      <c r="D964">
        <f t="shared" si="14"/>
        <v>0</v>
      </c>
    </row>
    <row r="965" spans="2:4">
      <c r="B965">
        <v>259122</v>
      </c>
      <c r="C965">
        <v>259122</v>
      </c>
      <c r="D965">
        <f t="shared" si="14"/>
        <v>0</v>
      </c>
    </row>
    <row r="966" spans="2:4">
      <c r="D966">
        <f t="shared" si="14"/>
        <v>0</v>
      </c>
    </row>
    <row r="967" spans="2:4">
      <c r="D967">
        <f t="shared" si="14"/>
        <v>0</v>
      </c>
    </row>
    <row r="968" spans="2:4">
      <c r="B968">
        <v>0</v>
      </c>
      <c r="C968">
        <v>0</v>
      </c>
      <c r="D968">
        <f t="shared" si="14"/>
        <v>0</v>
      </c>
    </row>
    <row r="969" spans="2:4">
      <c r="B969">
        <v>0</v>
      </c>
      <c r="C969">
        <v>0</v>
      </c>
      <c r="D969">
        <f t="shared" si="14"/>
        <v>0</v>
      </c>
    </row>
    <row r="970" spans="2:4">
      <c r="B970">
        <v>0</v>
      </c>
      <c r="C970">
        <v>0</v>
      </c>
      <c r="D970">
        <f t="shared" si="14"/>
        <v>0</v>
      </c>
    </row>
    <row r="971" spans="2:4">
      <c r="D971">
        <f t="shared" si="14"/>
        <v>0</v>
      </c>
    </row>
    <row r="972" spans="2:4">
      <c r="D972">
        <f t="shared" si="14"/>
        <v>0</v>
      </c>
    </row>
    <row r="973" spans="2:4">
      <c r="B973">
        <v>7832</v>
      </c>
      <c r="C973">
        <v>7832</v>
      </c>
      <c r="D973">
        <f t="shared" si="14"/>
        <v>0</v>
      </c>
    </row>
    <row r="974" spans="2:4">
      <c r="B974">
        <v>117410</v>
      </c>
      <c r="C974">
        <v>117410</v>
      </c>
      <c r="D974">
        <f t="shared" si="14"/>
        <v>0</v>
      </c>
    </row>
    <row r="975" spans="2:4">
      <c r="B975">
        <v>0</v>
      </c>
      <c r="C975">
        <v>0</v>
      </c>
      <c r="D975">
        <f t="shared" si="14"/>
        <v>0</v>
      </c>
    </row>
    <row r="976" spans="2:4">
      <c r="B976">
        <v>0</v>
      </c>
      <c r="C976">
        <v>0</v>
      </c>
      <c r="D976">
        <f t="shared" si="14"/>
        <v>0</v>
      </c>
    </row>
    <row r="977" spans="2:4">
      <c r="B977">
        <v>495121.47000000003</v>
      </c>
      <c r="C977">
        <v>495121.47000000009</v>
      </c>
      <c r="D977">
        <f t="shared" si="14"/>
        <v>0</v>
      </c>
    </row>
    <row r="978" spans="2:4">
      <c r="B978">
        <v>0</v>
      </c>
      <c r="C978">
        <v>0</v>
      </c>
      <c r="D978">
        <f t="shared" si="14"/>
        <v>0</v>
      </c>
    </row>
    <row r="979" spans="2:4">
      <c r="B979">
        <v>620363.47</v>
      </c>
      <c r="C979">
        <v>620363.47000000009</v>
      </c>
      <c r="D979">
        <f t="shared" si="14"/>
        <v>0</v>
      </c>
    </row>
    <row r="980" spans="2:4">
      <c r="D980">
        <f t="shared" si="14"/>
        <v>0</v>
      </c>
    </row>
    <row r="981" spans="2:4">
      <c r="D981">
        <f t="shared" ref="D981:D1044" si="15">+C981-B981</f>
        <v>0</v>
      </c>
    </row>
    <row r="982" spans="2:4">
      <c r="B982">
        <v>6712</v>
      </c>
      <c r="C982">
        <v>6712</v>
      </c>
      <c r="D982">
        <f t="shared" si="15"/>
        <v>0</v>
      </c>
    </row>
    <row r="983" spans="2:4">
      <c r="B983">
        <v>60000</v>
      </c>
      <c r="C983">
        <v>60000</v>
      </c>
      <c r="D983">
        <f t="shared" si="15"/>
        <v>0</v>
      </c>
    </row>
    <row r="984" spans="2:4">
      <c r="B984">
        <v>56293.469999999994</v>
      </c>
      <c r="C984">
        <v>56293.469999999994</v>
      </c>
      <c r="D984">
        <f t="shared" si="15"/>
        <v>0</v>
      </c>
    </row>
    <row r="985" spans="2:4">
      <c r="B985">
        <v>0</v>
      </c>
      <c r="C985">
        <v>0</v>
      </c>
      <c r="D985">
        <f t="shared" si="15"/>
        <v>0</v>
      </c>
    </row>
    <row r="986" spans="2:4">
      <c r="B986">
        <v>123005.47</v>
      </c>
      <c r="C986">
        <v>123005.47</v>
      </c>
      <c r="D986">
        <f t="shared" si="15"/>
        <v>0</v>
      </c>
    </row>
    <row r="987" spans="2:4">
      <c r="D987">
        <f t="shared" si="15"/>
        <v>0</v>
      </c>
    </row>
    <row r="988" spans="2:4">
      <c r="D988">
        <f t="shared" si="15"/>
        <v>0</v>
      </c>
    </row>
    <row r="989" spans="2:4">
      <c r="B989">
        <v>0</v>
      </c>
      <c r="C989">
        <v>0</v>
      </c>
      <c r="D989">
        <f t="shared" si="15"/>
        <v>0</v>
      </c>
    </row>
    <row r="990" spans="2:4">
      <c r="B990">
        <v>0</v>
      </c>
      <c r="C990">
        <v>0</v>
      </c>
      <c r="D990">
        <f t="shared" si="15"/>
        <v>0</v>
      </c>
    </row>
    <row r="991" spans="2:4">
      <c r="B991">
        <v>76916.2</v>
      </c>
      <c r="C991">
        <v>76916.2</v>
      </c>
      <c r="D991">
        <f t="shared" si="15"/>
        <v>0</v>
      </c>
    </row>
    <row r="992" spans="2:4">
      <c r="B992">
        <v>0</v>
      </c>
      <c r="C992">
        <v>0</v>
      </c>
      <c r="D992">
        <f t="shared" si="15"/>
        <v>0</v>
      </c>
    </row>
    <row r="993" spans="2:4">
      <c r="B993">
        <v>76916.2</v>
      </c>
      <c r="C993">
        <v>76916.2</v>
      </c>
      <c r="D993">
        <f t="shared" si="15"/>
        <v>0</v>
      </c>
    </row>
    <row r="994" spans="2:4">
      <c r="D994">
        <f t="shared" si="15"/>
        <v>0</v>
      </c>
    </row>
    <row r="995" spans="2:4">
      <c r="D995">
        <f t="shared" si="15"/>
        <v>0</v>
      </c>
    </row>
    <row r="996" spans="2:4">
      <c r="B996">
        <v>0</v>
      </c>
      <c r="C996">
        <v>0</v>
      </c>
      <c r="D996">
        <f t="shared" si="15"/>
        <v>0</v>
      </c>
    </row>
    <row r="997" spans="2:4">
      <c r="B997">
        <v>122108.74</v>
      </c>
      <c r="C997">
        <v>122108.74</v>
      </c>
      <c r="D997">
        <f t="shared" si="15"/>
        <v>0</v>
      </c>
    </row>
    <row r="998" spans="2:4">
      <c r="B998">
        <v>0</v>
      </c>
      <c r="C998">
        <v>0</v>
      </c>
      <c r="D998">
        <f t="shared" si="15"/>
        <v>0</v>
      </c>
    </row>
    <row r="999" spans="2:4">
      <c r="B999">
        <v>122108.74</v>
      </c>
      <c r="C999">
        <v>122108.74</v>
      </c>
      <c r="D999">
        <f t="shared" si="15"/>
        <v>0</v>
      </c>
    </row>
    <row r="1000" spans="2:4">
      <c r="D1000">
        <f t="shared" si="15"/>
        <v>0</v>
      </c>
    </row>
    <row r="1001" spans="2:4">
      <c r="D1001">
        <f t="shared" si="15"/>
        <v>0</v>
      </c>
    </row>
    <row r="1002" spans="2:4">
      <c r="B1002">
        <v>1210</v>
      </c>
      <c r="C1002">
        <v>1210</v>
      </c>
      <c r="D1002">
        <f t="shared" si="15"/>
        <v>0</v>
      </c>
    </row>
    <row r="1003" spans="2:4">
      <c r="B1003">
        <v>219112</v>
      </c>
      <c r="C1003">
        <v>219112</v>
      </c>
      <c r="D1003">
        <f t="shared" si="15"/>
        <v>0</v>
      </c>
    </row>
    <row r="1004" spans="2:4">
      <c r="B1004">
        <v>0</v>
      </c>
      <c r="C1004">
        <v>0</v>
      </c>
      <c r="D1004">
        <f t="shared" si="15"/>
        <v>0</v>
      </c>
    </row>
    <row r="1005" spans="2:4">
      <c r="B1005">
        <v>220322</v>
      </c>
      <c r="C1005">
        <v>220322</v>
      </c>
      <c r="D1005">
        <f t="shared" si="15"/>
        <v>0</v>
      </c>
    </row>
    <row r="1006" spans="2:4">
      <c r="D1006">
        <f t="shared" si="15"/>
        <v>0</v>
      </c>
    </row>
    <row r="1007" spans="2:4">
      <c r="D1007">
        <f t="shared" si="15"/>
        <v>0</v>
      </c>
    </row>
    <row r="1008" spans="2:4">
      <c r="B1008">
        <v>195887</v>
      </c>
      <c r="C1008">
        <v>195887</v>
      </c>
      <c r="D1008">
        <f t="shared" si="15"/>
        <v>0</v>
      </c>
    </row>
    <row r="1009" spans="2:4">
      <c r="B1009">
        <v>37380</v>
      </c>
      <c r="C1009">
        <v>37380</v>
      </c>
      <c r="D1009">
        <f t="shared" si="15"/>
        <v>0</v>
      </c>
    </row>
    <row r="1010" spans="2:4">
      <c r="B1010">
        <v>0</v>
      </c>
      <c r="C1010">
        <v>0</v>
      </c>
      <c r="D1010">
        <f t="shared" si="15"/>
        <v>0</v>
      </c>
    </row>
    <row r="1011" spans="2:4">
      <c r="B1011">
        <v>275062.63</v>
      </c>
      <c r="C1011">
        <v>275062.63</v>
      </c>
      <c r="D1011">
        <f t="shared" si="15"/>
        <v>0</v>
      </c>
    </row>
    <row r="1012" spans="2:4">
      <c r="B1012">
        <v>0</v>
      </c>
      <c r="C1012">
        <v>0</v>
      </c>
      <c r="D1012">
        <f t="shared" si="15"/>
        <v>0</v>
      </c>
    </row>
    <row r="1013" spans="2:4">
      <c r="B1013">
        <v>508329.63</v>
      </c>
      <c r="C1013">
        <v>508329.63</v>
      </c>
      <c r="D1013">
        <f t="shared" si="15"/>
        <v>0</v>
      </c>
    </row>
    <row r="1014" spans="2:4">
      <c r="D1014">
        <f t="shared" si="15"/>
        <v>0</v>
      </c>
    </row>
    <row r="1015" spans="2:4">
      <c r="D1015">
        <f t="shared" si="15"/>
        <v>0</v>
      </c>
    </row>
    <row r="1016" spans="2:4">
      <c r="B1016">
        <v>0</v>
      </c>
      <c r="C1016">
        <v>0</v>
      </c>
      <c r="D1016">
        <f t="shared" si="15"/>
        <v>0</v>
      </c>
    </row>
    <row r="1017" spans="2:4">
      <c r="B1017">
        <v>0</v>
      </c>
      <c r="C1017">
        <v>0</v>
      </c>
      <c r="D1017">
        <f t="shared" si="15"/>
        <v>0</v>
      </c>
    </row>
    <row r="1018" spans="2:4">
      <c r="B1018">
        <v>0</v>
      </c>
      <c r="C1018">
        <v>0</v>
      </c>
      <c r="D1018">
        <f t="shared" si="15"/>
        <v>0</v>
      </c>
    </row>
    <row r="1019" spans="2:4">
      <c r="D1019">
        <f t="shared" si="15"/>
        <v>0</v>
      </c>
    </row>
    <row r="1020" spans="2:4">
      <c r="D1020">
        <f t="shared" si="15"/>
        <v>0</v>
      </c>
    </row>
    <row r="1021" spans="2:4">
      <c r="B1021">
        <v>0</v>
      </c>
      <c r="C1021">
        <v>0</v>
      </c>
      <c r="D1021">
        <f t="shared" si="15"/>
        <v>0</v>
      </c>
    </row>
    <row r="1022" spans="2:4">
      <c r="B1022">
        <v>0</v>
      </c>
      <c r="C1022">
        <v>0</v>
      </c>
      <c r="D1022">
        <f t="shared" si="15"/>
        <v>0</v>
      </c>
    </row>
    <row r="1023" spans="2:4">
      <c r="B1023">
        <v>0</v>
      </c>
      <c r="C1023">
        <v>0</v>
      </c>
      <c r="D1023">
        <f t="shared" si="15"/>
        <v>0</v>
      </c>
    </row>
    <row r="1024" spans="2:4">
      <c r="B1024">
        <v>0</v>
      </c>
      <c r="C1024">
        <v>0</v>
      </c>
      <c r="D1024">
        <f t="shared" si="15"/>
        <v>0</v>
      </c>
    </row>
    <row r="1025" spans="2:4">
      <c r="D1025">
        <f t="shared" si="15"/>
        <v>0</v>
      </c>
    </row>
    <row r="1026" spans="2:4">
      <c r="D1026">
        <f t="shared" si="15"/>
        <v>0</v>
      </c>
    </row>
    <row r="1027" spans="2:4">
      <c r="B1027">
        <v>0</v>
      </c>
      <c r="C1027">
        <v>0</v>
      </c>
      <c r="D1027">
        <f t="shared" si="15"/>
        <v>0</v>
      </c>
    </row>
    <row r="1028" spans="2:4">
      <c r="B1028">
        <v>0</v>
      </c>
      <c r="C1028">
        <v>0</v>
      </c>
      <c r="D1028">
        <f t="shared" si="15"/>
        <v>0</v>
      </c>
    </row>
    <row r="1029" spans="2:4">
      <c r="B1029">
        <v>0</v>
      </c>
      <c r="C1029">
        <v>0</v>
      </c>
      <c r="D1029">
        <f t="shared" si="15"/>
        <v>0</v>
      </c>
    </row>
    <row r="1030" spans="2:4">
      <c r="D1030">
        <f t="shared" si="15"/>
        <v>0</v>
      </c>
    </row>
    <row r="1031" spans="2:4">
      <c r="D1031">
        <f t="shared" si="15"/>
        <v>0</v>
      </c>
    </row>
    <row r="1032" spans="2:4">
      <c r="B1032">
        <v>7741</v>
      </c>
      <c r="C1032">
        <v>7741</v>
      </c>
      <c r="D1032">
        <f t="shared" si="15"/>
        <v>0</v>
      </c>
    </row>
    <row r="1033" spans="2:4">
      <c r="B1033">
        <v>144218.75</v>
      </c>
      <c r="C1033">
        <v>144218.75</v>
      </c>
      <c r="D1033">
        <f t="shared" si="15"/>
        <v>0</v>
      </c>
    </row>
    <row r="1034" spans="2:4">
      <c r="B1034">
        <v>4000</v>
      </c>
      <c r="C1034">
        <v>4000</v>
      </c>
      <c r="D1034">
        <f t="shared" si="15"/>
        <v>0</v>
      </c>
    </row>
    <row r="1035" spans="2:4">
      <c r="B1035">
        <v>776350</v>
      </c>
      <c r="C1035">
        <v>776350</v>
      </c>
      <c r="D1035">
        <f t="shared" si="15"/>
        <v>0</v>
      </c>
    </row>
    <row r="1036" spans="2:4">
      <c r="B1036">
        <v>87320</v>
      </c>
      <c r="C1036">
        <v>87320</v>
      </c>
      <c r="D1036">
        <f t="shared" si="15"/>
        <v>0</v>
      </c>
    </row>
    <row r="1037" spans="2:4">
      <c r="B1037">
        <v>33108.75</v>
      </c>
      <c r="C1037">
        <v>33108.75</v>
      </c>
      <c r="D1037">
        <f t="shared" si="15"/>
        <v>0</v>
      </c>
    </row>
    <row r="1038" spans="2:4">
      <c r="B1038">
        <v>48990</v>
      </c>
      <c r="C1038">
        <v>48990</v>
      </c>
      <c r="D1038">
        <f t="shared" si="15"/>
        <v>0</v>
      </c>
    </row>
    <row r="1039" spans="2:4">
      <c r="B1039">
        <v>11062</v>
      </c>
      <c r="C1039">
        <v>11062</v>
      </c>
      <c r="D1039">
        <f t="shared" si="15"/>
        <v>0</v>
      </c>
    </row>
    <row r="1040" spans="2:4">
      <c r="B1040">
        <v>0</v>
      </c>
      <c r="C1040">
        <v>0</v>
      </c>
      <c r="D1040">
        <f t="shared" si="15"/>
        <v>0</v>
      </c>
    </row>
    <row r="1041" spans="2:4">
      <c r="B1041">
        <v>1112790.5</v>
      </c>
      <c r="C1041">
        <v>1112790.5</v>
      </c>
      <c r="D1041">
        <f t="shared" si="15"/>
        <v>0</v>
      </c>
    </row>
    <row r="1042" spans="2:4">
      <c r="D1042">
        <f t="shared" si="15"/>
        <v>0</v>
      </c>
    </row>
    <row r="1043" spans="2:4">
      <c r="D1043">
        <f t="shared" si="15"/>
        <v>0</v>
      </c>
    </row>
    <row r="1044" spans="2:4">
      <c r="B1044">
        <v>0</v>
      </c>
      <c r="C1044">
        <v>0</v>
      </c>
      <c r="D1044">
        <f t="shared" si="15"/>
        <v>0</v>
      </c>
    </row>
    <row r="1045" spans="2:4">
      <c r="B1045">
        <v>0</v>
      </c>
      <c r="C1045">
        <v>0</v>
      </c>
      <c r="D1045">
        <f t="shared" ref="D1045:D1108" si="16">+C1045-B1045</f>
        <v>0</v>
      </c>
    </row>
    <row r="1046" spans="2:4">
      <c r="B1046">
        <v>0</v>
      </c>
      <c r="C1046">
        <v>0</v>
      </c>
      <c r="D1046">
        <f t="shared" si="16"/>
        <v>0</v>
      </c>
    </row>
    <row r="1047" spans="2:4">
      <c r="D1047">
        <f t="shared" si="16"/>
        <v>0</v>
      </c>
    </row>
    <row r="1048" spans="2:4">
      <c r="D1048">
        <f t="shared" si="16"/>
        <v>0</v>
      </c>
    </row>
    <row r="1049" spans="2:4">
      <c r="B1049">
        <v>0</v>
      </c>
      <c r="C1049">
        <v>0</v>
      </c>
      <c r="D1049">
        <f t="shared" si="16"/>
        <v>0</v>
      </c>
    </row>
    <row r="1050" spans="2:4">
      <c r="B1050">
        <v>4129000</v>
      </c>
      <c r="C1050">
        <v>4129000</v>
      </c>
      <c r="D1050">
        <f t="shared" si="16"/>
        <v>0</v>
      </c>
    </row>
    <row r="1051" spans="2:4">
      <c r="B1051">
        <v>4129000</v>
      </c>
      <c r="C1051">
        <v>4129000</v>
      </c>
      <c r="D1051">
        <f t="shared" si="16"/>
        <v>0</v>
      </c>
    </row>
    <row r="1052" spans="2:4">
      <c r="D1052">
        <f t="shared" si="16"/>
        <v>0</v>
      </c>
    </row>
    <row r="1053" spans="2:4">
      <c r="D1053">
        <f t="shared" si="16"/>
        <v>0</v>
      </c>
    </row>
    <row r="1054" spans="2:4">
      <c r="B1054">
        <v>1800</v>
      </c>
      <c r="C1054">
        <v>1800</v>
      </c>
      <c r="D1054">
        <f t="shared" si="16"/>
        <v>0</v>
      </c>
    </row>
    <row r="1055" spans="2:4">
      <c r="B1055">
        <v>0</v>
      </c>
      <c r="C1055">
        <v>0</v>
      </c>
      <c r="D1055">
        <f t="shared" si="16"/>
        <v>0</v>
      </c>
    </row>
    <row r="1056" spans="2:4">
      <c r="B1056">
        <v>0</v>
      </c>
      <c r="C1056">
        <v>0</v>
      </c>
      <c r="D1056">
        <f t="shared" si="16"/>
        <v>0</v>
      </c>
    </row>
    <row r="1057" spans="2:4">
      <c r="B1057">
        <v>18000</v>
      </c>
      <c r="C1057">
        <v>18000</v>
      </c>
      <c r="D1057">
        <f t="shared" si="16"/>
        <v>0</v>
      </c>
    </row>
    <row r="1058" spans="2:4">
      <c r="B1058">
        <v>300000</v>
      </c>
      <c r="C1058">
        <v>300000</v>
      </c>
      <c r="D1058">
        <f t="shared" si="16"/>
        <v>0</v>
      </c>
    </row>
    <row r="1059" spans="2:4">
      <c r="B1059">
        <v>0</v>
      </c>
      <c r="C1059">
        <v>0</v>
      </c>
      <c r="D1059">
        <f t="shared" si="16"/>
        <v>0</v>
      </c>
    </row>
    <row r="1060" spans="2:4">
      <c r="B1060">
        <v>319800</v>
      </c>
      <c r="C1060">
        <v>319800</v>
      </c>
      <c r="D1060">
        <f t="shared" si="16"/>
        <v>0</v>
      </c>
    </row>
    <row r="1061" spans="2:4">
      <c r="D1061">
        <f t="shared" si="16"/>
        <v>0</v>
      </c>
    </row>
    <row r="1062" spans="2:4">
      <c r="D1062">
        <f t="shared" si="16"/>
        <v>0</v>
      </c>
    </row>
    <row r="1063" spans="2:4">
      <c r="B1063">
        <v>0</v>
      </c>
      <c r="C1063">
        <v>0</v>
      </c>
      <c r="D1063">
        <f t="shared" si="16"/>
        <v>0</v>
      </c>
    </row>
    <row r="1064" spans="2:4">
      <c r="B1064">
        <v>0</v>
      </c>
      <c r="C1064">
        <v>0</v>
      </c>
      <c r="D1064">
        <f t="shared" si="16"/>
        <v>0</v>
      </c>
    </row>
    <row r="1065" spans="2:4">
      <c r="B1065">
        <v>0</v>
      </c>
      <c r="C1065">
        <v>0</v>
      </c>
      <c r="D1065">
        <f t="shared" si="16"/>
        <v>0</v>
      </c>
    </row>
    <row r="1066" spans="2:4">
      <c r="B1066">
        <v>0</v>
      </c>
      <c r="C1066">
        <v>0</v>
      </c>
      <c r="D1066">
        <f t="shared" si="16"/>
        <v>0</v>
      </c>
    </row>
    <row r="1067" spans="2:4">
      <c r="D1067">
        <f t="shared" si="16"/>
        <v>0</v>
      </c>
    </row>
    <row r="1068" spans="2:4">
      <c r="D1068">
        <f t="shared" si="16"/>
        <v>0</v>
      </c>
    </row>
    <row r="1069" spans="2:4">
      <c r="B1069">
        <v>40600</v>
      </c>
      <c r="C1069">
        <v>40600</v>
      </c>
      <c r="D1069">
        <f t="shared" si="16"/>
        <v>0</v>
      </c>
    </row>
    <row r="1070" spans="2:4">
      <c r="B1070">
        <v>1528</v>
      </c>
      <c r="C1070">
        <v>1528</v>
      </c>
      <c r="D1070">
        <f t="shared" si="16"/>
        <v>0</v>
      </c>
    </row>
    <row r="1071" spans="2:4">
      <c r="B1071">
        <v>2970</v>
      </c>
      <c r="C1071">
        <v>2970</v>
      </c>
      <c r="D1071">
        <f t="shared" si="16"/>
        <v>0</v>
      </c>
    </row>
    <row r="1072" spans="2:4">
      <c r="B1072">
        <v>0</v>
      </c>
      <c r="C1072">
        <v>0</v>
      </c>
      <c r="D1072">
        <f t="shared" si="16"/>
        <v>0</v>
      </c>
    </row>
    <row r="1073" spans="2:4">
      <c r="B1073">
        <v>45098</v>
      </c>
      <c r="C1073">
        <v>45098</v>
      </c>
      <c r="D1073">
        <f t="shared" si="16"/>
        <v>0</v>
      </c>
    </row>
    <row r="1074" spans="2:4">
      <c r="D1074">
        <f t="shared" si="16"/>
        <v>0</v>
      </c>
    </row>
    <row r="1075" spans="2:4">
      <c r="D1075">
        <f t="shared" si="16"/>
        <v>0</v>
      </c>
    </row>
    <row r="1076" spans="2:4">
      <c r="B1076">
        <v>0</v>
      </c>
      <c r="C1076">
        <v>0</v>
      </c>
      <c r="D1076">
        <f t="shared" si="16"/>
        <v>0</v>
      </c>
    </row>
    <row r="1077" spans="2:4">
      <c r="B1077">
        <v>0</v>
      </c>
      <c r="C1077">
        <v>0</v>
      </c>
      <c r="D1077">
        <f t="shared" si="16"/>
        <v>0</v>
      </c>
    </row>
    <row r="1078" spans="2:4">
      <c r="B1078">
        <v>0</v>
      </c>
      <c r="C1078">
        <v>0</v>
      </c>
      <c r="D1078">
        <f t="shared" si="16"/>
        <v>0</v>
      </c>
    </row>
    <row r="1079" spans="2:4">
      <c r="D1079">
        <f t="shared" si="16"/>
        <v>0</v>
      </c>
    </row>
    <row r="1080" spans="2:4">
      <c r="D1080">
        <f t="shared" si="16"/>
        <v>0</v>
      </c>
    </row>
    <row r="1081" spans="2:4">
      <c r="B1081">
        <v>0</v>
      </c>
      <c r="C1081">
        <v>0</v>
      </c>
      <c r="D1081">
        <f t="shared" si="16"/>
        <v>0</v>
      </c>
    </row>
    <row r="1082" spans="2:4">
      <c r="B1082">
        <v>0</v>
      </c>
      <c r="C1082">
        <v>0</v>
      </c>
      <c r="D1082">
        <f t="shared" si="16"/>
        <v>0</v>
      </c>
    </row>
    <row r="1083" spans="2:4">
      <c r="B1083">
        <v>0</v>
      </c>
      <c r="C1083">
        <v>0</v>
      </c>
      <c r="D1083">
        <f t="shared" si="16"/>
        <v>0</v>
      </c>
    </row>
    <row r="1084" spans="2:4">
      <c r="D1084">
        <f t="shared" si="16"/>
        <v>0</v>
      </c>
    </row>
    <row r="1085" spans="2:4">
      <c r="D1085">
        <f t="shared" si="16"/>
        <v>0</v>
      </c>
    </row>
    <row r="1086" spans="2:4">
      <c r="B1086">
        <v>0</v>
      </c>
      <c r="C1086">
        <v>0</v>
      </c>
      <c r="D1086">
        <f t="shared" si="16"/>
        <v>0</v>
      </c>
    </row>
    <row r="1087" spans="2:4">
      <c r="B1087">
        <v>0</v>
      </c>
      <c r="C1087">
        <v>0</v>
      </c>
      <c r="D1087">
        <f t="shared" si="16"/>
        <v>0</v>
      </c>
    </row>
    <row r="1088" spans="2:4">
      <c r="B1088">
        <v>0</v>
      </c>
      <c r="C1088">
        <v>0</v>
      </c>
      <c r="D1088">
        <f t="shared" si="16"/>
        <v>0</v>
      </c>
    </row>
    <row r="1089" spans="2:4">
      <c r="D1089">
        <f t="shared" si="16"/>
        <v>0</v>
      </c>
    </row>
    <row r="1090" spans="2:4">
      <c r="D1090">
        <f t="shared" si="16"/>
        <v>0</v>
      </c>
    </row>
    <row r="1091" spans="2:4">
      <c r="B1091">
        <v>41700</v>
      </c>
      <c r="C1091">
        <v>41700</v>
      </c>
      <c r="D1091">
        <f t="shared" si="16"/>
        <v>0</v>
      </c>
    </row>
    <row r="1092" spans="2:4">
      <c r="B1092">
        <v>2161</v>
      </c>
      <c r="C1092">
        <v>2161</v>
      </c>
      <c r="D1092">
        <f t="shared" si="16"/>
        <v>0</v>
      </c>
    </row>
    <row r="1093" spans="2:4">
      <c r="B1093">
        <v>18495</v>
      </c>
      <c r="C1093">
        <v>18495</v>
      </c>
      <c r="D1093">
        <f t="shared" si="16"/>
        <v>0</v>
      </c>
    </row>
    <row r="1094" spans="2:4">
      <c r="B1094">
        <v>97000</v>
      </c>
      <c r="C1094">
        <v>97000</v>
      </c>
      <c r="D1094">
        <f t="shared" si="16"/>
        <v>0</v>
      </c>
    </row>
    <row r="1095" spans="2:4">
      <c r="B1095">
        <v>295500</v>
      </c>
      <c r="C1095">
        <v>295500</v>
      </c>
      <c r="D1095">
        <f t="shared" si="16"/>
        <v>0</v>
      </c>
    </row>
    <row r="1096" spans="2:4">
      <c r="B1096">
        <v>285480</v>
      </c>
      <c r="C1096">
        <v>285480</v>
      </c>
      <c r="D1096">
        <f t="shared" si="16"/>
        <v>0</v>
      </c>
    </row>
    <row r="1097" spans="2:4">
      <c r="B1097">
        <v>84375</v>
      </c>
      <c r="C1097">
        <v>84375</v>
      </c>
      <c r="D1097">
        <f t="shared" si="16"/>
        <v>0</v>
      </c>
    </row>
    <row r="1098" spans="2:4">
      <c r="B1098">
        <v>0</v>
      </c>
      <c r="C1098">
        <v>0</v>
      </c>
      <c r="D1098">
        <f t="shared" si="16"/>
        <v>0</v>
      </c>
    </row>
    <row r="1099" spans="2:4">
      <c r="B1099">
        <v>824711</v>
      </c>
      <c r="C1099">
        <v>824711</v>
      </c>
      <c r="D1099">
        <f t="shared" si="16"/>
        <v>0</v>
      </c>
    </row>
    <row r="1100" spans="2:4">
      <c r="D1100">
        <f t="shared" si="16"/>
        <v>0</v>
      </c>
    </row>
    <row r="1101" spans="2:4">
      <c r="D1101">
        <f t="shared" si="16"/>
        <v>0</v>
      </c>
    </row>
    <row r="1102" spans="2:4">
      <c r="B1102">
        <v>17550</v>
      </c>
      <c r="C1102">
        <v>17550</v>
      </c>
      <c r="D1102">
        <f t="shared" si="16"/>
        <v>0</v>
      </c>
    </row>
    <row r="1103" spans="2:4">
      <c r="B1103">
        <v>16231.25</v>
      </c>
      <c r="C1103">
        <v>16231.25</v>
      </c>
      <c r="D1103">
        <f t="shared" si="16"/>
        <v>0</v>
      </c>
    </row>
    <row r="1104" spans="2:4">
      <c r="B1104">
        <v>52160</v>
      </c>
      <c r="C1104">
        <v>52160</v>
      </c>
      <c r="D1104">
        <f t="shared" si="16"/>
        <v>0</v>
      </c>
    </row>
    <row r="1105" spans="2:4">
      <c r="B1105">
        <v>800000</v>
      </c>
      <c r="C1105">
        <v>800000</v>
      </c>
      <c r="D1105">
        <f t="shared" si="16"/>
        <v>0</v>
      </c>
    </row>
    <row r="1106" spans="2:4">
      <c r="B1106">
        <v>0</v>
      </c>
      <c r="C1106">
        <v>0</v>
      </c>
      <c r="D1106">
        <f t="shared" si="16"/>
        <v>0</v>
      </c>
    </row>
    <row r="1107" spans="2:4">
      <c r="B1107">
        <v>885941.25</v>
      </c>
      <c r="C1107">
        <v>885941.25</v>
      </c>
      <c r="D1107">
        <f t="shared" si="16"/>
        <v>0</v>
      </c>
    </row>
    <row r="1108" spans="2:4">
      <c r="D1108">
        <f t="shared" si="16"/>
        <v>0</v>
      </c>
    </row>
    <row r="1109" spans="2:4">
      <c r="D1109">
        <f t="shared" ref="D1109:D1172" si="17">+C1109-B1109</f>
        <v>0</v>
      </c>
    </row>
    <row r="1110" spans="2:4">
      <c r="B1110">
        <v>0</v>
      </c>
      <c r="C1110">
        <v>0</v>
      </c>
      <c r="D1110">
        <f t="shared" si="17"/>
        <v>0</v>
      </c>
    </row>
    <row r="1111" spans="2:4">
      <c r="B1111">
        <v>0</v>
      </c>
      <c r="C1111">
        <v>0</v>
      </c>
      <c r="D1111">
        <f t="shared" si="17"/>
        <v>0</v>
      </c>
    </row>
    <row r="1112" spans="2:4">
      <c r="B1112">
        <v>0</v>
      </c>
      <c r="C1112">
        <v>0</v>
      </c>
      <c r="D1112">
        <f t="shared" si="17"/>
        <v>0</v>
      </c>
    </row>
    <row r="1113" spans="2:4">
      <c r="D1113">
        <f t="shared" si="17"/>
        <v>0</v>
      </c>
    </row>
    <row r="1114" spans="2:4">
      <c r="D1114">
        <f t="shared" si="17"/>
        <v>0</v>
      </c>
    </row>
    <row r="1115" spans="2:4">
      <c r="B1115">
        <v>0</v>
      </c>
      <c r="C1115">
        <v>0</v>
      </c>
      <c r="D1115">
        <f t="shared" si="17"/>
        <v>0</v>
      </c>
    </row>
    <row r="1116" spans="2:4">
      <c r="B1116">
        <v>0</v>
      </c>
      <c r="C1116">
        <v>0</v>
      </c>
      <c r="D1116">
        <f t="shared" si="17"/>
        <v>0</v>
      </c>
    </row>
    <row r="1117" spans="2:4">
      <c r="B1117">
        <v>0</v>
      </c>
      <c r="C1117">
        <v>0</v>
      </c>
      <c r="D1117">
        <f t="shared" si="17"/>
        <v>0</v>
      </c>
    </row>
    <row r="1118" spans="2:4">
      <c r="B1118">
        <v>0</v>
      </c>
      <c r="C1118">
        <v>0</v>
      </c>
      <c r="D1118">
        <f t="shared" si="17"/>
        <v>0</v>
      </c>
    </row>
    <row r="1119" spans="2:4">
      <c r="D1119">
        <f t="shared" si="17"/>
        <v>0</v>
      </c>
    </row>
    <row r="1120" spans="2:4">
      <c r="D1120">
        <f t="shared" si="17"/>
        <v>0</v>
      </c>
    </row>
    <row r="1121" spans="2:4">
      <c r="B1121">
        <v>0</v>
      </c>
      <c r="C1121">
        <v>0</v>
      </c>
      <c r="D1121">
        <f t="shared" si="17"/>
        <v>0</v>
      </c>
    </row>
    <row r="1122" spans="2:4">
      <c r="B1122">
        <v>0</v>
      </c>
      <c r="C1122">
        <v>0</v>
      </c>
      <c r="D1122">
        <f t="shared" si="17"/>
        <v>0</v>
      </c>
    </row>
    <row r="1123" spans="2:4">
      <c r="B1123">
        <v>0</v>
      </c>
      <c r="C1123">
        <v>0</v>
      </c>
      <c r="D1123">
        <f t="shared" si="17"/>
        <v>0</v>
      </c>
    </row>
    <row r="1124" spans="2:4">
      <c r="D1124">
        <f t="shared" si="17"/>
        <v>0</v>
      </c>
    </row>
    <row r="1125" spans="2:4">
      <c r="D1125">
        <f t="shared" si="17"/>
        <v>0</v>
      </c>
    </row>
    <row r="1126" spans="2:4">
      <c r="B1126">
        <v>0</v>
      </c>
      <c r="C1126">
        <v>0</v>
      </c>
      <c r="D1126">
        <f t="shared" si="17"/>
        <v>0</v>
      </c>
    </row>
    <row r="1127" spans="2:4">
      <c r="B1127">
        <v>0</v>
      </c>
      <c r="C1127">
        <v>0</v>
      </c>
      <c r="D1127">
        <f t="shared" si="17"/>
        <v>0</v>
      </c>
    </row>
    <row r="1128" spans="2:4">
      <c r="B1128">
        <v>0</v>
      </c>
      <c r="C1128">
        <v>0</v>
      </c>
      <c r="D1128">
        <f t="shared" si="17"/>
        <v>0</v>
      </c>
    </row>
    <row r="1129" spans="2:4">
      <c r="D1129">
        <f t="shared" si="17"/>
        <v>0</v>
      </c>
    </row>
    <row r="1130" spans="2:4">
      <c r="D1130">
        <f t="shared" si="17"/>
        <v>0</v>
      </c>
    </row>
    <row r="1131" spans="2:4">
      <c r="B1131">
        <v>0</v>
      </c>
      <c r="C1131">
        <v>0</v>
      </c>
      <c r="D1131">
        <f t="shared" si="17"/>
        <v>0</v>
      </c>
    </row>
    <row r="1132" spans="2:4">
      <c r="B1132">
        <v>0</v>
      </c>
      <c r="C1132">
        <v>0</v>
      </c>
      <c r="D1132">
        <f t="shared" si="17"/>
        <v>0</v>
      </c>
    </row>
    <row r="1133" spans="2:4">
      <c r="B1133">
        <v>0</v>
      </c>
      <c r="C1133">
        <v>0</v>
      </c>
      <c r="D1133">
        <f t="shared" si="17"/>
        <v>0</v>
      </c>
    </row>
    <row r="1134" spans="2:4">
      <c r="D1134">
        <f t="shared" si="17"/>
        <v>0</v>
      </c>
    </row>
    <row r="1135" spans="2:4">
      <c r="D1135">
        <f t="shared" si="17"/>
        <v>0</v>
      </c>
    </row>
    <row r="1136" spans="2:4">
      <c r="B1136">
        <v>2170</v>
      </c>
      <c r="C1136">
        <v>2170</v>
      </c>
      <c r="D1136">
        <f t="shared" si="17"/>
        <v>0</v>
      </c>
    </row>
    <row r="1137" spans="2:4">
      <c r="B1137">
        <v>7176</v>
      </c>
      <c r="C1137">
        <v>7176</v>
      </c>
      <c r="D1137">
        <f t="shared" si="17"/>
        <v>0</v>
      </c>
    </row>
    <row r="1138" spans="2:4">
      <c r="B1138">
        <v>178300</v>
      </c>
      <c r="C1138">
        <v>178300</v>
      </c>
      <c r="D1138">
        <f t="shared" si="17"/>
        <v>0</v>
      </c>
    </row>
    <row r="1139" spans="2:4">
      <c r="B1139">
        <v>0</v>
      </c>
      <c r="C1139">
        <v>0</v>
      </c>
      <c r="D1139">
        <f t="shared" si="17"/>
        <v>0</v>
      </c>
    </row>
    <row r="1140" spans="2:4">
      <c r="B1140">
        <v>187646</v>
      </c>
      <c r="C1140">
        <v>187646</v>
      </c>
      <c r="D1140">
        <f t="shared" si="17"/>
        <v>0</v>
      </c>
    </row>
    <row r="1141" spans="2:4">
      <c r="D1141">
        <f t="shared" si="17"/>
        <v>0</v>
      </c>
    </row>
    <row r="1142" spans="2:4">
      <c r="D1142">
        <f t="shared" si="17"/>
        <v>0</v>
      </c>
    </row>
    <row r="1143" spans="2:4">
      <c r="B1143">
        <v>0</v>
      </c>
      <c r="C1143">
        <v>0</v>
      </c>
      <c r="D1143">
        <f t="shared" si="17"/>
        <v>0</v>
      </c>
    </row>
    <row r="1144" spans="2:4">
      <c r="B1144">
        <v>0</v>
      </c>
      <c r="C1144">
        <v>0</v>
      </c>
      <c r="D1144">
        <f t="shared" si="17"/>
        <v>0</v>
      </c>
    </row>
    <row r="1145" spans="2:4">
      <c r="B1145">
        <v>0</v>
      </c>
      <c r="C1145">
        <v>0</v>
      </c>
      <c r="D1145">
        <f t="shared" si="17"/>
        <v>0</v>
      </c>
    </row>
    <row r="1146" spans="2:4">
      <c r="D1146">
        <f t="shared" si="17"/>
        <v>0</v>
      </c>
    </row>
    <row r="1147" spans="2:4">
      <c r="D1147">
        <f t="shared" si="17"/>
        <v>0</v>
      </c>
    </row>
    <row r="1148" spans="2:4">
      <c r="B1148">
        <v>0</v>
      </c>
      <c r="C1148">
        <v>0</v>
      </c>
      <c r="D1148">
        <f t="shared" si="17"/>
        <v>0</v>
      </c>
    </row>
    <row r="1149" spans="2:4">
      <c r="B1149">
        <v>0</v>
      </c>
      <c r="C1149">
        <v>0</v>
      </c>
      <c r="D1149">
        <f t="shared" si="17"/>
        <v>0</v>
      </c>
    </row>
    <row r="1150" spans="2:4">
      <c r="B1150">
        <v>0</v>
      </c>
      <c r="C1150">
        <v>0</v>
      </c>
      <c r="D1150">
        <f t="shared" si="17"/>
        <v>0</v>
      </c>
    </row>
    <row r="1151" spans="2:4">
      <c r="D1151">
        <f t="shared" si="17"/>
        <v>0</v>
      </c>
    </row>
    <row r="1152" spans="2:4">
      <c r="D1152">
        <f t="shared" si="17"/>
        <v>0</v>
      </c>
    </row>
    <row r="1153" spans="2:4">
      <c r="B1153">
        <v>0</v>
      </c>
      <c r="C1153">
        <v>0</v>
      </c>
      <c r="D1153">
        <f t="shared" si="17"/>
        <v>0</v>
      </c>
    </row>
    <row r="1154" spans="2:4">
      <c r="B1154">
        <v>0</v>
      </c>
      <c r="C1154">
        <v>0</v>
      </c>
      <c r="D1154">
        <f t="shared" si="17"/>
        <v>0</v>
      </c>
    </row>
    <row r="1155" spans="2:4">
      <c r="B1155">
        <v>0</v>
      </c>
      <c r="C1155">
        <v>0</v>
      </c>
      <c r="D1155">
        <f t="shared" si="17"/>
        <v>0</v>
      </c>
    </row>
    <row r="1156" spans="2:4">
      <c r="B1156">
        <v>34024030.479999997</v>
      </c>
      <c r="C1156">
        <v>34024030.479999997</v>
      </c>
      <c r="D1156">
        <f t="shared" si="17"/>
        <v>0</v>
      </c>
    </row>
    <row r="1157" spans="2:4">
      <c r="D1157">
        <f t="shared" si="17"/>
        <v>0</v>
      </c>
    </row>
    <row r="1158" spans="2:4">
      <c r="D1158">
        <f t="shared" si="17"/>
        <v>0</v>
      </c>
    </row>
    <row r="1159" spans="2:4">
      <c r="D1159">
        <f t="shared" si="17"/>
        <v>0</v>
      </c>
    </row>
    <row r="1160" spans="2:4">
      <c r="B1160">
        <v>1760</v>
      </c>
      <c r="C1160">
        <v>1760</v>
      </c>
      <c r="D1160">
        <f t="shared" si="17"/>
        <v>0</v>
      </c>
    </row>
    <row r="1161" spans="2:4">
      <c r="B1161">
        <v>2028000</v>
      </c>
      <c r="C1161">
        <v>2028000</v>
      </c>
      <c r="D1161">
        <f t="shared" si="17"/>
        <v>0</v>
      </c>
    </row>
    <row r="1162" spans="2:4">
      <c r="B1162">
        <v>325000</v>
      </c>
      <c r="C1162">
        <v>325000</v>
      </c>
      <c r="D1162">
        <f t="shared" si="17"/>
        <v>0</v>
      </c>
    </row>
    <row r="1163" spans="2:4">
      <c r="B1163">
        <v>0</v>
      </c>
      <c r="C1163">
        <v>0</v>
      </c>
      <c r="D1163">
        <f t="shared" si="17"/>
        <v>0</v>
      </c>
    </row>
    <row r="1164" spans="2:4">
      <c r="B1164">
        <v>2354760</v>
      </c>
      <c r="C1164">
        <v>2354760</v>
      </c>
      <c r="D1164">
        <f t="shared" si="17"/>
        <v>0</v>
      </c>
    </row>
    <row r="1165" spans="2:4">
      <c r="D1165">
        <f t="shared" si="17"/>
        <v>0</v>
      </c>
    </row>
    <row r="1166" spans="2:4">
      <c r="D1166">
        <f t="shared" si="17"/>
        <v>0</v>
      </c>
    </row>
    <row r="1167" spans="2:4">
      <c r="B1167">
        <v>0</v>
      </c>
      <c r="C1167">
        <v>0</v>
      </c>
      <c r="D1167">
        <f t="shared" si="17"/>
        <v>0</v>
      </c>
    </row>
    <row r="1168" spans="2:4">
      <c r="B1168">
        <v>0</v>
      </c>
      <c r="C1168">
        <v>0</v>
      </c>
      <c r="D1168">
        <f t="shared" si="17"/>
        <v>0</v>
      </c>
    </row>
    <row r="1169" spans="2:4">
      <c r="D1169">
        <f t="shared" si="17"/>
        <v>0</v>
      </c>
    </row>
    <row r="1170" spans="2:4">
      <c r="D1170">
        <f t="shared" si="17"/>
        <v>0</v>
      </c>
    </row>
    <row r="1171" spans="2:4">
      <c r="B1171">
        <v>0</v>
      </c>
      <c r="C1171">
        <v>0</v>
      </c>
      <c r="D1171">
        <f t="shared" si="17"/>
        <v>0</v>
      </c>
    </row>
    <row r="1172" spans="2:4">
      <c r="B1172">
        <v>272400</v>
      </c>
      <c r="C1172">
        <v>272400</v>
      </c>
      <c r="D1172">
        <f t="shared" si="17"/>
        <v>0</v>
      </c>
    </row>
    <row r="1173" spans="2:4">
      <c r="B1173">
        <v>272400</v>
      </c>
      <c r="C1173">
        <v>272400</v>
      </c>
      <c r="D1173">
        <f t="shared" ref="D1173:D1236" si="18">+C1173-B1173</f>
        <v>0</v>
      </c>
    </row>
    <row r="1174" spans="2:4">
      <c r="D1174">
        <f t="shared" si="18"/>
        <v>0</v>
      </c>
    </row>
    <row r="1175" spans="2:4">
      <c r="D1175">
        <f t="shared" si="18"/>
        <v>0</v>
      </c>
    </row>
    <row r="1176" spans="2:4">
      <c r="B1176">
        <v>229650</v>
      </c>
      <c r="C1176">
        <v>229650</v>
      </c>
      <c r="D1176">
        <f t="shared" si="18"/>
        <v>0</v>
      </c>
    </row>
    <row r="1177" spans="2:4">
      <c r="B1177">
        <v>0</v>
      </c>
      <c r="C1177">
        <v>0</v>
      </c>
      <c r="D1177">
        <f t="shared" si="18"/>
        <v>0</v>
      </c>
    </row>
    <row r="1178" spans="2:4">
      <c r="B1178">
        <v>229650</v>
      </c>
      <c r="C1178">
        <v>229650</v>
      </c>
      <c r="D1178">
        <f t="shared" si="18"/>
        <v>0</v>
      </c>
    </row>
    <row r="1179" spans="2:4">
      <c r="D1179">
        <f t="shared" si="18"/>
        <v>0</v>
      </c>
    </row>
    <row r="1180" spans="2:4">
      <c r="D1180">
        <f t="shared" si="18"/>
        <v>0</v>
      </c>
    </row>
    <row r="1181" spans="2:4">
      <c r="B1181">
        <v>0</v>
      </c>
      <c r="C1181">
        <v>0</v>
      </c>
      <c r="D1181">
        <f t="shared" si="18"/>
        <v>0</v>
      </c>
    </row>
    <row r="1182" spans="2:4">
      <c r="B1182">
        <v>0</v>
      </c>
      <c r="C1182">
        <v>0</v>
      </c>
      <c r="D1182">
        <f t="shared" si="18"/>
        <v>0</v>
      </c>
    </row>
    <row r="1183" spans="2:4">
      <c r="D1183">
        <f t="shared" si="18"/>
        <v>0</v>
      </c>
    </row>
    <row r="1184" spans="2:4">
      <c r="D1184">
        <f t="shared" si="18"/>
        <v>0</v>
      </c>
    </row>
    <row r="1185" spans="2:7">
      <c r="B1185">
        <v>0</v>
      </c>
      <c r="C1185">
        <v>0</v>
      </c>
      <c r="D1185">
        <f t="shared" si="18"/>
        <v>0</v>
      </c>
    </row>
    <row r="1186" spans="2:7">
      <c r="B1186">
        <v>0</v>
      </c>
      <c r="C1186">
        <v>0</v>
      </c>
      <c r="D1186">
        <f t="shared" si="18"/>
        <v>0</v>
      </c>
    </row>
    <row r="1187" spans="2:7">
      <c r="D1187">
        <f t="shared" si="18"/>
        <v>0</v>
      </c>
    </row>
    <row r="1188" spans="2:7">
      <c r="D1188">
        <f t="shared" si="18"/>
        <v>0</v>
      </c>
    </row>
    <row r="1189" spans="2:7">
      <c r="B1189">
        <v>0</v>
      </c>
      <c r="C1189">
        <v>0</v>
      </c>
      <c r="D1189">
        <f t="shared" si="18"/>
        <v>0</v>
      </c>
    </row>
    <row r="1190" spans="2:7">
      <c r="B1190">
        <v>0</v>
      </c>
      <c r="C1190">
        <v>0</v>
      </c>
      <c r="D1190">
        <f t="shared" si="18"/>
        <v>0</v>
      </c>
    </row>
    <row r="1191" spans="2:7">
      <c r="D1191">
        <f t="shared" si="18"/>
        <v>0</v>
      </c>
    </row>
    <row r="1192" spans="2:7">
      <c r="D1192">
        <f t="shared" si="18"/>
        <v>0</v>
      </c>
      <c r="G1192" s="56"/>
    </row>
    <row r="1193" spans="2:7">
      <c r="B1193">
        <v>0</v>
      </c>
      <c r="C1193">
        <v>0</v>
      </c>
      <c r="D1193">
        <f t="shared" si="18"/>
        <v>0</v>
      </c>
      <c r="G1193" s="56">
        <v>10680</v>
      </c>
    </row>
    <row r="1194" spans="2:7">
      <c r="B1194">
        <v>0</v>
      </c>
      <c r="C1194">
        <v>0</v>
      </c>
      <c r="D1194">
        <f t="shared" si="18"/>
        <v>0</v>
      </c>
      <c r="G1194" s="56">
        <v>18546</v>
      </c>
    </row>
    <row r="1195" spans="2:7">
      <c r="B1195">
        <v>2856810</v>
      </c>
      <c r="C1195">
        <v>2856810</v>
      </c>
      <c r="D1195">
        <f t="shared" si="18"/>
        <v>0</v>
      </c>
      <c r="G1195" s="56">
        <v>26437</v>
      </c>
    </row>
    <row r="1196" spans="2:7">
      <c r="D1196">
        <f t="shared" si="18"/>
        <v>0</v>
      </c>
      <c r="G1196" s="56">
        <v>17748</v>
      </c>
    </row>
    <row r="1197" spans="2:7">
      <c r="D1197">
        <f t="shared" si="18"/>
        <v>0</v>
      </c>
      <c r="G1197" s="56">
        <v>10005</v>
      </c>
    </row>
    <row r="1198" spans="2:7">
      <c r="D1198">
        <f t="shared" si="18"/>
        <v>0</v>
      </c>
      <c r="G1198" s="56">
        <v>9467</v>
      </c>
    </row>
    <row r="1199" spans="2:7">
      <c r="B1199">
        <v>0</v>
      </c>
      <c r="C1199">
        <v>0</v>
      </c>
      <c r="D1199">
        <f t="shared" si="18"/>
        <v>0</v>
      </c>
      <c r="G1199" s="56">
        <v>25932</v>
      </c>
    </row>
    <row r="1200" spans="2:7">
      <c r="D1200">
        <f t="shared" si="18"/>
        <v>0</v>
      </c>
      <c r="G1200" s="56"/>
    </row>
    <row r="1201" spans="2:7">
      <c r="D1201">
        <f t="shared" si="18"/>
        <v>0</v>
      </c>
      <c r="G1201" s="56"/>
    </row>
    <row r="1202" spans="2:7">
      <c r="B1202">
        <v>3438919.38</v>
      </c>
      <c r="C1202">
        <v>3438919.38</v>
      </c>
      <c r="D1202">
        <f t="shared" si="18"/>
        <v>0</v>
      </c>
      <c r="G1202" s="56"/>
    </row>
    <row r="1203" spans="2:7">
      <c r="D1203">
        <f t="shared" si="18"/>
        <v>0</v>
      </c>
      <c r="G1203" s="56"/>
    </row>
    <row r="1204" spans="2:7">
      <c r="D1204">
        <f t="shared" si="18"/>
        <v>0</v>
      </c>
    </row>
    <row r="1205" spans="2:7">
      <c r="B1205">
        <v>0</v>
      </c>
      <c r="C1205">
        <v>0</v>
      </c>
      <c r="D1205">
        <f t="shared" si="18"/>
        <v>0</v>
      </c>
    </row>
    <row r="1206" spans="2:7">
      <c r="D1206">
        <f t="shared" si="18"/>
        <v>0</v>
      </c>
      <c r="G1206" s="56"/>
    </row>
    <row r="1207" spans="2:7">
      <c r="D1207">
        <f t="shared" si="18"/>
        <v>0</v>
      </c>
      <c r="G1207" s="56"/>
    </row>
    <row r="1208" spans="2:7">
      <c r="B1208">
        <v>1451268.8</v>
      </c>
      <c r="C1208">
        <v>1451268.8</v>
      </c>
      <c r="D1208">
        <f t="shared" si="18"/>
        <v>0</v>
      </c>
      <c r="G1208" s="56"/>
    </row>
    <row r="1209" spans="2:7">
      <c r="D1209">
        <f t="shared" si="18"/>
        <v>0</v>
      </c>
      <c r="G1209" s="56">
        <f>26437+25932</f>
        <v>52369</v>
      </c>
    </row>
    <row r="1210" spans="2:7">
      <c r="D1210">
        <f t="shared" si="18"/>
        <v>0</v>
      </c>
      <c r="G1210" s="56">
        <f>17748+9467</f>
        <v>27215</v>
      </c>
    </row>
    <row r="1211" spans="2:7">
      <c r="B1211">
        <v>0</v>
      </c>
      <c r="C1211">
        <v>0</v>
      </c>
      <c r="D1211">
        <f t="shared" si="18"/>
        <v>0</v>
      </c>
      <c r="G1211" s="56">
        <f>18546+10005</f>
        <v>28551</v>
      </c>
    </row>
    <row r="1212" spans="2:7">
      <c r="D1212">
        <f t="shared" si="18"/>
        <v>0</v>
      </c>
      <c r="G1212" s="56">
        <v>10680</v>
      </c>
    </row>
    <row r="1213" spans="2:7">
      <c r="D1213">
        <f t="shared" si="18"/>
        <v>0</v>
      </c>
      <c r="G1213" s="56"/>
    </row>
    <row r="1214" spans="2:7">
      <c r="B1214">
        <v>123155436.93000001</v>
      </c>
      <c r="C1214">
        <v>123155436.93000001</v>
      </c>
      <c r="D1214">
        <f t="shared" si="18"/>
        <v>0</v>
      </c>
      <c r="G1214" s="56">
        <f>SUM(G1209:G1213)</f>
        <v>118815</v>
      </c>
    </row>
    <row r="1215" spans="2:7">
      <c r="D1215">
        <f t="shared" si="18"/>
        <v>0</v>
      </c>
    </row>
    <row r="1216" spans="2:7">
      <c r="D1216">
        <f t="shared" si="18"/>
        <v>0</v>
      </c>
    </row>
    <row r="1217" spans="2:4">
      <c r="B1217">
        <v>28140000</v>
      </c>
      <c r="C1217">
        <v>28140000</v>
      </c>
      <c r="D1217">
        <f t="shared" si="18"/>
        <v>0</v>
      </c>
    </row>
    <row r="1218" spans="2:4">
      <c r="D1218">
        <f t="shared" si="18"/>
        <v>0</v>
      </c>
    </row>
    <row r="1219" spans="2:4">
      <c r="D1219">
        <f t="shared" si="18"/>
        <v>0</v>
      </c>
    </row>
    <row r="1220" spans="2:4">
      <c r="B1220">
        <v>0</v>
      </c>
      <c r="C1220">
        <v>0</v>
      </c>
      <c r="D1220">
        <f t="shared" si="18"/>
        <v>0</v>
      </c>
    </row>
    <row r="1221" spans="2:4">
      <c r="D1221">
        <f t="shared" si="18"/>
        <v>0</v>
      </c>
    </row>
    <row r="1222" spans="2:4">
      <c r="D1222">
        <f t="shared" si="18"/>
        <v>0</v>
      </c>
    </row>
    <row r="1223" spans="2:4">
      <c r="B1223">
        <v>240000</v>
      </c>
      <c r="C1223">
        <v>240000</v>
      </c>
      <c r="D1223">
        <f t="shared" si="18"/>
        <v>0</v>
      </c>
    </row>
    <row r="1224" spans="2:4">
      <c r="B1224">
        <v>156425625.11000001</v>
      </c>
      <c r="C1224">
        <v>156425625.11000001</v>
      </c>
      <c r="D1224">
        <f t="shared" si="18"/>
        <v>0</v>
      </c>
    </row>
    <row r="1225" spans="2:4">
      <c r="D1225">
        <f t="shared" si="18"/>
        <v>0</v>
      </c>
    </row>
    <row r="1226" spans="2:4">
      <c r="D1226">
        <f t="shared" si="18"/>
        <v>0</v>
      </c>
    </row>
    <row r="1227" spans="2:4">
      <c r="D1227">
        <f t="shared" si="18"/>
        <v>0</v>
      </c>
    </row>
    <row r="1228" spans="2:4">
      <c r="D1228">
        <f t="shared" si="18"/>
        <v>0</v>
      </c>
    </row>
    <row r="1229" spans="2:4">
      <c r="B1229">
        <v>5660000</v>
      </c>
      <c r="C1229">
        <v>5660000</v>
      </c>
      <c r="D1229">
        <f t="shared" si="18"/>
        <v>0</v>
      </c>
    </row>
    <row r="1230" spans="2:4">
      <c r="D1230">
        <f t="shared" si="18"/>
        <v>0</v>
      </c>
    </row>
    <row r="1231" spans="2:4">
      <c r="D1231">
        <f t="shared" si="18"/>
        <v>0</v>
      </c>
    </row>
    <row r="1232" spans="2:4">
      <c r="B1232">
        <v>0</v>
      </c>
      <c r="C1232">
        <v>0</v>
      </c>
      <c r="D1232">
        <f t="shared" si="18"/>
        <v>0</v>
      </c>
    </row>
    <row r="1233" spans="2:4">
      <c r="B1233">
        <v>5660000</v>
      </c>
      <c r="C1233">
        <v>5660000</v>
      </c>
      <c r="D1233">
        <f t="shared" si="18"/>
        <v>0</v>
      </c>
    </row>
    <row r="1234" spans="2:4">
      <c r="B1234">
        <v>162085625.11000001</v>
      </c>
      <c r="C1234">
        <v>162085625.11000001</v>
      </c>
      <c r="D1234">
        <f t="shared" si="18"/>
        <v>0</v>
      </c>
    </row>
    <row r="1235" spans="2:4">
      <c r="D1235">
        <f t="shared" si="18"/>
        <v>0</v>
      </c>
    </row>
    <row r="1236" spans="2:4">
      <c r="B1236">
        <v>76109405.715000004</v>
      </c>
      <c r="C1236">
        <v>76109405.715000004</v>
      </c>
      <c r="D1236">
        <f t="shared" si="18"/>
        <v>0</v>
      </c>
    </row>
    <row r="1237" spans="2:4">
      <c r="B1237">
        <v>618404366.58000004</v>
      </c>
      <c r="C1237">
        <v>618404366.58000004</v>
      </c>
      <c r="D1237">
        <f t="shared" ref="D1237:D1253" si="19">+C1237-B1237</f>
        <v>0</v>
      </c>
    </row>
    <row r="1238" spans="2:4">
      <c r="B1238">
        <v>694513772.29500008</v>
      </c>
      <c r="C1238">
        <v>694513772.29500008</v>
      </c>
      <c r="D1238">
        <f t="shared" si="19"/>
        <v>0</v>
      </c>
    </row>
    <row r="1239" spans="2:4">
      <c r="B1239">
        <v>75380930.749999985</v>
      </c>
      <c r="C1239">
        <v>75380930.75</v>
      </c>
      <c r="D1239">
        <f t="shared" si="19"/>
        <v>0</v>
      </c>
    </row>
    <row r="1240" spans="2:4">
      <c r="B1240">
        <v>509656103.29100013</v>
      </c>
      <c r="C1240">
        <v>509656103.29100007</v>
      </c>
      <c r="D1240">
        <f t="shared" si="19"/>
        <v>0</v>
      </c>
    </row>
    <row r="1241" spans="2:4">
      <c r="B1241">
        <v>0</v>
      </c>
      <c r="C1241">
        <v>0</v>
      </c>
      <c r="D1241">
        <f t="shared" si="19"/>
        <v>0</v>
      </c>
    </row>
    <row r="1242" spans="2:4">
      <c r="B1242">
        <v>585037034.04100013</v>
      </c>
      <c r="C1242">
        <v>585032534.04100025</v>
      </c>
      <c r="D1242">
        <f t="shared" si="19"/>
        <v>-4499.9999998807907</v>
      </c>
    </row>
    <row r="1243" spans="2:4">
      <c r="B1243">
        <v>1279550806.3360002</v>
      </c>
      <c r="C1243">
        <v>1279546306.3360002</v>
      </c>
      <c r="D1243">
        <f t="shared" si="19"/>
        <v>-4500</v>
      </c>
    </row>
    <row r="1245" spans="2:4">
      <c r="B1245">
        <v>76109405.715000004</v>
      </c>
      <c r="C1245">
        <v>76109405.715000004</v>
      </c>
      <c r="D1245">
        <f t="shared" si="19"/>
        <v>0</v>
      </c>
    </row>
    <row r="1246" spans="2:4">
      <c r="B1246">
        <v>618404366.58000004</v>
      </c>
      <c r="C1246">
        <v>618404366.58000004</v>
      </c>
      <c r="D1246">
        <f t="shared" si="19"/>
        <v>0</v>
      </c>
    </row>
    <row r="1247" spans="2:4">
      <c r="B1247">
        <v>694513772.29500008</v>
      </c>
      <c r="C1247">
        <v>694513772.29500008</v>
      </c>
      <c r="D1247">
        <f t="shared" si="19"/>
        <v>0</v>
      </c>
    </row>
    <row r="1248" spans="2:4">
      <c r="B1248">
        <v>75380930.749999985</v>
      </c>
      <c r="C1248">
        <v>75380930.75</v>
      </c>
      <c r="D1248">
        <f t="shared" si="19"/>
        <v>0</v>
      </c>
    </row>
    <row r="1249" spans="2:4">
      <c r="B1249">
        <v>509656103.29100013</v>
      </c>
      <c r="C1249">
        <v>509656103.29100007</v>
      </c>
      <c r="D1249">
        <f t="shared" si="19"/>
        <v>0</v>
      </c>
    </row>
    <row r="1250" spans="2:4">
      <c r="B1250">
        <v>0</v>
      </c>
      <c r="C1250">
        <v>0</v>
      </c>
      <c r="D1250">
        <f t="shared" si="19"/>
        <v>0</v>
      </c>
    </row>
    <row r="1251" spans="2:4">
      <c r="B1251">
        <v>585037034.04100013</v>
      </c>
      <c r="C1251">
        <v>585032534.04100025</v>
      </c>
      <c r="D1251">
        <f t="shared" si="19"/>
        <v>-4499.9999998807907</v>
      </c>
    </row>
    <row r="1252" spans="2:4">
      <c r="B1252">
        <v>1279550806.3360002</v>
      </c>
      <c r="C1252">
        <v>1279546306.3360002</v>
      </c>
      <c r="D1252">
        <f t="shared" si="19"/>
        <v>-4500</v>
      </c>
    </row>
    <row r="1253" spans="2:4">
      <c r="D1253">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JAN-DEC</vt:lpstr>
      <vt:lpstr>Sheet2</vt:lpstr>
      <vt:lpstr>Sheet3</vt:lpstr>
      <vt:lpstr>Sheet1</vt:lpstr>
      <vt:lpstr>'JAN-DEC'!Print_Area</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2018-10-19T09:30:54Z</cp:lastPrinted>
  <dcterms:created xsi:type="dcterms:W3CDTF">2016-01-30T10:31:30Z</dcterms:created>
  <dcterms:modified xsi:type="dcterms:W3CDTF">2018-10-22T07:36:08Z</dcterms:modified>
</cp:coreProperties>
</file>