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KOM-255-2020-00490 reszy riesta dwi purwanto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definedNames>
    <definedName name="_xlnm._FilterDatabase" localSheetId="1" hidden="1">Sheet2!$A$64:$J$76</definedName>
    <definedName name="_xlchart.v1.0" hidden="1">Sheet2!$B$11:$B$14</definedName>
    <definedName name="_xlchart.v1.1" hidden="1">Sheet2!$D$11:$D$14</definedName>
    <definedName name="_xlchart.v1.2" hidden="1">Sheet2!$E$11:$E$14</definedName>
    <definedName name="_xlnm.Print_Area" localSheetId="0">Sheet1!$A$9:$J$33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6" i="1"/>
  <c r="C26" i="1"/>
  <c r="C25" i="1"/>
  <c r="C24" i="1"/>
  <c r="E76" i="2"/>
  <c r="H76" i="2" s="1"/>
  <c r="D76" i="2"/>
  <c r="C76" i="2"/>
  <c r="I76" i="2" s="1"/>
  <c r="E75" i="2"/>
  <c r="H75" i="2" s="1"/>
  <c r="D75" i="2"/>
  <c r="C75" i="2"/>
  <c r="I75" i="2" s="1"/>
  <c r="E74" i="2"/>
  <c r="H74" i="2" s="1"/>
  <c r="D74" i="2"/>
  <c r="C74" i="2"/>
  <c r="I74" i="2" s="1"/>
  <c r="E73" i="2"/>
  <c r="H73" i="2" s="1"/>
  <c r="D73" i="2"/>
  <c r="C73" i="2"/>
  <c r="I73" i="2" s="1"/>
  <c r="E72" i="2"/>
  <c r="H72" i="2" s="1"/>
  <c r="D72" i="2"/>
  <c r="C72" i="2"/>
  <c r="I72" i="2" s="1"/>
  <c r="E71" i="2"/>
  <c r="H71" i="2" s="1"/>
  <c r="D71" i="2"/>
  <c r="C71" i="2"/>
  <c r="I71" i="2" s="1"/>
  <c r="E70" i="2"/>
  <c r="H70" i="2" s="1"/>
  <c r="D70" i="2"/>
  <c r="C70" i="2"/>
  <c r="I70" i="2" s="1"/>
  <c r="E69" i="2"/>
  <c r="H69" i="2" s="1"/>
  <c r="D69" i="2"/>
  <c r="C69" i="2"/>
  <c r="I69" i="2" s="1"/>
  <c r="E68" i="2"/>
  <c r="H68" i="2" s="1"/>
  <c r="D68" i="2"/>
  <c r="C68" i="2"/>
  <c r="I68" i="2" s="1"/>
  <c r="E67" i="2"/>
  <c r="H67" i="2" s="1"/>
  <c r="D67" i="2"/>
  <c r="C67" i="2"/>
  <c r="I67" i="2" s="1"/>
  <c r="E66" i="2"/>
  <c r="H66" i="2" s="1"/>
  <c r="D66" i="2"/>
  <c r="C66" i="2"/>
  <c r="I66" i="2" s="1"/>
  <c r="E65" i="2"/>
  <c r="H65" i="2" s="1"/>
  <c r="D65" i="2"/>
  <c r="C65" i="2"/>
  <c r="I65" i="2" s="1"/>
  <c r="E52" i="2"/>
  <c r="H52" i="2" s="1"/>
  <c r="D52" i="2"/>
  <c r="C52" i="2"/>
  <c r="F52" i="2" s="1"/>
  <c r="E59" i="2"/>
  <c r="H59" i="2" s="1"/>
  <c r="D59" i="2"/>
  <c r="C59" i="2"/>
  <c r="F59" i="2" s="1"/>
  <c r="E55" i="2"/>
  <c r="H55" i="2" s="1"/>
  <c r="D55" i="2"/>
  <c r="C55" i="2"/>
  <c r="I55" i="2" s="1"/>
  <c r="E57" i="2"/>
  <c r="H57" i="2" s="1"/>
  <c r="D57" i="2"/>
  <c r="C57" i="2"/>
  <c r="F57" i="2" s="1"/>
  <c r="E48" i="2"/>
  <c r="H48" i="2" s="1"/>
  <c r="D48" i="2"/>
  <c r="C48" i="2"/>
  <c r="I48" i="2" s="1"/>
  <c r="E54" i="2"/>
  <c r="H54" i="2" s="1"/>
  <c r="D54" i="2"/>
  <c r="C54" i="2"/>
  <c r="I54" i="2" s="1"/>
  <c r="E56" i="2"/>
  <c r="H56" i="2" s="1"/>
  <c r="D56" i="2"/>
  <c r="C56" i="2"/>
  <c r="I56" i="2" s="1"/>
  <c r="E58" i="2"/>
  <c r="H58" i="2" s="1"/>
  <c r="D58" i="2"/>
  <c r="C58" i="2"/>
  <c r="F58" i="2" s="1"/>
  <c r="E49" i="2"/>
  <c r="H49" i="2" s="1"/>
  <c r="D49" i="2"/>
  <c r="C49" i="2"/>
  <c r="I49" i="2" s="1"/>
  <c r="E53" i="2"/>
  <c r="H53" i="2" s="1"/>
  <c r="D53" i="2"/>
  <c r="C53" i="2"/>
  <c r="I53" i="2" s="1"/>
  <c r="E51" i="2"/>
  <c r="H51" i="2" s="1"/>
  <c r="D51" i="2"/>
  <c r="C51" i="2"/>
  <c r="I51" i="2" s="1"/>
  <c r="E50" i="2"/>
  <c r="H50" i="2" s="1"/>
  <c r="D50" i="2"/>
  <c r="C50" i="2"/>
  <c r="I50" i="2" s="1"/>
  <c r="J21" i="1"/>
  <c r="F66" i="2" l="1"/>
  <c r="G66" i="2" s="1"/>
  <c r="F70" i="2"/>
  <c r="G70" i="2" s="1"/>
  <c r="F74" i="2"/>
  <c r="J74" i="2" s="1"/>
  <c r="F68" i="2"/>
  <c r="G68" i="2" s="1"/>
  <c r="J68" i="2" s="1"/>
  <c r="F72" i="2"/>
  <c r="J72" i="2" s="1"/>
  <c r="F76" i="2"/>
  <c r="J76" i="2" s="1"/>
  <c r="F65" i="2"/>
  <c r="G65" i="2" s="1"/>
  <c r="F67" i="2"/>
  <c r="G67" i="2" s="1"/>
  <c r="F69" i="2"/>
  <c r="G69" i="2" s="1"/>
  <c r="F71" i="2"/>
  <c r="G71" i="2" s="1"/>
  <c r="F73" i="2"/>
  <c r="J73" i="2" s="1"/>
  <c r="F75" i="2"/>
  <c r="J75" i="2" s="1"/>
  <c r="F49" i="2"/>
  <c r="G49" i="2" s="1"/>
  <c r="J49" i="2" s="1"/>
  <c r="F51" i="2"/>
  <c r="G51" i="2" s="1"/>
  <c r="J51" i="2" s="1"/>
  <c r="F48" i="2"/>
  <c r="G48" i="2" s="1"/>
  <c r="J48" i="2" s="1"/>
  <c r="I58" i="2"/>
  <c r="I57" i="2"/>
  <c r="I59" i="2"/>
  <c r="F50" i="2"/>
  <c r="G50" i="2" s="1"/>
  <c r="F53" i="2"/>
  <c r="G53" i="2" s="1"/>
  <c r="J58" i="2"/>
  <c r="F54" i="2"/>
  <c r="G54" i="2" s="1"/>
  <c r="J54" i="2" s="1"/>
  <c r="J57" i="2"/>
  <c r="J59" i="2"/>
  <c r="G52" i="2"/>
  <c r="J52" i="2" s="1"/>
  <c r="I52" i="2"/>
  <c r="F56" i="2"/>
  <c r="J56" i="2" s="1"/>
  <c r="F55" i="2"/>
  <c r="J55" i="2" s="1"/>
  <c r="G10" i="1"/>
  <c r="G11" i="1"/>
  <c r="G12" i="1"/>
  <c r="G13" i="1"/>
  <c r="G16" i="1"/>
  <c r="G17" i="1"/>
  <c r="G21" i="1"/>
  <c r="D21" i="1"/>
  <c r="D10" i="1"/>
  <c r="D11" i="1"/>
  <c r="D12" i="1"/>
  <c r="D13" i="1"/>
  <c r="D14" i="1"/>
  <c r="D15" i="1"/>
  <c r="D16" i="1"/>
  <c r="D17" i="1"/>
  <c r="D18" i="1"/>
  <c r="D19" i="1"/>
  <c r="D20" i="1"/>
  <c r="J70" i="2" l="1"/>
  <c r="J66" i="2"/>
  <c r="J71" i="2"/>
  <c r="J69" i="2"/>
  <c r="J67" i="2"/>
  <c r="J65" i="2"/>
  <c r="J53" i="2"/>
  <c r="J50" i="2"/>
  <c r="J11" i="1"/>
  <c r="J12" i="1"/>
  <c r="J13" i="1"/>
  <c r="J14" i="1"/>
  <c r="J15" i="1"/>
  <c r="J16" i="1"/>
  <c r="J17" i="1"/>
  <c r="J18" i="1"/>
  <c r="J19" i="1"/>
  <c r="J20" i="1"/>
  <c r="J10" i="1"/>
  <c r="F11" i="1"/>
  <c r="F12" i="1"/>
  <c r="F13" i="1"/>
  <c r="F14" i="1"/>
  <c r="F15" i="1"/>
  <c r="F16" i="1"/>
  <c r="F17" i="1"/>
  <c r="F18" i="1"/>
  <c r="F19" i="1"/>
  <c r="F20" i="1"/>
  <c r="F21" i="1"/>
  <c r="F10" i="1"/>
  <c r="I11" i="1"/>
  <c r="I12" i="1"/>
  <c r="I13" i="1"/>
  <c r="I14" i="1"/>
  <c r="I15" i="1"/>
  <c r="I16" i="1"/>
  <c r="I17" i="1"/>
  <c r="I18" i="1"/>
  <c r="I19" i="1"/>
  <c r="I20" i="1"/>
  <c r="I21" i="1"/>
  <c r="I10" i="1"/>
  <c r="H11" i="1"/>
  <c r="H12" i="1"/>
  <c r="H13" i="1"/>
  <c r="H14" i="1"/>
  <c r="H15" i="1"/>
  <c r="H16" i="1"/>
  <c r="H17" i="1"/>
  <c r="H18" i="1"/>
  <c r="H19" i="1"/>
  <c r="H20" i="1"/>
  <c r="H21" i="1"/>
  <c r="H10" i="1"/>
  <c r="C11" i="1"/>
  <c r="C12" i="1"/>
  <c r="C13" i="1"/>
  <c r="C14" i="1"/>
  <c r="C15" i="1"/>
  <c r="C16" i="1"/>
  <c r="C17" i="1"/>
  <c r="C18" i="1"/>
  <c r="C19" i="1"/>
  <c r="C20" i="1"/>
  <c r="C21" i="1"/>
  <c r="C10" i="1"/>
  <c r="E21" i="1"/>
  <c r="E11" i="1"/>
  <c r="E12" i="1"/>
  <c r="E13" i="1"/>
  <c r="E14" i="1"/>
  <c r="E15" i="1"/>
  <c r="E16" i="1"/>
  <c r="E17" i="1"/>
  <c r="E18" i="1"/>
  <c r="E19" i="1"/>
  <c r="E20" i="1"/>
  <c r="E10" i="1"/>
</calcChain>
</file>

<file path=xl/sharedStrings.xml><?xml version="1.0" encoding="utf-8"?>
<sst xmlns="http://schemas.openxmlformats.org/spreadsheetml/2006/main" count="149" uniqueCount="40">
  <si>
    <t>NO</t>
  </si>
  <si>
    <t>KODE PAKAIAN</t>
  </si>
  <si>
    <t>BANYAK</t>
  </si>
  <si>
    <t>UKURAN</t>
  </si>
  <si>
    <t>HARGA SATUAN</t>
  </si>
  <si>
    <t>DISKON</t>
  </si>
  <si>
    <t>HADIAH</t>
  </si>
  <si>
    <t>FASILITAS</t>
  </si>
  <si>
    <t>TOTAL HARGA</t>
  </si>
  <si>
    <t>JK-SM20</t>
  </si>
  <si>
    <t>SW-ME12</t>
  </si>
  <si>
    <t>KA-LA15</t>
  </si>
  <si>
    <t>CJ-SM16</t>
  </si>
  <si>
    <t>JK-ME03</t>
  </si>
  <si>
    <t>SW-LA06</t>
  </si>
  <si>
    <t>KA-SM13</t>
  </si>
  <si>
    <t>CJ-ME20</t>
  </si>
  <si>
    <t>JK-LA05</t>
  </si>
  <si>
    <t>JK-SM10</t>
  </si>
  <si>
    <t>CJ-ME01</t>
  </si>
  <si>
    <t>REKAPITULASI UKURAN</t>
  </si>
  <si>
    <t>Small</t>
  </si>
  <si>
    <t>Medium</t>
  </si>
  <si>
    <t>Large</t>
  </si>
  <si>
    <t>TABEL JENIS PAKAIAN</t>
  </si>
  <si>
    <t>JENIS PAKAIAN</t>
  </si>
  <si>
    <t>JK</t>
  </si>
  <si>
    <t>SW</t>
  </si>
  <si>
    <t>KA</t>
  </si>
  <si>
    <t>CJ</t>
  </si>
  <si>
    <t>JAKET</t>
  </si>
  <si>
    <t>SWITTER</t>
  </si>
  <si>
    <t>KAOS</t>
  </si>
  <si>
    <t>CELANA JEANS</t>
  </si>
  <si>
    <t>TABEL HARGA BANTU</t>
  </si>
  <si>
    <t>UKURAN PAKAIAN</t>
  </si>
  <si>
    <t>SMALL</t>
  </si>
  <si>
    <t>MEDIUM</t>
  </si>
  <si>
    <t>LARGE</t>
  </si>
  <si>
    <t>SW-LA12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</si>
</sst>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3" fontId="0" fillId="0" borderId="1" xfId="0" applyNumberFormat="1" applyBorder="1"/>
    <xf numFmtId="3" fontId="0" fillId="0" borderId="3" xfId="0" applyNumberFormat="1" applyBorder="1"/>
    <xf numFmtId="0" fontId="1" fillId="0" borderId="4" xfId="0" applyFont="1" applyBorder="1"/>
    <xf numFmtId="0" fontId="0" fillId="0" borderId="1" xfId="0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Sheet2!$B$11:$B$14</c:f>
              <c:strCache>
                <c:ptCount val="4"/>
                <c:pt idx="0">
                  <c:v>CELANA JEANS</c:v>
                </c:pt>
                <c:pt idx="1">
                  <c:v>JAKET</c:v>
                </c:pt>
                <c:pt idx="2">
                  <c:v>KAOS</c:v>
                </c:pt>
                <c:pt idx="3">
                  <c:v>SWITTER</c:v>
                </c:pt>
              </c:strCache>
            </c:strRef>
          </c:cat>
          <c:val>
            <c:numRef>
              <c:f>Sheet2!$D$11:$D$14</c:f>
              <c:numCache>
                <c:formatCode>#,##0</c:formatCode>
                <c:ptCount val="4"/>
                <c:pt idx="0">
                  <c:v>35000</c:v>
                </c:pt>
                <c:pt idx="1">
                  <c:v>25000</c:v>
                </c:pt>
                <c:pt idx="2">
                  <c:v>20000</c:v>
                </c:pt>
                <c:pt idx="3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D-4E76-AEE1-43FFF8A39292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Sheet2!$B$11:$B$14</c:f>
              <c:strCache>
                <c:ptCount val="4"/>
                <c:pt idx="0">
                  <c:v>CELANA JEANS</c:v>
                </c:pt>
                <c:pt idx="1">
                  <c:v>JAKET</c:v>
                </c:pt>
                <c:pt idx="2">
                  <c:v>KAOS</c:v>
                </c:pt>
                <c:pt idx="3">
                  <c:v>SWITTER</c:v>
                </c:pt>
              </c:strCache>
            </c:strRef>
          </c:cat>
          <c:val>
            <c:numRef>
              <c:f>Sheet2!$E$11:$E$14</c:f>
              <c:numCache>
                <c:formatCode>#,##0</c:formatCode>
                <c:ptCount val="4"/>
                <c:pt idx="0">
                  <c:v>45000</c:v>
                </c:pt>
                <c:pt idx="1">
                  <c:v>30000</c:v>
                </c:pt>
                <c:pt idx="2">
                  <c:v>25000</c:v>
                </c:pt>
                <c:pt idx="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D-4E76-AEE1-43FFF8A392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Sheet2!$C$32:$C$35</c:f>
              <c:numCache>
                <c:formatCode>#,##0</c:formatCode>
                <c:ptCount val="4"/>
                <c:pt idx="0">
                  <c:v>25000</c:v>
                </c:pt>
                <c:pt idx="1">
                  <c:v>20000</c:v>
                </c:pt>
                <c:pt idx="2">
                  <c:v>150000</c:v>
                </c:pt>
                <c:pt idx="3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4-4541-B82F-25E138EF9D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Sheet2!$D$32:$D$35</c:f>
              <c:numCache>
                <c:formatCode>#,##0</c:formatCode>
                <c:ptCount val="4"/>
                <c:pt idx="0">
                  <c:v>35000</c:v>
                </c:pt>
                <c:pt idx="1">
                  <c:v>25000</c:v>
                </c:pt>
                <c:pt idx="2">
                  <c:v>20000</c:v>
                </c:pt>
                <c:pt idx="3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4-4541-B82F-25E138EF9D2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Sheet2!$E$32:$E$35</c:f>
              <c:numCache>
                <c:formatCode>#,##0</c:formatCode>
                <c:ptCount val="4"/>
                <c:pt idx="0">
                  <c:v>45000</c:v>
                </c:pt>
                <c:pt idx="1">
                  <c:v>30000</c:v>
                </c:pt>
                <c:pt idx="2">
                  <c:v>25000</c:v>
                </c:pt>
                <c:pt idx="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4-4541-B82F-25E138EF9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5728088"/>
        <c:axId val="335721528"/>
        <c:axId val="0"/>
      </c:bar3DChart>
      <c:catAx>
        <c:axId val="33572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21528"/>
        <c:crosses val="autoZero"/>
        <c:auto val="1"/>
        <c:lblAlgn val="ctr"/>
        <c:lblOffset val="100"/>
        <c:noMultiLvlLbl val="0"/>
      </c:catAx>
      <c:valAx>
        <c:axId val="3357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2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236166</xdr:colOff>
      <xdr:row>0</xdr:row>
      <xdr:rowOff>73571</xdr:rowOff>
    </xdr:from>
    <xdr:ext cx="5849037" cy="937629"/>
    <xdr:sp macro="" textlink="">
      <xdr:nvSpPr>
        <xdr:cNvPr id="2" name="Rectangle 1"/>
        <xdr:cNvSpPr/>
      </xdr:nvSpPr>
      <xdr:spPr>
        <a:xfrm>
          <a:off x="2365812" y="73571"/>
          <a:ext cx="584903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NAFFA</a:t>
          </a:r>
          <a:r>
            <a:rPr lang="id-ID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COLLECTION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38100</xdr:colOff>
      <xdr:row>0</xdr:row>
      <xdr:rowOff>161925</xdr:rowOff>
    </xdr:from>
    <xdr:to>
      <xdr:col>1</xdr:col>
      <xdr:colOff>819150</xdr:colOff>
      <xdr:row>4</xdr:row>
      <xdr:rowOff>104775</xdr:rowOff>
    </xdr:to>
    <xdr:sp macro="" textlink="">
      <xdr:nvSpPr>
        <xdr:cNvPr id="3" name="Heart 2"/>
        <xdr:cNvSpPr/>
      </xdr:nvSpPr>
      <xdr:spPr>
        <a:xfrm>
          <a:off x="647700" y="161925"/>
          <a:ext cx="781050" cy="704850"/>
        </a:xfrm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855316</xdr:colOff>
      <xdr:row>2</xdr:row>
      <xdr:rowOff>71447</xdr:rowOff>
    </xdr:from>
    <xdr:to>
      <xdr:col>1</xdr:col>
      <xdr:colOff>1294733</xdr:colOff>
      <xdr:row>4</xdr:row>
      <xdr:rowOff>83580</xdr:rowOff>
    </xdr:to>
    <xdr:sp macro="" textlink="">
      <xdr:nvSpPr>
        <xdr:cNvPr id="4" name="Heart 3"/>
        <xdr:cNvSpPr/>
      </xdr:nvSpPr>
      <xdr:spPr>
        <a:xfrm rot="1976436">
          <a:off x="1464916" y="452447"/>
          <a:ext cx="439417" cy="393133"/>
        </a:xfrm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0</xdr:col>
      <xdr:colOff>169715</xdr:colOff>
      <xdr:row>2</xdr:row>
      <xdr:rowOff>44733</xdr:rowOff>
    </xdr:from>
    <xdr:to>
      <xdr:col>0</xdr:col>
      <xdr:colOff>592304</xdr:colOff>
      <xdr:row>3</xdr:row>
      <xdr:rowOff>154972</xdr:rowOff>
    </xdr:to>
    <xdr:sp macro="" textlink="">
      <xdr:nvSpPr>
        <xdr:cNvPr id="5" name="Heart 4"/>
        <xdr:cNvSpPr/>
      </xdr:nvSpPr>
      <xdr:spPr>
        <a:xfrm rot="19919016">
          <a:off x="169715" y="425733"/>
          <a:ext cx="422589" cy="300739"/>
        </a:xfrm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885826</xdr:colOff>
      <xdr:row>0</xdr:row>
      <xdr:rowOff>19050</xdr:rowOff>
    </xdr:from>
    <xdr:to>
      <xdr:col>1</xdr:col>
      <xdr:colOff>1285876</xdr:colOff>
      <xdr:row>1</xdr:row>
      <xdr:rowOff>152400</xdr:rowOff>
    </xdr:to>
    <xdr:sp macro="" textlink="">
      <xdr:nvSpPr>
        <xdr:cNvPr id="6" name="Heart 5"/>
        <xdr:cNvSpPr/>
      </xdr:nvSpPr>
      <xdr:spPr>
        <a:xfrm>
          <a:off x="1495426" y="19050"/>
          <a:ext cx="400050" cy="323850"/>
        </a:xfrm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0</xdr:col>
      <xdr:colOff>200025</xdr:colOff>
      <xdr:row>0</xdr:row>
      <xdr:rowOff>47626</xdr:rowOff>
    </xdr:from>
    <xdr:to>
      <xdr:col>0</xdr:col>
      <xdr:colOff>533400</xdr:colOff>
      <xdr:row>1</xdr:row>
      <xdr:rowOff>123826</xdr:rowOff>
    </xdr:to>
    <xdr:sp macro="" textlink="">
      <xdr:nvSpPr>
        <xdr:cNvPr id="7" name="Heart 6"/>
        <xdr:cNvSpPr/>
      </xdr:nvSpPr>
      <xdr:spPr>
        <a:xfrm>
          <a:off x="200025" y="47626"/>
          <a:ext cx="333375" cy="266700"/>
        </a:xfrm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294355</xdr:colOff>
      <xdr:row>4</xdr:row>
      <xdr:rowOff>133909</xdr:rowOff>
    </xdr:from>
    <xdr:to>
      <xdr:col>1</xdr:col>
      <xdr:colOff>577790</xdr:colOff>
      <xdr:row>6</xdr:row>
      <xdr:rowOff>2733</xdr:rowOff>
    </xdr:to>
    <xdr:sp macro="" textlink="">
      <xdr:nvSpPr>
        <xdr:cNvPr id="8" name="Heart 7"/>
        <xdr:cNvSpPr/>
      </xdr:nvSpPr>
      <xdr:spPr>
        <a:xfrm rot="168484">
          <a:off x="903955" y="895909"/>
          <a:ext cx="283435" cy="249824"/>
        </a:xfrm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7</xdr:row>
      <xdr:rowOff>152400</xdr:rowOff>
    </xdr:from>
    <xdr:to>
      <xdr:col>15</xdr:col>
      <xdr:colOff>85725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528637</xdr:colOff>
      <xdr:row>28</xdr:row>
      <xdr:rowOff>38100</xdr:rowOff>
    </xdr:from>
    <xdr:to>
      <xdr:col>15</xdr:col>
      <xdr:colOff>223837</xdr:colOff>
      <xdr:row>42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33"/>
  <sheetViews>
    <sheetView tabSelected="1" zoomScale="106" zoomScaleNormal="106" workbookViewId="0">
      <selection activeCell="A9" sqref="A9:J33"/>
    </sheetView>
  </sheetViews>
  <sheetFormatPr defaultRowHeight="15" x14ac:dyDescent="0.25"/>
  <cols>
    <col min="2" max="2" width="22.7109375" customWidth="1"/>
    <col min="3" max="3" width="19.85546875" customWidth="1"/>
    <col min="4" max="4" width="12.85546875" customWidth="1"/>
    <col min="5" max="5" width="17.7109375" customWidth="1"/>
    <col min="6" max="6" width="19" customWidth="1"/>
    <col min="7" max="7" width="12.5703125" customWidth="1"/>
    <col min="8" max="8" width="19" customWidth="1"/>
    <col min="9" max="9" width="14.5703125" customWidth="1"/>
    <col min="10" max="10" width="15.42578125" customWidth="1"/>
  </cols>
  <sheetData>
    <row r="9" spans="1:10" ht="15.75" thickBot="1" x14ac:dyDescent="0.3">
      <c r="A9" s="6" t="s">
        <v>0</v>
      </c>
      <c r="B9" s="6" t="s">
        <v>1</v>
      </c>
      <c r="C9" s="10" t="s">
        <v>25</v>
      </c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  <c r="I9" s="6" t="s">
        <v>7</v>
      </c>
      <c r="J9" s="6" t="s">
        <v>8</v>
      </c>
    </row>
    <row r="10" spans="1:10" ht="15.75" thickTop="1" x14ac:dyDescent="0.25">
      <c r="A10" s="2">
        <v>1</v>
      </c>
      <c r="B10" s="4" t="s">
        <v>9</v>
      </c>
      <c r="C10" s="1" t="str">
        <f>VLOOKUP(LEFT(B10,2),Sheet2!$A$4:$B$7,2,FALSE)</f>
        <v>JAKET</v>
      </c>
      <c r="D10" s="2">
        <f t="shared" ref="D10:D19" si="0">VALUE(RIGHT(B10,2))</f>
        <v>20</v>
      </c>
      <c r="E10" s="2" t="str">
        <f>IF(MID(B10,4,2)="SM","SMALL",IF(MID(B10,4,2)="ME","MEDIUM",IF(MID(B10,4,2)="LA","LARGE")))</f>
        <v>SMALL</v>
      </c>
      <c r="F10" s="2">
        <f>VLOOKUP(C10,Sheet2!$E$2:$H$7,IF(Sheet1!E10="SMALL",2,IF(Sheet1!E10="MEDIUM",3,4)),FALSE)</f>
        <v>20000</v>
      </c>
      <c r="G10" s="2">
        <f t="shared" ref="G10:G21" si="1">IF(D10&lt;10,2%,IF(D10&lt;=15,3%,IF(D10&gt;20,5%,4%))*(F10*D10))</f>
        <v>16000</v>
      </c>
      <c r="H10" s="2" t="str">
        <f>IF(E10="SMALL","Ballpoint",IF(E10="MEDIUM","Gantungan Kunci",IF(E10="LARGE","Kalender")))</f>
        <v>Ballpoint</v>
      </c>
      <c r="I10" s="2" t="str">
        <f>IF(C10="CELANA JEANS","Boleh Retur","Tidak Return")</f>
        <v>Tidak Return</v>
      </c>
      <c r="J10" s="2">
        <f>(D10*F10)-G10</f>
        <v>384000</v>
      </c>
    </row>
    <row r="11" spans="1:10" x14ac:dyDescent="0.25">
      <c r="A11" s="1">
        <v>2</v>
      </c>
      <c r="B11" s="5" t="s">
        <v>10</v>
      </c>
      <c r="C11" s="1" t="str">
        <f>VLOOKUP(LEFT(B11,2),Sheet2!$A$4:$B$7,2,FALSE)</f>
        <v>SWITTER</v>
      </c>
      <c r="D11" s="2">
        <f t="shared" si="0"/>
        <v>12</v>
      </c>
      <c r="E11" s="2" t="str">
        <f t="shared" ref="E11:E20" si="2">IF(MID(B11,4,2)="SM","SMALL",IF(MID(B11,4,2)="ME","MEDIUM",IF(MID(B11,4,2)="LA","LARGE")))</f>
        <v>MEDIUM</v>
      </c>
      <c r="F11" s="2">
        <f>VLOOKUP(C11,Sheet2!$E$2:$H$7,IF(Sheet1!E11="SMALL",2,IF(Sheet1!E11="MEDIUM",3,4)),FALSE)</f>
        <v>26000</v>
      </c>
      <c r="G11" s="2">
        <f t="shared" si="1"/>
        <v>9360</v>
      </c>
      <c r="H11" s="2" t="str">
        <f t="shared" ref="H11:H21" si="3">IF(E11="SMALL","Ballpoint",IF(E11="MEDIUM","Gantungan Kunci",IF(E11="LARGE","Kalender")))</f>
        <v>Gantungan Kunci</v>
      </c>
      <c r="I11" s="2" t="str">
        <f t="shared" ref="I11:I21" si="4">IF(C11="CELANA JEANS","Boleh Retur","Tidak Return")</f>
        <v>Tidak Return</v>
      </c>
      <c r="J11" s="2">
        <f t="shared" ref="J11:J21" si="5">(D11*F11)-G11</f>
        <v>302640</v>
      </c>
    </row>
    <row r="12" spans="1:10" x14ac:dyDescent="0.25">
      <c r="A12" s="1">
        <v>3</v>
      </c>
      <c r="B12" s="5" t="s">
        <v>11</v>
      </c>
      <c r="C12" s="1" t="str">
        <f>VLOOKUP(LEFT(B12,2),Sheet2!$A$4:$B$7,2,FALSE)</f>
        <v>KAOS</v>
      </c>
      <c r="D12" s="2">
        <f t="shared" si="0"/>
        <v>15</v>
      </c>
      <c r="E12" s="2" t="str">
        <f t="shared" si="2"/>
        <v>LARGE</v>
      </c>
      <c r="F12" s="2">
        <f>VLOOKUP(C12,Sheet2!$E$2:$H$7,IF(Sheet1!E12="SMALL",2,IF(Sheet1!E12="MEDIUM",3,4)),FALSE)</f>
        <v>25000</v>
      </c>
      <c r="G12" s="2">
        <f t="shared" si="1"/>
        <v>11250</v>
      </c>
      <c r="H12" s="2" t="str">
        <f t="shared" si="3"/>
        <v>Kalender</v>
      </c>
      <c r="I12" s="2" t="str">
        <f t="shared" si="4"/>
        <v>Tidak Return</v>
      </c>
      <c r="J12" s="2">
        <f t="shared" si="5"/>
        <v>363750</v>
      </c>
    </row>
    <row r="13" spans="1:10" x14ac:dyDescent="0.25">
      <c r="A13" s="1">
        <v>4</v>
      </c>
      <c r="B13" s="5" t="s">
        <v>12</v>
      </c>
      <c r="C13" s="1" t="str">
        <f>VLOOKUP(LEFT(B13,2),Sheet2!$A$4:$B$7,2,FALSE)</f>
        <v>CELANA JEANS</v>
      </c>
      <c r="D13" s="2">
        <f t="shared" si="0"/>
        <v>16</v>
      </c>
      <c r="E13" s="2" t="str">
        <f t="shared" si="2"/>
        <v>SMALL</v>
      </c>
      <c r="F13" s="2">
        <f>VLOOKUP(C13,Sheet2!$E$2:$H$7,IF(Sheet1!E13="SMALL",2,IF(Sheet1!E13="MEDIUM",3,4)),FALSE)</f>
        <v>25000</v>
      </c>
      <c r="G13" s="2">
        <f t="shared" si="1"/>
        <v>16000</v>
      </c>
      <c r="H13" s="2" t="str">
        <f t="shared" si="3"/>
        <v>Ballpoint</v>
      </c>
      <c r="I13" s="2" t="str">
        <f t="shared" si="4"/>
        <v>Boleh Retur</v>
      </c>
      <c r="J13" s="2">
        <f t="shared" si="5"/>
        <v>384000</v>
      </c>
    </row>
    <row r="14" spans="1:10" x14ac:dyDescent="0.25">
      <c r="A14" s="1">
        <v>5</v>
      </c>
      <c r="B14" s="5" t="s">
        <v>13</v>
      </c>
      <c r="C14" s="1" t="str">
        <f>VLOOKUP(LEFT(B14,2),Sheet2!$A$4:$B$7,2,FALSE)</f>
        <v>JAKET</v>
      </c>
      <c r="D14" s="2">
        <f t="shared" si="0"/>
        <v>3</v>
      </c>
      <c r="E14" s="2" t="str">
        <f t="shared" si="2"/>
        <v>MEDIUM</v>
      </c>
      <c r="F14" s="2">
        <f>VLOOKUP(C14,Sheet2!$E$2:$H$7,IF(Sheet1!E14="SMALL",2,IF(Sheet1!E14="MEDIUM",3,4)),FALSE)</f>
        <v>25000</v>
      </c>
      <c r="G14" s="2">
        <v>1500</v>
      </c>
      <c r="H14" s="2" t="str">
        <f t="shared" si="3"/>
        <v>Gantungan Kunci</v>
      </c>
      <c r="I14" s="2" t="str">
        <f t="shared" si="4"/>
        <v>Tidak Return</v>
      </c>
      <c r="J14" s="2">
        <f t="shared" si="5"/>
        <v>73500</v>
      </c>
    </row>
    <row r="15" spans="1:10" x14ac:dyDescent="0.25">
      <c r="A15" s="1">
        <v>6</v>
      </c>
      <c r="B15" s="5" t="s">
        <v>14</v>
      </c>
      <c r="C15" s="1" t="str">
        <f>VLOOKUP(LEFT(B15,2),Sheet2!$A$4:$B$7,2,FALSE)</f>
        <v>SWITTER</v>
      </c>
      <c r="D15" s="2">
        <f t="shared" si="0"/>
        <v>6</v>
      </c>
      <c r="E15" s="2" t="str">
        <f t="shared" si="2"/>
        <v>LARGE</v>
      </c>
      <c r="F15" s="2">
        <f>VLOOKUP(C15,Sheet2!$E$2:$H$7,IF(Sheet1!E15="SMALL",2,IF(Sheet1!E15="MEDIUM",3,4)),FALSE)</f>
        <v>37000</v>
      </c>
      <c r="G15" s="2">
        <v>4440</v>
      </c>
      <c r="H15" s="2" t="str">
        <f t="shared" si="3"/>
        <v>Kalender</v>
      </c>
      <c r="I15" s="2" t="str">
        <f t="shared" si="4"/>
        <v>Tidak Return</v>
      </c>
      <c r="J15" s="2">
        <f t="shared" si="5"/>
        <v>217560</v>
      </c>
    </row>
    <row r="16" spans="1:10" x14ac:dyDescent="0.25">
      <c r="A16" s="1">
        <v>7</v>
      </c>
      <c r="B16" s="5" t="s">
        <v>15</v>
      </c>
      <c r="C16" s="1" t="str">
        <f>VLOOKUP(LEFT(B16,2),Sheet2!$A$4:$B$7,2,FALSE)</f>
        <v>KAOS</v>
      </c>
      <c r="D16" s="2">
        <f t="shared" si="0"/>
        <v>13</v>
      </c>
      <c r="E16" s="2" t="str">
        <f t="shared" si="2"/>
        <v>SMALL</v>
      </c>
      <c r="F16" s="2">
        <f>VLOOKUP(C16,Sheet2!$E$2:$H$7,IF(Sheet1!E16="SMALL",2,IF(Sheet1!E16="MEDIUM",3,4)),FALSE)</f>
        <v>150000</v>
      </c>
      <c r="G16" s="2">
        <f t="shared" si="1"/>
        <v>58500</v>
      </c>
      <c r="H16" s="2" t="str">
        <f t="shared" si="3"/>
        <v>Ballpoint</v>
      </c>
      <c r="I16" s="2" t="str">
        <f t="shared" si="4"/>
        <v>Tidak Return</v>
      </c>
      <c r="J16" s="2">
        <f t="shared" si="5"/>
        <v>1891500</v>
      </c>
    </row>
    <row r="17" spans="1:10" x14ac:dyDescent="0.25">
      <c r="A17" s="1">
        <v>8</v>
      </c>
      <c r="B17" s="5" t="s">
        <v>16</v>
      </c>
      <c r="C17" s="1" t="str">
        <f>VLOOKUP(LEFT(B17,2),Sheet2!$A$4:$B$7,2,FALSE)</f>
        <v>CELANA JEANS</v>
      </c>
      <c r="D17" s="2">
        <f t="shared" si="0"/>
        <v>20</v>
      </c>
      <c r="E17" s="2" t="str">
        <f t="shared" si="2"/>
        <v>MEDIUM</v>
      </c>
      <c r="F17" s="2">
        <f>VLOOKUP(C17,Sheet2!$E$2:$H$7,IF(Sheet1!E17="SMALL",2,IF(Sheet1!E17="MEDIUM",3,4)),FALSE)</f>
        <v>35000</v>
      </c>
      <c r="G17" s="2">
        <f t="shared" si="1"/>
        <v>28000</v>
      </c>
      <c r="H17" s="2" t="str">
        <f t="shared" si="3"/>
        <v>Gantungan Kunci</v>
      </c>
      <c r="I17" s="2" t="str">
        <f t="shared" si="4"/>
        <v>Boleh Retur</v>
      </c>
      <c r="J17" s="2">
        <f t="shared" si="5"/>
        <v>672000</v>
      </c>
    </row>
    <row r="18" spans="1:10" x14ac:dyDescent="0.25">
      <c r="A18" s="1">
        <v>9</v>
      </c>
      <c r="B18" s="5" t="s">
        <v>17</v>
      </c>
      <c r="C18" s="1" t="str">
        <f>VLOOKUP(LEFT(B18,2),Sheet2!$A$4:$B$7,2,FALSE)</f>
        <v>JAKET</v>
      </c>
      <c r="D18" s="2">
        <f t="shared" si="0"/>
        <v>5</v>
      </c>
      <c r="E18" s="2" t="str">
        <f t="shared" si="2"/>
        <v>LARGE</v>
      </c>
      <c r="F18" s="2">
        <f>VLOOKUP(C18,Sheet2!$E$2:$H$7,IF(Sheet1!E18="SMALL",2,IF(Sheet1!E18="MEDIUM",3,4)),FALSE)</f>
        <v>30000</v>
      </c>
      <c r="G18" s="2">
        <v>3000</v>
      </c>
      <c r="H18" s="2" t="str">
        <f t="shared" si="3"/>
        <v>Kalender</v>
      </c>
      <c r="I18" s="2" t="str">
        <f t="shared" si="4"/>
        <v>Tidak Return</v>
      </c>
      <c r="J18" s="2">
        <f t="shared" si="5"/>
        <v>147000</v>
      </c>
    </row>
    <row r="19" spans="1:10" x14ac:dyDescent="0.25">
      <c r="A19" s="1">
        <v>10</v>
      </c>
      <c r="B19" s="5" t="s">
        <v>18</v>
      </c>
      <c r="C19" s="1" t="str">
        <f>VLOOKUP(LEFT(B19,2),Sheet2!$A$4:$B$7,2,FALSE)</f>
        <v>JAKET</v>
      </c>
      <c r="D19" s="2">
        <f t="shared" si="0"/>
        <v>10</v>
      </c>
      <c r="E19" s="2" t="str">
        <f t="shared" si="2"/>
        <v>SMALL</v>
      </c>
      <c r="F19" s="2">
        <f>VLOOKUP(C19,Sheet2!$E$2:$H$7,IF(Sheet1!E19="SMALL",2,IF(Sheet1!E19="MEDIUM",3,4)),FALSE)</f>
        <v>20000</v>
      </c>
      <c r="G19" s="2">
        <v>4000</v>
      </c>
      <c r="H19" s="2" t="str">
        <f t="shared" si="3"/>
        <v>Ballpoint</v>
      </c>
      <c r="I19" s="2" t="str">
        <f t="shared" si="4"/>
        <v>Tidak Return</v>
      </c>
      <c r="J19" s="2">
        <f t="shared" si="5"/>
        <v>196000</v>
      </c>
    </row>
    <row r="20" spans="1:10" x14ac:dyDescent="0.25">
      <c r="A20" s="1">
        <v>11</v>
      </c>
      <c r="B20" s="5" t="s">
        <v>19</v>
      </c>
      <c r="C20" s="1" t="str">
        <f>VLOOKUP(LEFT(B20,2),Sheet2!$A$4:$B$7,2,FALSE)</f>
        <v>CELANA JEANS</v>
      </c>
      <c r="D20" s="2">
        <f>VALUE(RIGHT(B20,2))</f>
        <v>1</v>
      </c>
      <c r="E20" s="2" t="str">
        <f t="shared" si="2"/>
        <v>MEDIUM</v>
      </c>
      <c r="F20" s="2">
        <f>VLOOKUP(C20,Sheet2!$E$2:$H$7,IF(Sheet1!E20="SMALL",2,IF(Sheet1!E20="MEDIUM",3,4)),FALSE)</f>
        <v>35000</v>
      </c>
      <c r="G20" s="2">
        <v>700</v>
      </c>
      <c r="H20" s="2" t="str">
        <f t="shared" si="3"/>
        <v>Gantungan Kunci</v>
      </c>
      <c r="I20" s="2" t="str">
        <f t="shared" si="4"/>
        <v>Boleh Retur</v>
      </c>
      <c r="J20" s="2">
        <f t="shared" si="5"/>
        <v>34300</v>
      </c>
    </row>
    <row r="21" spans="1:10" x14ac:dyDescent="0.25">
      <c r="A21" s="1">
        <v>12</v>
      </c>
      <c r="B21" s="5" t="s">
        <v>39</v>
      </c>
      <c r="C21" s="1" t="str">
        <f>VLOOKUP(LEFT(B21,2),Sheet2!$A$4:$B$7,2,FALSE)</f>
        <v>SWITTER</v>
      </c>
      <c r="D21" s="2">
        <f>VALUE(RIGHT(B21,2))</f>
        <v>12</v>
      </c>
      <c r="E21" s="2" t="str">
        <f>IF(MID(B21,4,2)="SM","SMALL",IF(MID(B21,4,2)="ME","MEDIUM",IF(MID(B21,4,2)="LA","LARGE")))</f>
        <v>LARGE</v>
      </c>
      <c r="F21" s="2">
        <f>VLOOKUP(C21,Sheet2!$E$2:$H$7,IF(Sheet1!E21="SMALL",2,IF(Sheet1!E21="MEDIUM",3,4)),FALSE)</f>
        <v>37000</v>
      </c>
      <c r="G21" s="2">
        <f t="shared" si="1"/>
        <v>13320</v>
      </c>
      <c r="H21" s="2" t="str">
        <f t="shared" si="3"/>
        <v>Kalender</v>
      </c>
      <c r="I21" s="2" t="str">
        <f t="shared" si="4"/>
        <v>Tidak Return</v>
      </c>
      <c r="J21" s="2">
        <f t="shared" si="5"/>
        <v>430680</v>
      </c>
    </row>
    <row r="23" spans="1:10" x14ac:dyDescent="0.25">
      <c r="B23" s="7" t="s">
        <v>20</v>
      </c>
      <c r="C23" t="s">
        <v>2</v>
      </c>
      <c r="D23" t="s">
        <v>5</v>
      </c>
    </row>
    <row r="24" spans="1:10" x14ac:dyDescent="0.25">
      <c r="B24" s="7" t="s">
        <v>21</v>
      </c>
      <c r="C24">
        <f>SUMIF(E10:E21,"SMALL",D10:D21)</f>
        <v>59</v>
      </c>
      <c r="D24">
        <f>SUMIF(E10:E21,"SMALL",G10:G21)</f>
        <v>94500</v>
      </c>
    </row>
    <row r="25" spans="1:10" x14ac:dyDescent="0.25">
      <c r="B25" s="7" t="s">
        <v>22</v>
      </c>
      <c r="C25">
        <f>SUMIF(E10:E21,"MEDIUM",D10:D21)</f>
        <v>36</v>
      </c>
      <c r="D25">
        <f>SUMIF(E10:E21,"MEDIUM",G10:G21)</f>
        <v>39560</v>
      </c>
    </row>
    <row r="26" spans="1:10" x14ac:dyDescent="0.25">
      <c r="B26" s="7" t="s">
        <v>23</v>
      </c>
      <c r="C26">
        <f>SUMIF(E10:E21,"LARGE",D10:D21)</f>
        <v>38</v>
      </c>
      <c r="D26">
        <f>SUMIF(E10:E21,"LARGE",G10:G21)</f>
        <v>32010</v>
      </c>
    </row>
    <row r="27" spans="1:10" x14ac:dyDescent="0.25">
      <c r="F27" s="13" t="s">
        <v>34</v>
      </c>
      <c r="G27" s="13"/>
    </row>
    <row r="28" spans="1:10" x14ac:dyDescent="0.25">
      <c r="B28" s="12" t="s">
        <v>24</v>
      </c>
      <c r="C28" s="12"/>
      <c r="G28" s="14" t="s">
        <v>35</v>
      </c>
      <c r="H28" s="14"/>
      <c r="I28" s="14"/>
    </row>
    <row r="29" spans="1:10" ht="15.75" thickBot="1" x14ac:dyDescent="0.3">
      <c r="B29" s="7" t="s">
        <v>1</v>
      </c>
      <c r="C29" t="s">
        <v>25</v>
      </c>
      <c r="F29" s="11" t="s">
        <v>25</v>
      </c>
      <c r="G29" s="3" t="s">
        <v>36</v>
      </c>
      <c r="H29" s="3" t="s">
        <v>37</v>
      </c>
      <c r="I29" s="3" t="s">
        <v>38</v>
      </c>
    </row>
    <row r="30" spans="1:10" ht="15.75" thickTop="1" x14ac:dyDescent="0.25">
      <c r="B30" s="7" t="s">
        <v>26</v>
      </c>
      <c r="C30" t="s">
        <v>30</v>
      </c>
      <c r="F30" s="2" t="s">
        <v>33</v>
      </c>
      <c r="G30" s="9">
        <v>25000</v>
      </c>
      <c r="H30" s="9">
        <v>35000</v>
      </c>
      <c r="I30" s="9">
        <v>45000</v>
      </c>
    </row>
    <row r="31" spans="1:10" x14ac:dyDescent="0.25">
      <c r="B31" s="7" t="s">
        <v>27</v>
      </c>
      <c r="C31" t="s">
        <v>31</v>
      </c>
      <c r="F31" s="1" t="s">
        <v>30</v>
      </c>
      <c r="G31" s="8">
        <v>20000</v>
      </c>
      <c r="H31" s="8">
        <v>25000</v>
      </c>
      <c r="I31" s="8">
        <v>30000</v>
      </c>
    </row>
    <row r="32" spans="1:10" x14ac:dyDescent="0.25">
      <c r="B32" s="7" t="s">
        <v>28</v>
      </c>
      <c r="C32" t="s">
        <v>32</v>
      </c>
      <c r="F32" s="1" t="s">
        <v>32</v>
      </c>
      <c r="G32" s="8">
        <v>150000</v>
      </c>
      <c r="H32" s="8">
        <v>20000</v>
      </c>
      <c r="I32" s="8">
        <v>25000</v>
      </c>
    </row>
    <row r="33" spans="2:9" x14ac:dyDescent="0.25">
      <c r="B33" s="7" t="s">
        <v>29</v>
      </c>
      <c r="C33" t="s">
        <v>33</v>
      </c>
      <c r="F33" s="1" t="s">
        <v>31</v>
      </c>
      <c r="G33" s="8">
        <v>18000</v>
      </c>
      <c r="H33" s="8">
        <v>26000</v>
      </c>
      <c r="I33" s="8">
        <v>37000</v>
      </c>
    </row>
  </sheetData>
  <mergeCells count="3">
    <mergeCell ref="B28:C28"/>
    <mergeCell ref="F27:G27"/>
    <mergeCell ref="G28:I2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6"/>
  <sheetViews>
    <sheetView workbookViewId="0">
      <selection activeCell="A64" sqref="A64"/>
    </sheetView>
  </sheetViews>
  <sheetFormatPr defaultRowHeight="15" x14ac:dyDescent="0.25"/>
  <cols>
    <col min="10" max="10" width="9.85546875" customWidth="1"/>
  </cols>
  <sheetData>
    <row r="1" spans="1:8" x14ac:dyDescent="0.25">
      <c r="E1" s="13" t="s">
        <v>34</v>
      </c>
      <c r="F1" s="13"/>
    </row>
    <row r="2" spans="1:8" x14ac:dyDescent="0.25">
      <c r="A2" s="12" t="s">
        <v>24</v>
      </c>
      <c r="B2" s="12"/>
      <c r="E2" s="14"/>
      <c r="F2" s="14" t="s">
        <v>35</v>
      </c>
      <c r="G2" s="14"/>
      <c r="H2" s="14"/>
    </row>
    <row r="3" spans="1:8" ht="15.75" thickBot="1" x14ac:dyDescent="0.3">
      <c r="A3" s="7" t="s">
        <v>1</v>
      </c>
      <c r="B3" t="s">
        <v>25</v>
      </c>
      <c r="E3" s="15"/>
      <c r="F3" s="3" t="s">
        <v>36</v>
      </c>
      <c r="G3" s="3" t="s">
        <v>37</v>
      </c>
      <c r="H3" s="3" t="s">
        <v>38</v>
      </c>
    </row>
    <row r="4" spans="1:8" ht="15.75" thickTop="1" x14ac:dyDescent="0.25">
      <c r="A4" s="7" t="s">
        <v>26</v>
      </c>
      <c r="B4" t="s">
        <v>30</v>
      </c>
      <c r="E4" s="2" t="s">
        <v>33</v>
      </c>
      <c r="F4" s="9">
        <v>25000</v>
      </c>
      <c r="G4" s="9">
        <v>35000</v>
      </c>
      <c r="H4" s="9">
        <v>45000</v>
      </c>
    </row>
    <row r="5" spans="1:8" x14ac:dyDescent="0.25">
      <c r="A5" s="7" t="s">
        <v>27</v>
      </c>
      <c r="B5" t="s">
        <v>31</v>
      </c>
      <c r="E5" s="1" t="s">
        <v>30</v>
      </c>
      <c r="F5" s="8">
        <v>20000</v>
      </c>
      <c r="G5" s="8">
        <v>25000</v>
      </c>
      <c r="H5" s="8">
        <v>30000</v>
      </c>
    </row>
    <row r="6" spans="1:8" x14ac:dyDescent="0.25">
      <c r="A6" s="7" t="s">
        <v>28</v>
      </c>
      <c r="B6" t="s">
        <v>32</v>
      </c>
      <c r="E6" s="1" t="s">
        <v>32</v>
      </c>
      <c r="F6" s="8">
        <v>150000</v>
      </c>
      <c r="G6" s="8">
        <v>20000</v>
      </c>
      <c r="H6" s="8">
        <v>25000</v>
      </c>
    </row>
    <row r="7" spans="1:8" x14ac:dyDescent="0.25">
      <c r="A7" s="7" t="s">
        <v>29</v>
      </c>
      <c r="B7" t="s">
        <v>33</v>
      </c>
      <c r="E7" s="1" t="s">
        <v>31</v>
      </c>
      <c r="F7" s="8">
        <v>18000</v>
      </c>
      <c r="G7" s="8">
        <v>26000</v>
      </c>
      <c r="H7" s="8">
        <v>37000</v>
      </c>
    </row>
    <row r="10" spans="1:8" ht="15.75" thickBot="1" x14ac:dyDescent="0.3">
      <c r="B10" s="11" t="s">
        <v>25</v>
      </c>
      <c r="C10" s="3" t="s">
        <v>36</v>
      </c>
      <c r="D10" s="3" t="s">
        <v>37</v>
      </c>
      <c r="E10" s="3" t="s">
        <v>38</v>
      </c>
    </row>
    <row r="11" spans="1:8" ht="15.75" thickTop="1" x14ac:dyDescent="0.25">
      <c r="B11" s="2" t="s">
        <v>33</v>
      </c>
      <c r="C11" s="9">
        <v>25000</v>
      </c>
      <c r="D11" s="9">
        <v>35000</v>
      </c>
      <c r="E11" s="9">
        <v>45000</v>
      </c>
    </row>
    <row r="12" spans="1:8" x14ac:dyDescent="0.25">
      <c r="B12" s="1" t="s">
        <v>30</v>
      </c>
      <c r="C12" s="8">
        <v>20000</v>
      </c>
      <c r="D12" s="8">
        <v>25000</v>
      </c>
      <c r="E12" s="8">
        <v>30000</v>
      </c>
    </row>
    <row r="13" spans="1:8" x14ac:dyDescent="0.25">
      <c r="B13" s="1" t="s">
        <v>32</v>
      </c>
      <c r="C13" s="8">
        <v>150000</v>
      </c>
      <c r="D13" s="8">
        <v>20000</v>
      </c>
      <c r="E13" s="8">
        <v>25000</v>
      </c>
    </row>
    <row r="14" spans="1:8" x14ac:dyDescent="0.25">
      <c r="B14" s="1" t="s">
        <v>31</v>
      </c>
      <c r="C14" s="8">
        <v>18000</v>
      </c>
      <c r="D14" s="8">
        <v>26000</v>
      </c>
      <c r="E14" s="8">
        <v>37000</v>
      </c>
    </row>
    <row r="22" spans="1:8" x14ac:dyDescent="0.25">
      <c r="E22" s="13" t="s">
        <v>34</v>
      </c>
      <c r="F22" s="13"/>
    </row>
    <row r="23" spans="1:8" x14ac:dyDescent="0.25">
      <c r="A23" s="12" t="s">
        <v>24</v>
      </c>
      <c r="B23" s="12"/>
      <c r="E23" s="14"/>
      <c r="F23" s="14" t="s">
        <v>35</v>
      </c>
      <c r="G23" s="14"/>
      <c r="H23" s="14"/>
    </row>
    <row r="24" spans="1:8" ht="15.75" thickBot="1" x14ac:dyDescent="0.3">
      <c r="A24" s="7" t="s">
        <v>1</v>
      </c>
      <c r="B24" t="s">
        <v>25</v>
      </c>
      <c r="E24" s="15"/>
      <c r="F24" s="3" t="s">
        <v>36</v>
      </c>
      <c r="G24" s="3" t="s">
        <v>37</v>
      </c>
      <c r="H24" s="3" t="s">
        <v>38</v>
      </c>
    </row>
    <row r="25" spans="1:8" ht="15.75" thickTop="1" x14ac:dyDescent="0.25">
      <c r="A25" s="7" t="s">
        <v>26</v>
      </c>
      <c r="B25" t="s">
        <v>30</v>
      </c>
      <c r="E25" s="2" t="s">
        <v>33</v>
      </c>
      <c r="F25" s="9">
        <v>25000</v>
      </c>
      <c r="G25" s="9">
        <v>35000</v>
      </c>
      <c r="H25" s="9">
        <v>45000</v>
      </c>
    </row>
    <row r="26" spans="1:8" x14ac:dyDescent="0.25">
      <c r="A26" s="7" t="s">
        <v>27</v>
      </c>
      <c r="B26" t="s">
        <v>31</v>
      </c>
      <c r="E26" s="1" t="s">
        <v>30</v>
      </c>
      <c r="F26" s="8">
        <v>20000</v>
      </c>
      <c r="G26" s="8">
        <v>25000</v>
      </c>
      <c r="H26" s="8">
        <v>30000</v>
      </c>
    </row>
    <row r="27" spans="1:8" x14ac:dyDescent="0.25">
      <c r="A27" s="7" t="s">
        <v>28</v>
      </c>
      <c r="B27" t="s">
        <v>32</v>
      </c>
      <c r="E27" s="1" t="s">
        <v>32</v>
      </c>
      <c r="F27" s="8">
        <v>150000</v>
      </c>
      <c r="G27" s="8">
        <v>20000</v>
      </c>
      <c r="H27" s="8">
        <v>25000</v>
      </c>
    </row>
    <row r="28" spans="1:8" x14ac:dyDescent="0.25">
      <c r="A28" s="7" t="s">
        <v>29</v>
      </c>
      <c r="B28" t="s">
        <v>33</v>
      </c>
      <c r="E28" s="1" t="s">
        <v>31</v>
      </c>
      <c r="F28" s="8">
        <v>18000</v>
      </c>
      <c r="G28" s="8">
        <v>26000</v>
      </c>
      <c r="H28" s="8">
        <v>37000</v>
      </c>
    </row>
    <row r="31" spans="1:8" ht="15.75" thickBot="1" x14ac:dyDescent="0.3">
      <c r="B31" s="11" t="s">
        <v>25</v>
      </c>
      <c r="C31" s="3" t="s">
        <v>36</v>
      </c>
      <c r="D31" s="3" t="s">
        <v>37</v>
      </c>
      <c r="E31" s="3" t="s">
        <v>38</v>
      </c>
    </row>
    <row r="32" spans="1:8" ht="15.75" thickTop="1" x14ac:dyDescent="0.25">
      <c r="B32" s="2" t="s">
        <v>33</v>
      </c>
      <c r="C32" s="9">
        <v>25000</v>
      </c>
      <c r="D32" s="9">
        <v>35000</v>
      </c>
      <c r="E32" s="9">
        <v>45000</v>
      </c>
    </row>
    <row r="33" spans="1:10" x14ac:dyDescent="0.25">
      <c r="B33" s="1" t="s">
        <v>30</v>
      </c>
      <c r="C33" s="8">
        <v>20000</v>
      </c>
      <c r="D33" s="8">
        <v>25000</v>
      </c>
      <c r="E33" s="8">
        <v>30000</v>
      </c>
    </row>
    <row r="34" spans="1:10" x14ac:dyDescent="0.25">
      <c r="B34" s="1" t="s">
        <v>32</v>
      </c>
      <c r="C34" s="8">
        <v>150000</v>
      </c>
      <c r="D34" s="8">
        <v>20000</v>
      </c>
      <c r="E34" s="8">
        <v>25000</v>
      </c>
    </row>
    <row r="35" spans="1:10" x14ac:dyDescent="0.25">
      <c r="B35" s="1" t="s">
        <v>31</v>
      </c>
      <c r="C35" s="8">
        <v>18000</v>
      </c>
      <c r="D35" s="8">
        <v>26000</v>
      </c>
      <c r="E35" s="8">
        <v>37000</v>
      </c>
    </row>
    <row r="47" spans="1:10" ht="15.75" thickBot="1" x14ac:dyDescent="0.3">
      <c r="A47" s="6" t="s">
        <v>0</v>
      </c>
      <c r="B47" s="6" t="s">
        <v>1</v>
      </c>
      <c r="C47" s="10" t="s">
        <v>25</v>
      </c>
      <c r="D47" s="6" t="s">
        <v>2</v>
      </c>
      <c r="E47" s="6" t="s">
        <v>3</v>
      </c>
      <c r="F47" s="6" t="s">
        <v>4</v>
      </c>
      <c r="G47" s="6" t="s">
        <v>5</v>
      </c>
      <c r="H47" s="6" t="s">
        <v>6</v>
      </c>
      <c r="I47" s="6" t="s">
        <v>7</v>
      </c>
      <c r="J47" s="6" t="s">
        <v>8</v>
      </c>
    </row>
    <row r="48" spans="1:10" ht="15.75" thickTop="1" x14ac:dyDescent="0.25">
      <c r="A48" s="2">
        <v>8</v>
      </c>
      <c r="B48" s="4" t="s">
        <v>16</v>
      </c>
      <c r="C48" s="1" t="str">
        <f>VLOOKUP(LEFT(B48,2),Sheet2!$A$4:$B$7,2,FALSE)</f>
        <v>CELANA JEANS</v>
      </c>
      <c r="D48" s="2">
        <f>VALUE(RIGHT(B48,2))</f>
        <v>20</v>
      </c>
      <c r="E48" s="2" t="str">
        <f>IF(MID(B48,4,2)="SM","SMALL",IF(MID(B48,4,2)="ME","MEDIUM",IF(MID(B48,4,2)="LA","LARGE")))</f>
        <v>MEDIUM</v>
      </c>
      <c r="F48" s="2">
        <f>VLOOKUP(C48,Sheet2!$E$2:$H$7,IF(Sheet1!E55="SMALL",2,IF(Sheet1!E55="MEDIUM",3,4)),FALSE)</f>
        <v>45000</v>
      </c>
      <c r="G48" s="2">
        <f>IF(D48&lt;10,2%,IF(D48&lt;=15,3%,IF(D48&gt;20,5%,4%))*(F48*D48))</f>
        <v>36000</v>
      </c>
      <c r="H48" s="2" t="str">
        <f>IF(E48="SMALL","Ballpoint",IF(E48="MEDIUM","Gantungan Kunci",IF(E48="LARGE","Kalender")))</f>
        <v>Gantungan Kunci</v>
      </c>
      <c r="I48" s="2" t="str">
        <f>IF(C48="CELANA JEANS","Boleh Retur","Tidak Return")</f>
        <v>Boleh Retur</v>
      </c>
      <c r="J48" s="2">
        <f>(D48*F48)-G48</f>
        <v>864000</v>
      </c>
    </row>
    <row r="49" spans="1:10" x14ac:dyDescent="0.25">
      <c r="A49" s="1">
        <v>4</v>
      </c>
      <c r="B49" s="5" t="s">
        <v>12</v>
      </c>
      <c r="C49" s="1" t="str">
        <f>VLOOKUP(LEFT(B49,2),Sheet2!$A$4:$B$7,2,FALSE)</f>
        <v>CELANA JEANS</v>
      </c>
      <c r="D49" s="2">
        <f>VALUE(RIGHT(B49,2))</f>
        <v>16</v>
      </c>
      <c r="E49" s="2" t="str">
        <f>IF(MID(B49,4,2)="SM","SMALL",IF(MID(B49,4,2)="ME","MEDIUM",IF(MID(B49,4,2)="LA","LARGE")))</f>
        <v>SMALL</v>
      </c>
      <c r="F49" s="2">
        <f>VLOOKUP(C49,Sheet2!$E$2:$H$7,IF(Sheet1!E51="SMALL",2,IF(Sheet1!E51="MEDIUM",3,4)),FALSE)</f>
        <v>45000</v>
      </c>
      <c r="G49" s="2">
        <f>IF(D49&lt;10,2%,IF(D49&lt;=15,3%,IF(D49&gt;20,5%,4%))*(F49*D49))</f>
        <v>28800</v>
      </c>
      <c r="H49" s="2" t="str">
        <f>IF(E49="SMALL","Ballpoint",IF(E49="MEDIUM","Gantungan Kunci",IF(E49="LARGE","Kalender")))</f>
        <v>Ballpoint</v>
      </c>
      <c r="I49" s="2" t="str">
        <f>IF(C49="CELANA JEANS","Boleh Retur","Tidak Return")</f>
        <v>Boleh Retur</v>
      </c>
      <c r="J49" s="2">
        <f>(D49*F49)-G49</f>
        <v>691200</v>
      </c>
    </row>
    <row r="50" spans="1:10" x14ac:dyDescent="0.25">
      <c r="A50" s="1">
        <v>1</v>
      </c>
      <c r="B50" s="5" t="s">
        <v>9</v>
      </c>
      <c r="C50" s="1" t="str">
        <f>VLOOKUP(LEFT(B50,2),Sheet2!$A$4:$B$7,2,FALSE)</f>
        <v>JAKET</v>
      </c>
      <c r="D50" s="2">
        <f>VALUE(RIGHT(B50,2))</f>
        <v>20</v>
      </c>
      <c r="E50" s="2" t="str">
        <f>IF(MID(B50,4,2)="SM","SMALL",IF(MID(B50,4,2)="ME","MEDIUM",IF(MID(B50,4,2)="LA","LARGE")))</f>
        <v>SMALL</v>
      </c>
      <c r="F50" s="2">
        <f>VLOOKUP(C50,Sheet2!$E$2:$H$7,IF(Sheet1!E48="SMALL",2,IF(Sheet1!E48="MEDIUM",3,4)),FALSE)</f>
        <v>30000</v>
      </c>
      <c r="G50" s="2">
        <f>IF(D50&lt;10,2%,IF(D50&lt;=15,3%,IF(D50&gt;20,5%,4%))*(F50*D50))</f>
        <v>24000</v>
      </c>
      <c r="H50" s="2" t="str">
        <f>IF(E50="SMALL","Ballpoint",IF(E50="MEDIUM","Gantungan Kunci",IF(E50="LARGE","Kalender")))</f>
        <v>Ballpoint</v>
      </c>
      <c r="I50" s="2" t="str">
        <f>IF(C50="CELANA JEANS","Boleh Retur","Tidak Return")</f>
        <v>Tidak Return</v>
      </c>
      <c r="J50" s="2">
        <f>(D50*F50)-G50</f>
        <v>576000</v>
      </c>
    </row>
    <row r="51" spans="1:10" x14ac:dyDescent="0.25">
      <c r="A51" s="1">
        <v>2</v>
      </c>
      <c r="B51" s="5" t="s">
        <v>10</v>
      </c>
      <c r="C51" s="1" t="str">
        <f>VLOOKUP(LEFT(B51,2),Sheet2!$A$4:$B$7,2,FALSE)</f>
        <v>SWITTER</v>
      </c>
      <c r="D51" s="2">
        <f>VALUE(RIGHT(B51,2))</f>
        <v>12</v>
      </c>
      <c r="E51" s="2" t="str">
        <f>IF(MID(B51,4,2)="SM","SMALL",IF(MID(B51,4,2)="ME","MEDIUM",IF(MID(B51,4,2)="LA","LARGE")))</f>
        <v>MEDIUM</v>
      </c>
      <c r="F51" s="2">
        <f>VLOOKUP(C51,Sheet2!$E$2:$H$7,IF(Sheet1!E49="SMALL",2,IF(Sheet1!E49="MEDIUM",3,4)),FALSE)</f>
        <v>37000</v>
      </c>
      <c r="G51" s="2">
        <f>IF(D51&lt;10,2%,IF(D51&lt;=15,3%,IF(D51&gt;20,5%,4%))*(F51*D51))</f>
        <v>13320</v>
      </c>
      <c r="H51" s="2" t="str">
        <f>IF(E51="SMALL","Ballpoint",IF(E51="MEDIUM","Gantungan Kunci",IF(E51="LARGE","Kalender")))</f>
        <v>Gantungan Kunci</v>
      </c>
      <c r="I51" s="2" t="str">
        <f>IF(C51="CELANA JEANS","Boleh Retur","Tidak Return")</f>
        <v>Tidak Return</v>
      </c>
      <c r="J51" s="2">
        <f>(D51*F51)-G51</f>
        <v>430680</v>
      </c>
    </row>
    <row r="52" spans="1:10" x14ac:dyDescent="0.25">
      <c r="A52" s="1">
        <v>12</v>
      </c>
      <c r="B52" s="5" t="s">
        <v>39</v>
      </c>
      <c r="C52" s="1" t="str">
        <f>VLOOKUP(LEFT(B52,2),Sheet2!$A$4:$B$7,2,FALSE)</f>
        <v>SWITTER</v>
      </c>
      <c r="D52" s="2">
        <f>VALUE(RIGHT(B52,2))</f>
        <v>12</v>
      </c>
      <c r="E52" s="2" t="str">
        <f>IF(MID(B52,4,2)="SM","SMALL",IF(MID(B52,4,2)="ME","MEDIUM",IF(MID(B52,4,2)="LA","LARGE")))</f>
        <v>LARGE</v>
      </c>
      <c r="F52" s="2">
        <f>VLOOKUP(C52,Sheet2!$E$2:$H$7,IF(Sheet1!E59="SMALL",2,IF(Sheet1!E59="MEDIUM",3,4)),FALSE)</f>
        <v>37000</v>
      </c>
      <c r="G52" s="2">
        <f>IF(D52&lt;10,2%,IF(D52&lt;=15,3%,IF(D52&gt;20,5%,4%))*(F52*D52))</f>
        <v>13320</v>
      </c>
      <c r="H52" s="2" t="str">
        <f>IF(E52="SMALL","Ballpoint",IF(E52="MEDIUM","Gantungan Kunci",IF(E52="LARGE","Kalender")))</f>
        <v>Kalender</v>
      </c>
      <c r="I52" s="2" t="str">
        <f>IF(C52="CELANA JEANS","Boleh Retur","Tidak Return")</f>
        <v>Tidak Return</v>
      </c>
      <c r="J52" s="2">
        <f>(D52*F52)-G52</f>
        <v>430680</v>
      </c>
    </row>
    <row r="53" spans="1:10" x14ac:dyDescent="0.25">
      <c r="A53" s="1">
        <v>3</v>
      </c>
      <c r="B53" s="5" t="s">
        <v>11</v>
      </c>
      <c r="C53" s="1" t="str">
        <f>VLOOKUP(LEFT(B53,2),Sheet2!$A$4:$B$7,2,FALSE)</f>
        <v>KAOS</v>
      </c>
      <c r="D53" s="2">
        <f>VALUE(RIGHT(B53,2))</f>
        <v>15</v>
      </c>
      <c r="E53" s="2" t="str">
        <f>IF(MID(B53,4,2)="SM","SMALL",IF(MID(B53,4,2)="ME","MEDIUM",IF(MID(B53,4,2)="LA","LARGE")))</f>
        <v>LARGE</v>
      </c>
      <c r="F53" s="2">
        <f>VLOOKUP(C53,Sheet2!$E$2:$H$7,IF(Sheet1!E50="SMALL",2,IF(Sheet1!E50="MEDIUM",3,4)),FALSE)</f>
        <v>25000</v>
      </c>
      <c r="G53" s="2">
        <f>IF(D53&lt;10,2%,IF(D53&lt;=15,3%,IF(D53&gt;20,5%,4%))*(F53*D53))</f>
        <v>11250</v>
      </c>
      <c r="H53" s="2" t="str">
        <f>IF(E53="SMALL","Ballpoint",IF(E53="MEDIUM","Gantungan Kunci",IF(E53="LARGE","Kalender")))</f>
        <v>Kalender</v>
      </c>
      <c r="I53" s="2" t="str">
        <f>IF(C53="CELANA JEANS","Boleh Retur","Tidak Return")</f>
        <v>Tidak Return</v>
      </c>
      <c r="J53" s="2">
        <f>(D53*F53)-G53</f>
        <v>363750</v>
      </c>
    </row>
    <row r="54" spans="1:10" x14ac:dyDescent="0.25">
      <c r="A54" s="1">
        <v>7</v>
      </c>
      <c r="B54" s="5" t="s">
        <v>15</v>
      </c>
      <c r="C54" s="1" t="str">
        <f>VLOOKUP(LEFT(B54,2),Sheet2!$A$4:$B$7,2,FALSE)</f>
        <v>KAOS</v>
      </c>
      <c r="D54" s="2">
        <f>VALUE(RIGHT(B54,2))</f>
        <v>13</v>
      </c>
      <c r="E54" s="2" t="str">
        <f>IF(MID(B54,4,2)="SM","SMALL",IF(MID(B54,4,2)="ME","MEDIUM",IF(MID(B54,4,2)="LA","LARGE")))</f>
        <v>SMALL</v>
      </c>
      <c r="F54" s="2">
        <f>VLOOKUP(C54,Sheet2!$E$2:$H$7,IF(Sheet1!E54="SMALL",2,IF(Sheet1!E54="MEDIUM",3,4)),FALSE)</f>
        <v>25000</v>
      </c>
      <c r="G54" s="2">
        <f>IF(D54&lt;10,2%,IF(D54&lt;=15,3%,IF(D54&gt;20,5%,4%))*(F54*D54))</f>
        <v>9750</v>
      </c>
      <c r="H54" s="2" t="str">
        <f>IF(E54="SMALL","Ballpoint",IF(E54="MEDIUM","Gantungan Kunci",IF(E54="LARGE","Kalender")))</f>
        <v>Ballpoint</v>
      </c>
      <c r="I54" s="2" t="str">
        <f>IF(C54="CELANA JEANS","Boleh Retur","Tidak Return")</f>
        <v>Tidak Return</v>
      </c>
      <c r="J54" s="2">
        <f>(D54*F54)-G54</f>
        <v>315250</v>
      </c>
    </row>
    <row r="55" spans="1:10" x14ac:dyDescent="0.25">
      <c r="A55" s="1">
        <v>10</v>
      </c>
      <c r="B55" s="5" t="s">
        <v>18</v>
      </c>
      <c r="C55" s="1" t="str">
        <f>VLOOKUP(LEFT(B55,2),Sheet2!$A$4:$B$7,2,FALSE)</f>
        <v>JAKET</v>
      </c>
      <c r="D55" s="2">
        <f>VALUE(RIGHT(B55,2))</f>
        <v>10</v>
      </c>
      <c r="E55" s="2" t="str">
        <f>IF(MID(B55,4,2)="SM","SMALL",IF(MID(B55,4,2)="ME","MEDIUM",IF(MID(B55,4,2)="LA","LARGE")))</f>
        <v>SMALL</v>
      </c>
      <c r="F55" s="2">
        <f>VLOOKUP(C55,Sheet2!$E$2:$H$7,IF(Sheet1!E57="SMALL",2,IF(Sheet1!E57="MEDIUM",3,4)),FALSE)</f>
        <v>30000</v>
      </c>
      <c r="G55" s="2">
        <v>4000</v>
      </c>
      <c r="H55" s="2" t="str">
        <f>IF(E55="SMALL","Ballpoint",IF(E55="MEDIUM","Gantungan Kunci",IF(E55="LARGE","Kalender")))</f>
        <v>Ballpoint</v>
      </c>
      <c r="I55" s="2" t="str">
        <f>IF(C55="CELANA JEANS","Boleh Retur","Tidak Return")</f>
        <v>Tidak Return</v>
      </c>
      <c r="J55" s="2">
        <f>(D55*F55)-G55</f>
        <v>296000</v>
      </c>
    </row>
    <row r="56" spans="1:10" x14ac:dyDescent="0.25">
      <c r="A56" s="1">
        <v>6</v>
      </c>
      <c r="B56" s="5" t="s">
        <v>14</v>
      </c>
      <c r="C56" s="1" t="str">
        <f>VLOOKUP(LEFT(B56,2),Sheet2!$A$4:$B$7,2,FALSE)</f>
        <v>SWITTER</v>
      </c>
      <c r="D56" s="2">
        <f>VALUE(RIGHT(B56,2))</f>
        <v>6</v>
      </c>
      <c r="E56" s="2" t="str">
        <f>IF(MID(B56,4,2)="SM","SMALL",IF(MID(B56,4,2)="ME","MEDIUM",IF(MID(B56,4,2)="LA","LARGE")))</f>
        <v>LARGE</v>
      </c>
      <c r="F56" s="2">
        <f>VLOOKUP(C56,Sheet2!$E$2:$H$7,IF(Sheet1!E53="SMALL",2,IF(Sheet1!E53="MEDIUM",3,4)),FALSE)</f>
        <v>37000</v>
      </c>
      <c r="G56" s="2">
        <v>4440</v>
      </c>
      <c r="H56" s="2" t="str">
        <f>IF(E56="SMALL","Ballpoint",IF(E56="MEDIUM","Gantungan Kunci",IF(E56="LARGE","Kalender")))</f>
        <v>Kalender</v>
      </c>
      <c r="I56" s="2" t="str">
        <f>IF(C56="CELANA JEANS","Boleh Retur","Tidak Return")</f>
        <v>Tidak Return</v>
      </c>
      <c r="J56" s="2">
        <f>(D56*F56)-G56</f>
        <v>217560</v>
      </c>
    </row>
    <row r="57" spans="1:10" x14ac:dyDescent="0.25">
      <c r="A57" s="1">
        <v>9</v>
      </c>
      <c r="B57" s="5" t="s">
        <v>17</v>
      </c>
      <c r="C57" s="1" t="str">
        <f>VLOOKUP(LEFT(B57,2),Sheet2!$A$4:$B$7,2,FALSE)</f>
        <v>JAKET</v>
      </c>
      <c r="D57" s="2">
        <f>VALUE(RIGHT(B57,2))</f>
        <v>5</v>
      </c>
      <c r="E57" s="2" t="str">
        <f>IF(MID(B57,4,2)="SM","SMALL",IF(MID(B57,4,2)="ME","MEDIUM",IF(MID(B57,4,2)="LA","LARGE")))</f>
        <v>LARGE</v>
      </c>
      <c r="F57" s="2">
        <f>VLOOKUP(C57,Sheet2!$E$2:$H$7,IF(Sheet1!E56="SMALL",2,IF(Sheet1!E56="MEDIUM",3,4)),FALSE)</f>
        <v>30000</v>
      </c>
      <c r="G57" s="2">
        <v>3000</v>
      </c>
      <c r="H57" s="2" t="str">
        <f>IF(E57="SMALL","Ballpoint",IF(E57="MEDIUM","Gantungan Kunci",IF(E57="LARGE","Kalender")))</f>
        <v>Kalender</v>
      </c>
      <c r="I57" s="2" t="str">
        <f>IF(C57="CELANA JEANS","Boleh Retur","Tidak Return")</f>
        <v>Tidak Return</v>
      </c>
      <c r="J57" s="2">
        <f>(D57*F57)-G57</f>
        <v>147000</v>
      </c>
    </row>
    <row r="58" spans="1:10" x14ac:dyDescent="0.25">
      <c r="A58" s="1">
        <v>5</v>
      </c>
      <c r="B58" s="5" t="s">
        <v>13</v>
      </c>
      <c r="C58" s="1" t="str">
        <f>VLOOKUP(LEFT(B58,2),Sheet2!$A$4:$B$7,2,FALSE)</f>
        <v>JAKET</v>
      </c>
      <c r="D58" s="2">
        <f>VALUE(RIGHT(B58,2))</f>
        <v>3</v>
      </c>
      <c r="E58" s="2" t="str">
        <f>IF(MID(B58,4,2)="SM","SMALL",IF(MID(B58,4,2)="ME","MEDIUM",IF(MID(B58,4,2)="LA","LARGE")))</f>
        <v>MEDIUM</v>
      </c>
      <c r="F58" s="2">
        <f>VLOOKUP(C58,Sheet2!$E$2:$H$7,IF(Sheet1!E52="SMALL",2,IF(Sheet1!E52="MEDIUM",3,4)),FALSE)</f>
        <v>30000</v>
      </c>
      <c r="G58" s="2">
        <v>1500</v>
      </c>
      <c r="H58" s="2" t="str">
        <f>IF(E58="SMALL","Ballpoint",IF(E58="MEDIUM","Gantungan Kunci",IF(E58="LARGE","Kalender")))</f>
        <v>Gantungan Kunci</v>
      </c>
      <c r="I58" s="2" t="str">
        <f>IF(C58="CELANA JEANS","Boleh Retur","Tidak Return")</f>
        <v>Tidak Return</v>
      </c>
      <c r="J58" s="2">
        <f>(D58*F58)-G58</f>
        <v>88500</v>
      </c>
    </row>
    <row r="59" spans="1:10" x14ac:dyDescent="0.25">
      <c r="A59" s="1">
        <v>11</v>
      </c>
      <c r="B59" s="5" t="s">
        <v>19</v>
      </c>
      <c r="C59" s="1" t="str">
        <f>VLOOKUP(LEFT(B59,2),Sheet2!$A$4:$B$7,2,FALSE)</f>
        <v>CELANA JEANS</v>
      </c>
      <c r="D59" s="2">
        <f>VALUE(RIGHT(B59,2))</f>
        <v>1</v>
      </c>
      <c r="E59" s="2" t="str">
        <f>IF(MID(B59,4,2)="SM","SMALL",IF(MID(B59,4,2)="ME","MEDIUM",IF(MID(B59,4,2)="LA","LARGE")))</f>
        <v>MEDIUM</v>
      </c>
      <c r="F59" s="2">
        <f>VLOOKUP(C59,Sheet2!$E$2:$H$7,IF(Sheet1!E58="SMALL",2,IF(Sheet1!E58="MEDIUM",3,4)),FALSE)</f>
        <v>45000</v>
      </c>
      <c r="G59" s="2">
        <v>700</v>
      </c>
      <c r="H59" s="2" t="str">
        <f>IF(E59="SMALL","Ballpoint",IF(E59="MEDIUM","Gantungan Kunci",IF(E59="LARGE","Kalender")))</f>
        <v>Gantungan Kunci</v>
      </c>
      <c r="I59" s="2" t="str">
        <f>IF(C59="CELANA JEANS","Boleh Retur","Tidak Return")</f>
        <v>Boleh Retur</v>
      </c>
      <c r="J59" s="2">
        <f>(D59*F59)-G59</f>
        <v>44300</v>
      </c>
    </row>
    <row r="64" spans="1:10" ht="15.75" thickBot="1" x14ac:dyDescent="0.3">
      <c r="A64" s="6" t="s">
        <v>0</v>
      </c>
      <c r="B64" s="6" t="s">
        <v>1</v>
      </c>
      <c r="C64" s="10" t="s">
        <v>25</v>
      </c>
      <c r="D64" s="6" t="s">
        <v>2</v>
      </c>
      <c r="E64" s="6" t="s">
        <v>3</v>
      </c>
      <c r="F64" s="6" t="s">
        <v>4</v>
      </c>
      <c r="G64" s="6" t="s">
        <v>5</v>
      </c>
      <c r="H64" s="6" t="s">
        <v>6</v>
      </c>
      <c r="I64" s="6" t="s">
        <v>7</v>
      </c>
      <c r="J64" s="6" t="s">
        <v>8</v>
      </c>
    </row>
    <row r="65" spans="1:10" ht="15.75" hidden="1" thickTop="1" x14ac:dyDescent="0.25">
      <c r="A65" s="2">
        <v>8</v>
      </c>
      <c r="B65" s="4" t="s">
        <v>16</v>
      </c>
      <c r="C65" s="1" t="str">
        <f>VLOOKUP(LEFT(B65,2),Sheet2!$A$4:$B$7,2,FALSE)</f>
        <v>CELANA JEANS</v>
      </c>
      <c r="D65" s="2">
        <f>VALUE(RIGHT(B65,2))</f>
        <v>20</v>
      </c>
      <c r="E65" s="2" t="str">
        <f>IF(MID(B65,4,2)="SM","SMALL",IF(MID(B65,4,2)="ME","MEDIUM",IF(MID(B65,4,2)="LA","LARGE")))</f>
        <v>MEDIUM</v>
      </c>
      <c r="F65" s="2">
        <f>VLOOKUP(C65,Sheet2!$E$2:$H$7,IF(Sheet1!E72="SMALL",2,IF(Sheet1!E72="MEDIUM",3,4)),FALSE)</f>
        <v>45000</v>
      </c>
      <c r="G65" s="2">
        <f>IF(D65&lt;10,2%,IF(D65&lt;=15,3%,IF(D65&gt;20,5%,4%))*(F65*D65))</f>
        <v>36000</v>
      </c>
      <c r="H65" s="2" t="str">
        <f>IF(E65="SMALL","Ballpoint",IF(E65="MEDIUM","Gantungan Kunci",IF(E65="LARGE","Kalender")))</f>
        <v>Gantungan Kunci</v>
      </c>
      <c r="I65" s="2" t="str">
        <f>IF(C65="CELANA JEANS","Boleh Retur","Tidak Return")</f>
        <v>Boleh Retur</v>
      </c>
      <c r="J65" s="2">
        <f>(D65*F65)-G65</f>
        <v>864000</v>
      </c>
    </row>
    <row r="66" spans="1:10" ht="15.75" hidden="1" thickTop="1" x14ac:dyDescent="0.25">
      <c r="A66" s="1">
        <v>4</v>
      </c>
      <c r="B66" s="5" t="s">
        <v>12</v>
      </c>
      <c r="C66" s="1" t="str">
        <f>VLOOKUP(LEFT(B66,2),Sheet2!$A$4:$B$7,2,FALSE)</f>
        <v>CELANA JEANS</v>
      </c>
      <c r="D66" s="2">
        <f>VALUE(RIGHT(B66,2))</f>
        <v>16</v>
      </c>
      <c r="E66" s="2" t="str">
        <f>IF(MID(B66,4,2)="SM","SMALL",IF(MID(B66,4,2)="ME","MEDIUM",IF(MID(B66,4,2)="LA","LARGE")))</f>
        <v>SMALL</v>
      </c>
      <c r="F66" s="2">
        <f>VLOOKUP(C66,Sheet2!$E$2:$H$7,IF(Sheet1!E68="SMALL",2,IF(Sheet1!E68="MEDIUM",3,4)),FALSE)</f>
        <v>45000</v>
      </c>
      <c r="G66" s="2">
        <f>IF(D66&lt;10,2%,IF(D66&lt;=15,3%,IF(D66&gt;20,5%,4%))*(F66*D66))</f>
        <v>28800</v>
      </c>
      <c r="H66" s="2" t="str">
        <f>IF(E66="SMALL","Ballpoint",IF(E66="MEDIUM","Gantungan Kunci",IF(E66="LARGE","Kalender")))</f>
        <v>Ballpoint</v>
      </c>
      <c r="I66" s="2" t="str">
        <f>IF(C66="CELANA JEANS","Boleh Retur","Tidak Return")</f>
        <v>Boleh Retur</v>
      </c>
      <c r="J66" s="2">
        <f>(D66*F66)-G66</f>
        <v>691200</v>
      </c>
    </row>
    <row r="67" spans="1:10" ht="15.75" thickTop="1" x14ac:dyDescent="0.25">
      <c r="A67" s="1">
        <v>1</v>
      </c>
      <c r="B67" s="5" t="s">
        <v>9</v>
      </c>
      <c r="C67" s="1" t="str">
        <f>VLOOKUP(LEFT(B67,2),Sheet2!$A$4:$B$7,2,FALSE)</f>
        <v>JAKET</v>
      </c>
      <c r="D67" s="2">
        <f>VALUE(RIGHT(B67,2))</f>
        <v>20</v>
      </c>
      <c r="E67" s="2" t="str">
        <f>IF(MID(B67,4,2)="SM","SMALL",IF(MID(B67,4,2)="ME","MEDIUM",IF(MID(B67,4,2)="LA","LARGE")))</f>
        <v>SMALL</v>
      </c>
      <c r="F67" s="2">
        <f>VLOOKUP(C67,Sheet2!$E$2:$H$7,IF(Sheet1!E65="SMALL",2,IF(Sheet1!E65="MEDIUM",3,4)),FALSE)</f>
        <v>30000</v>
      </c>
      <c r="G67" s="2">
        <f>IF(D67&lt;10,2%,IF(D67&lt;=15,3%,IF(D67&gt;20,5%,4%))*(F67*D67))</f>
        <v>24000</v>
      </c>
      <c r="H67" s="2" t="str">
        <f>IF(E67="SMALL","Ballpoint",IF(E67="MEDIUM","Gantungan Kunci",IF(E67="LARGE","Kalender")))</f>
        <v>Ballpoint</v>
      </c>
      <c r="I67" s="2" t="str">
        <f>IF(C67="CELANA JEANS","Boleh Retur","Tidak Return")</f>
        <v>Tidak Return</v>
      </c>
      <c r="J67" s="2">
        <f>(D67*F67)-G67</f>
        <v>576000</v>
      </c>
    </row>
    <row r="68" spans="1:10" hidden="1" x14ac:dyDescent="0.25">
      <c r="A68" s="1">
        <v>2</v>
      </c>
      <c r="B68" s="5" t="s">
        <v>10</v>
      </c>
      <c r="C68" s="1" t="str">
        <f>VLOOKUP(LEFT(B68,2),Sheet2!$A$4:$B$7,2,FALSE)</f>
        <v>SWITTER</v>
      </c>
      <c r="D68" s="2">
        <f>VALUE(RIGHT(B68,2))</f>
        <v>12</v>
      </c>
      <c r="E68" s="2" t="str">
        <f>IF(MID(B68,4,2)="SM","SMALL",IF(MID(B68,4,2)="ME","MEDIUM",IF(MID(B68,4,2)="LA","LARGE")))</f>
        <v>MEDIUM</v>
      </c>
      <c r="F68" s="2">
        <f>VLOOKUP(C68,Sheet2!$E$2:$H$7,IF(Sheet1!E66="SMALL",2,IF(Sheet1!E66="MEDIUM",3,4)),FALSE)</f>
        <v>37000</v>
      </c>
      <c r="G68" s="2">
        <f>IF(D68&lt;10,2%,IF(D68&lt;=15,3%,IF(D68&gt;20,5%,4%))*(F68*D68))</f>
        <v>13320</v>
      </c>
      <c r="H68" s="2" t="str">
        <f>IF(E68="SMALL","Ballpoint",IF(E68="MEDIUM","Gantungan Kunci",IF(E68="LARGE","Kalender")))</f>
        <v>Gantungan Kunci</v>
      </c>
      <c r="I68" s="2" t="str">
        <f>IF(C68="CELANA JEANS","Boleh Retur","Tidak Return")</f>
        <v>Tidak Return</v>
      </c>
      <c r="J68" s="2">
        <f>(D68*F68)-G68</f>
        <v>430680</v>
      </c>
    </row>
    <row r="69" spans="1:10" hidden="1" x14ac:dyDescent="0.25">
      <c r="A69" s="1">
        <v>12</v>
      </c>
      <c r="B69" s="5" t="s">
        <v>39</v>
      </c>
      <c r="C69" s="1" t="str">
        <f>VLOOKUP(LEFT(B69,2),Sheet2!$A$4:$B$7,2,FALSE)</f>
        <v>SWITTER</v>
      </c>
      <c r="D69" s="2">
        <f>VALUE(RIGHT(B69,2))</f>
        <v>12</v>
      </c>
      <c r="E69" s="2" t="str">
        <f>IF(MID(B69,4,2)="SM","SMALL",IF(MID(B69,4,2)="ME","MEDIUM",IF(MID(B69,4,2)="LA","LARGE")))</f>
        <v>LARGE</v>
      </c>
      <c r="F69" s="2">
        <f>VLOOKUP(C69,Sheet2!$E$2:$H$7,IF(Sheet1!E76="SMALL",2,IF(Sheet1!E76="MEDIUM",3,4)),FALSE)</f>
        <v>37000</v>
      </c>
      <c r="G69" s="2">
        <f>IF(D69&lt;10,2%,IF(D69&lt;=15,3%,IF(D69&gt;20,5%,4%))*(F69*D69))</f>
        <v>13320</v>
      </c>
      <c r="H69" s="2" t="str">
        <f>IF(E69="SMALL","Ballpoint",IF(E69="MEDIUM","Gantungan Kunci",IF(E69="LARGE","Kalender")))</f>
        <v>Kalender</v>
      </c>
      <c r="I69" s="2" t="str">
        <f>IF(C69="CELANA JEANS","Boleh Retur","Tidak Return")</f>
        <v>Tidak Return</v>
      </c>
      <c r="J69" s="2">
        <f>(D69*F69)-G69</f>
        <v>430680</v>
      </c>
    </row>
    <row r="70" spans="1:10" hidden="1" x14ac:dyDescent="0.25">
      <c r="A70" s="1">
        <v>3</v>
      </c>
      <c r="B70" s="5" t="s">
        <v>11</v>
      </c>
      <c r="C70" s="1" t="str">
        <f>VLOOKUP(LEFT(B70,2),Sheet2!$A$4:$B$7,2,FALSE)</f>
        <v>KAOS</v>
      </c>
      <c r="D70" s="2">
        <f>VALUE(RIGHT(B70,2))</f>
        <v>15</v>
      </c>
      <c r="E70" s="2" t="str">
        <f>IF(MID(B70,4,2)="SM","SMALL",IF(MID(B70,4,2)="ME","MEDIUM",IF(MID(B70,4,2)="LA","LARGE")))</f>
        <v>LARGE</v>
      </c>
      <c r="F70" s="2">
        <f>VLOOKUP(C70,Sheet2!$E$2:$H$7,IF(Sheet1!E67="SMALL",2,IF(Sheet1!E67="MEDIUM",3,4)),FALSE)</f>
        <v>25000</v>
      </c>
      <c r="G70" s="2">
        <f>IF(D70&lt;10,2%,IF(D70&lt;=15,3%,IF(D70&gt;20,5%,4%))*(F70*D70))</f>
        <v>11250</v>
      </c>
      <c r="H70" s="2" t="str">
        <f>IF(E70="SMALL","Ballpoint",IF(E70="MEDIUM","Gantungan Kunci",IF(E70="LARGE","Kalender")))</f>
        <v>Kalender</v>
      </c>
      <c r="I70" s="2" t="str">
        <f>IF(C70="CELANA JEANS","Boleh Retur","Tidak Return")</f>
        <v>Tidak Return</v>
      </c>
      <c r="J70" s="2">
        <f>(D70*F70)-G70</f>
        <v>363750</v>
      </c>
    </row>
    <row r="71" spans="1:10" hidden="1" x14ac:dyDescent="0.25">
      <c r="A71" s="1">
        <v>7</v>
      </c>
      <c r="B71" s="5" t="s">
        <v>15</v>
      </c>
      <c r="C71" s="1" t="str">
        <f>VLOOKUP(LEFT(B71,2),Sheet2!$A$4:$B$7,2,FALSE)</f>
        <v>KAOS</v>
      </c>
      <c r="D71" s="2">
        <f>VALUE(RIGHT(B71,2))</f>
        <v>13</v>
      </c>
      <c r="E71" s="2" t="str">
        <f>IF(MID(B71,4,2)="SM","SMALL",IF(MID(B71,4,2)="ME","MEDIUM",IF(MID(B71,4,2)="LA","LARGE")))</f>
        <v>SMALL</v>
      </c>
      <c r="F71" s="2">
        <f>VLOOKUP(C71,Sheet2!$E$2:$H$7,IF(Sheet1!E71="SMALL",2,IF(Sheet1!E71="MEDIUM",3,4)),FALSE)</f>
        <v>25000</v>
      </c>
      <c r="G71" s="2">
        <f>IF(D71&lt;10,2%,IF(D71&lt;=15,3%,IF(D71&gt;20,5%,4%))*(F71*D71))</f>
        <v>9750</v>
      </c>
      <c r="H71" s="2" t="str">
        <f>IF(E71="SMALL","Ballpoint",IF(E71="MEDIUM","Gantungan Kunci",IF(E71="LARGE","Kalender")))</f>
        <v>Ballpoint</v>
      </c>
      <c r="I71" s="2" t="str">
        <f>IF(C71="CELANA JEANS","Boleh Retur","Tidak Return")</f>
        <v>Tidak Return</v>
      </c>
      <c r="J71" s="2">
        <f>(D71*F71)-G71</f>
        <v>315250</v>
      </c>
    </row>
    <row r="72" spans="1:10" x14ac:dyDescent="0.25">
      <c r="A72" s="1">
        <v>10</v>
      </c>
      <c r="B72" s="5" t="s">
        <v>18</v>
      </c>
      <c r="C72" s="1" t="str">
        <f>VLOOKUP(LEFT(B72,2),Sheet2!$A$4:$B$7,2,FALSE)</f>
        <v>JAKET</v>
      </c>
      <c r="D72" s="2">
        <f>VALUE(RIGHT(B72,2))</f>
        <v>10</v>
      </c>
      <c r="E72" s="2" t="str">
        <f>IF(MID(B72,4,2)="SM","SMALL",IF(MID(B72,4,2)="ME","MEDIUM",IF(MID(B72,4,2)="LA","LARGE")))</f>
        <v>SMALL</v>
      </c>
      <c r="F72" s="2">
        <f>VLOOKUP(C72,Sheet2!$E$2:$H$7,IF(Sheet1!E74="SMALL",2,IF(Sheet1!E74="MEDIUM",3,4)),FALSE)</f>
        <v>30000</v>
      </c>
      <c r="G72" s="2">
        <v>4000</v>
      </c>
      <c r="H72" s="2" t="str">
        <f>IF(E72="SMALL","Ballpoint",IF(E72="MEDIUM","Gantungan Kunci",IF(E72="LARGE","Kalender")))</f>
        <v>Ballpoint</v>
      </c>
      <c r="I72" s="2" t="str">
        <f>IF(C72="CELANA JEANS","Boleh Retur","Tidak Return")</f>
        <v>Tidak Return</v>
      </c>
      <c r="J72" s="2">
        <f>(D72*F72)-G72</f>
        <v>296000</v>
      </c>
    </row>
    <row r="73" spans="1:10" hidden="1" x14ac:dyDescent="0.25">
      <c r="A73" s="1">
        <v>6</v>
      </c>
      <c r="B73" s="5" t="s">
        <v>14</v>
      </c>
      <c r="C73" s="1" t="str">
        <f>VLOOKUP(LEFT(B73,2),Sheet2!$A$4:$B$7,2,FALSE)</f>
        <v>SWITTER</v>
      </c>
      <c r="D73" s="2">
        <f>VALUE(RIGHT(B73,2))</f>
        <v>6</v>
      </c>
      <c r="E73" s="2" t="str">
        <f>IF(MID(B73,4,2)="SM","SMALL",IF(MID(B73,4,2)="ME","MEDIUM",IF(MID(B73,4,2)="LA","LARGE")))</f>
        <v>LARGE</v>
      </c>
      <c r="F73" s="2">
        <f>VLOOKUP(C73,Sheet2!$E$2:$H$7,IF(Sheet1!E70="SMALL",2,IF(Sheet1!E70="MEDIUM",3,4)),FALSE)</f>
        <v>37000</v>
      </c>
      <c r="G73" s="2">
        <v>4440</v>
      </c>
      <c r="H73" s="2" t="str">
        <f>IF(E73="SMALL","Ballpoint",IF(E73="MEDIUM","Gantungan Kunci",IF(E73="LARGE","Kalender")))</f>
        <v>Kalender</v>
      </c>
      <c r="I73" s="2" t="str">
        <f>IF(C73="CELANA JEANS","Boleh Retur","Tidak Return")</f>
        <v>Tidak Return</v>
      </c>
      <c r="J73" s="2">
        <f>(D73*F73)-G73</f>
        <v>217560</v>
      </c>
    </row>
    <row r="74" spans="1:10" hidden="1" x14ac:dyDescent="0.25">
      <c r="A74" s="1">
        <v>9</v>
      </c>
      <c r="B74" s="5" t="s">
        <v>17</v>
      </c>
      <c r="C74" s="1" t="str">
        <f>VLOOKUP(LEFT(B74,2),Sheet2!$A$4:$B$7,2,FALSE)</f>
        <v>JAKET</v>
      </c>
      <c r="D74" s="2">
        <f>VALUE(RIGHT(B74,2))</f>
        <v>5</v>
      </c>
      <c r="E74" s="2" t="str">
        <f>IF(MID(B74,4,2)="SM","SMALL",IF(MID(B74,4,2)="ME","MEDIUM",IF(MID(B74,4,2)="LA","LARGE")))</f>
        <v>LARGE</v>
      </c>
      <c r="F74" s="2">
        <f>VLOOKUP(C74,Sheet2!$E$2:$H$7,IF(Sheet1!E73="SMALL",2,IF(Sheet1!E73="MEDIUM",3,4)),FALSE)</f>
        <v>30000</v>
      </c>
      <c r="G74" s="2">
        <v>3000</v>
      </c>
      <c r="H74" s="2" t="str">
        <f>IF(E74="SMALL","Ballpoint",IF(E74="MEDIUM","Gantungan Kunci",IF(E74="LARGE","Kalender")))</f>
        <v>Kalender</v>
      </c>
      <c r="I74" s="2" t="str">
        <f>IF(C74="CELANA JEANS","Boleh Retur","Tidak Return")</f>
        <v>Tidak Return</v>
      </c>
      <c r="J74" s="2">
        <f>(D74*F74)-G74</f>
        <v>147000</v>
      </c>
    </row>
    <row r="75" spans="1:10" hidden="1" x14ac:dyDescent="0.25">
      <c r="A75" s="1">
        <v>5</v>
      </c>
      <c r="B75" s="5" t="s">
        <v>13</v>
      </c>
      <c r="C75" s="1" t="str">
        <f>VLOOKUP(LEFT(B75,2),Sheet2!$A$4:$B$7,2,FALSE)</f>
        <v>JAKET</v>
      </c>
      <c r="D75" s="2">
        <f>VALUE(RIGHT(B75,2))</f>
        <v>3</v>
      </c>
      <c r="E75" s="2" t="str">
        <f>IF(MID(B75,4,2)="SM","SMALL",IF(MID(B75,4,2)="ME","MEDIUM",IF(MID(B75,4,2)="LA","LARGE")))</f>
        <v>MEDIUM</v>
      </c>
      <c r="F75" s="2">
        <f>VLOOKUP(C75,Sheet2!$E$2:$H$7,IF(Sheet1!E69="SMALL",2,IF(Sheet1!E69="MEDIUM",3,4)),FALSE)</f>
        <v>30000</v>
      </c>
      <c r="G75" s="2">
        <v>1500</v>
      </c>
      <c r="H75" s="2" t="str">
        <f>IF(E75="SMALL","Ballpoint",IF(E75="MEDIUM","Gantungan Kunci",IF(E75="LARGE","Kalender")))</f>
        <v>Gantungan Kunci</v>
      </c>
      <c r="I75" s="2" t="str">
        <f>IF(C75="CELANA JEANS","Boleh Retur","Tidak Return")</f>
        <v>Tidak Return</v>
      </c>
      <c r="J75" s="2">
        <f>(D75*F75)-G75</f>
        <v>88500</v>
      </c>
    </row>
    <row r="76" spans="1:10" hidden="1" x14ac:dyDescent="0.25">
      <c r="A76" s="1">
        <v>11</v>
      </c>
      <c r="B76" s="5" t="s">
        <v>19</v>
      </c>
      <c r="C76" s="1" t="str">
        <f>VLOOKUP(LEFT(B76,2),Sheet2!$A$4:$B$7,2,FALSE)</f>
        <v>CELANA JEANS</v>
      </c>
      <c r="D76" s="2">
        <f>VALUE(RIGHT(B76,2))</f>
        <v>1</v>
      </c>
      <c r="E76" s="2" t="str">
        <f>IF(MID(B76,4,2)="SM","SMALL",IF(MID(B76,4,2)="ME","MEDIUM",IF(MID(B76,4,2)="LA","LARGE")))</f>
        <v>MEDIUM</v>
      </c>
      <c r="F76" s="2">
        <f>VLOOKUP(C76,Sheet2!$E$2:$H$7,IF(Sheet1!E75="SMALL",2,IF(Sheet1!E75="MEDIUM",3,4)),FALSE)</f>
        <v>45000</v>
      </c>
      <c r="G76" s="2">
        <v>700</v>
      </c>
      <c r="H76" s="2" t="str">
        <f>IF(E76="SMALL","Ballpoint",IF(E76="MEDIUM","Gantungan Kunci",IF(E76="LARGE","Kalender")))</f>
        <v>Gantungan Kunci</v>
      </c>
      <c r="I76" s="2" t="str">
        <f>IF(C76="CELANA JEANS","Boleh Retur","Tidak Return")</f>
        <v>Boleh Retur</v>
      </c>
      <c r="J76" s="2">
        <f>(D76*F76)-G76</f>
        <v>44300</v>
      </c>
    </row>
  </sheetData>
  <autoFilter ref="A64:J76">
    <filterColumn colId="2">
      <filters>
        <filter val="JAKET"/>
      </filters>
    </filterColumn>
    <filterColumn colId="4">
      <filters>
        <filter val="SMALL"/>
      </filters>
    </filterColumn>
  </autoFilter>
  <mergeCells count="8">
    <mergeCell ref="A23:B23"/>
    <mergeCell ref="E23:E24"/>
    <mergeCell ref="F23:H23"/>
    <mergeCell ref="E1:F1"/>
    <mergeCell ref="A2:B2"/>
    <mergeCell ref="E2:E3"/>
    <mergeCell ref="F2:H2"/>
    <mergeCell ref="E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LABKOM</dc:creator>
  <cp:lastModifiedBy>Windows 10</cp:lastModifiedBy>
  <cp:lastPrinted>2020-02-22T12:49:51Z</cp:lastPrinted>
  <dcterms:created xsi:type="dcterms:W3CDTF">2020-02-22T07:53:06Z</dcterms:created>
  <dcterms:modified xsi:type="dcterms:W3CDTF">2020-02-22T12:50:07Z</dcterms:modified>
</cp:coreProperties>
</file>