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lison\Documents\lavender\"/>
    </mc:Choice>
  </mc:AlternateContent>
  <xr:revisionPtr revIDLastSave="0" documentId="13_ncr:1_{0FA54E8E-F643-45A4-9937-817D10400E45}" xr6:coauthVersionLast="43" xr6:coauthVersionMax="43" xr10:uidLastSave="{00000000-0000-0000-0000-000000000000}"/>
  <bookViews>
    <workbookView xWindow="-110" yWindow="-110" windowWidth="19420" windowHeight="10420" xr2:uid="{00000000-000D-0000-FFFF-FFFF00000000}"/>
  </bookViews>
  <sheets>
    <sheet name="Fish species" sheetId="1" r:id="rId1"/>
    <sheet name="Notes" sheetId="2" r:id="rId2"/>
  </sheets>
  <definedNames>
    <definedName name="_xlnm._FilterDatabase" localSheetId="0" hidden="1">'Fish species'!$A$9:$V$35</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4" i="1" l="1"/>
  <c r="G39" i="1" s="1"/>
  <c r="K12" i="1" l="1"/>
  <c r="L12" i="1"/>
  <c r="L30" i="1"/>
  <c r="K30" i="1"/>
  <c r="T30" i="1" l="1"/>
  <c r="P30" i="1"/>
  <c r="S12" i="1"/>
  <c r="O12" i="1"/>
  <c r="S30" i="1"/>
  <c r="O30" i="1"/>
  <c r="T12" i="1"/>
  <c r="P12" i="1"/>
  <c r="K31" i="1"/>
  <c r="K33" i="1"/>
  <c r="K32" i="1"/>
  <c r="L33" i="1"/>
  <c r="L31" i="1"/>
  <c r="L32" i="1"/>
  <c r="L29" i="1"/>
  <c r="K29" i="1"/>
  <c r="S31" i="1" l="1"/>
  <c r="O31" i="1"/>
  <c r="R12" i="1"/>
  <c r="Q12" i="1"/>
  <c r="S32" i="1"/>
  <c r="O32" i="1"/>
  <c r="T31" i="1"/>
  <c r="P31" i="1"/>
  <c r="S29" i="1"/>
  <c r="O29" i="1"/>
  <c r="T33" i="1"/>
  <c r="P33" i="1"/>
  <c r="T29" i="1"/>
  <c r="P29" i="1"/>
  <c r="T32" i="1"/>
  <c r="P32" i="1"/>
  <c r="S33" i="1"/>
  <c r="O33" i="1"/>
  <c r="R30" i="1"/>
  <c r="Q30" i="1"/>
  <c r="K28" i="1"/>
  <c r="K27" i="1"/>
  <c r="L27" i="1"/>
  <c r="L28" i="1"/>
  <c r="T28" i="1" l="1"/>
  <c r="P28" i="1"/>
  <c r="R32" i="1"/>
  <c r="Q32" i="1"/>
  <c r="R31" i="1"/>
  <c r="Q31" i="1"/>
  <c r="T27" i="1"/>
  <c r="P27" i="1"/>
  <c r="R33" i="1"/>
  <c r="Q33" i="1"/>
  <c r="S27" i="1"/>
  <c r="O27" i="1"/>
  <c r="R29" i="1"/>
  <c r="Q29" i="1"/>
  <c r="S28" i="1"/>
  <c r="O28" i="1"/>
  <c r="K26" i="1"/>
  <c r="L26" i="1"/>
  <c r="T26" i="1" l="1"/>
  <c r="P26" i="1"/>
  <c r="S26" i="1"/>
  <c r="O26" i="1"/>
  <c r="R27" i="1"/>
  <c r="Q27" i="1"/>
  <c r="R28" i="1"/>
  <c r="Q28" i="1"/>
  <c r="K25" i="1"/>
  <c r="L25" i="1"/>
  <c r="S25" i="1" l="1"/>
  <c r="O25" i="1"/>
  <c r="T25" i="1"/>
  <c r="P25" i="1"/>
  <c r="R26" i="1"/>
  <c r="Q26" i="1"/>
  <c r="K16" i="1"/>
  <c r="R25" i="1" l="1"/>
  <c r="Q25" i="1"/>
  <c r="S16" i="1"/>
  <c r="O16" i="1"/>
  <c r="L21" i="1"/>
  <c r="L18" i="1"/>
  <c r="K18" i="1"/>
  <c r="L15" i="1"/>
  <c r="K21" i="1"/>
  <c r="L19" i="1"/>
  <c r="L20" i="1"/>
  <c r="K13" i="1"/>
  <c r="L11" i="1"/>
  <c r="L24" i="1"/>
  <c r="K19" i="1"/>
  <c r="K20" i="1"/>
  <c r="K15" i="1"/>
  <c r="L17" i="1"/>
  <c r="L23" i="1"/>
  <c r="L10" i="1"/>
  <c r="K24" i="1"/>
  <c r="K22" i="1"/>
  <c r="L22" i="1"/>
  <c r="L16" i="1"/>
  <c r="K14" i="1"/>
  <c r="L14" i="1"/>
  <c r="L13" i="1"/>
  <c r="K17" i="1"/>
  <c r="K10" i="1"/>
  <c r="K23" i="1"/>
  <c r="K11" i="1"/>
  <c r="S23" i="1" l="1"/>
  <c r="O23" i="1"/>
  <c r="T14" i="1"/>
  <c r="P14" i="1"/>
  <c r="S22" i="1"/>
  <c r="O22" i="1"/>
  <c r="T17" i="1"/>
  <c r="P17" i="1"/>
  <c r="T24" i="1"/>
  <c r="P24" i="1"/>
  <c r="T18" i="1"/>
  <c r="P18" i="1"/>
  <c r="S10" i="1"/>
  <c r="O10" i="1"/>
  <c r="S14" i="1"/>
  <c r="O14" i="1"/>
  <c r="S24" i="1"/>
  <c r="O24" i="1"/>
  <c r="S15" i="1"/>
  <c r="O15" i="1"/>
  <c r="T11" i="1"/>
  <c r="P11" i="1"/>
  <c r="S21" i="1"/>
  <c r="O21" i="1"/>
  <c r="T21" i="1"/>
  <c r="P21" i="1"/>
  <c r="S17" i="1"/>
  <c r="O17" i="1"/>
  <c r="T16" i="1"/>
  <c r="P16" i="1"/>
  <c r="T10" i="1"/>
  <c r="P10" i="1"/>
  <c r="S20" i="1"/>
  <c r="O20" i="1"/>
  <c r="S13" i="1"/>
  <c r="O13" i="1"/>
  <c r="T15" i="1"/>
  <c r="P15" i="1"/>
  <c r="S11" i="1"/>
  <c r="O11" i="1"/>
  <c r="T13" i="1"/>
  <c r="P13" i="1"/>
  <c r="T22" i="1"/>
  <c r="P22" i="1"/>
  <c r="T23" i="1"/>
  <c r="P23" i="1"/>
  <c r="S19" i="1"/>
  <c r="O19" i="1"/>
  <c r="T20" i="1"/>
  <c r="P20" i="1"/>
  <c r="S18" i="1"/>
  <c r="O18" i="1"/>
  <c r="T19" i="1"/>
  <c r="P19" i="1"/>
  <c r="L34" i="1"/>
  <c r="L39" i="1" s="1"/>
  <c r="K34" i="1"/>
  <c r="P34" i="1" l="1"/>
  <c r="O34" i="1"/>
  <c r="R22" i="1"/>
  <c r="Q22" i="1"/>
  <c r="R17" i="1"/>
  <c r="Q17" i="1"/>
  <c r="R14" i="1"/>
  <c r="Q14" i="1"/>
  <c r="T34" i="1"/>
  <c r="N36" i="1" s="1"/>
  <c r="T38" i="1" s="1"/>
  <c r="R19" i="1"/>
  <c r="Q19" i="1"/>
  <c r="R20" i="1"/>
  <c r="Q20" i="1"/>
  <c r="R23" i="1"/>
  <c r="Q23" i="1"/>
  <c r="R13" i="1"/>
  <c r="Q13" i="1"/>
  <c r="R15" i="1"/>
  <c r="Q15" i="1"/>
  <c r="R16" i="1"/>
  <c r="Q16" i="1"/>
  <c r="R21" i="1"/>
  <c r="Q21" i="1"/>
  <c r="R11" i="1"/>
  <c r="Q11" i="1"/>
  <c r="R24" i="1"/>
  <c r="Q24" i="1"/>
  <c r="Q10" i="1"/>
  <c r="R10" i="1"/>
  <c r="R18" i="1"/>
  <c r="Q18" i="1"/>
  <c r="S34" i="1"/>
  <c r="M36" i="1" s="1"/>
  <c r="S38" i="1" s="1"/>
  <c r="K39" i="1"/>
  <c r="R34" i="1" l="1"/>
  <c r="M35" i="1" s="1"/>
  <c r="P38" i="1" s="1"/>
  <c r="Q34" i="1"/>
  <c r="N35" i="1" s="1"/>
  <c r="O38" i="1" s="1"/>
  <c r="S39" i="1" l="1"/>
  <c r="O39" i="1"/>
  <c r="R38" i="1" l="1"/>
  <c r="R39" i="1" s="1"/>
  <c r="Q38" i="1"/>
  <c r="Q39" i="1" s="1"/>
  <c r="P39" i="1"/>
  <c r="T39" i="1"/>
</calcChain>
</file>

<file path=xl/sharedStrings.xml><?xml version="1.0" encoding="utf-8"?>
<sst xmlns="http://schemas.openxmlformats.org/spreadsheetml/2006/main" count="279" uniqueCount="200">
  <si>
    <t>FAO Species Category</t>
  </si>
  <si>
    <t>Scientific name</t>
  </si>
  <si>
    <t>Class</t>
  </si>
  <si>
    <t>Order</t>
  </si>
  <si>
    <t>Family</t>
  </si>
  <si>
    <t>Multi-species?</t>
  </si>
  <si>
    <t>Rainbow trout</t>
  </si>
  <si>
    <t>Oncorhynchus mykiss</t>
  </si>
  <si>
    <t>Y</t>
  </si>
  <si>
    <t>Actinopterygii</t>
  </si>
  <si>
    <t>SALMONIFORMES</t>
  </si>
  <si>
    <t>Salmonidae</t>
  </si>
  <si>
    <t>N</t>
  </si>
  <si>
    <t>Cyprinidae</t>
  </si>
  <si>
    <t>CYPRINIFORMES</t>
  </si>
  <si>
    <t>Bighead carp</t>
  </si>
  <si>
    <t>Hypophthalmichthys nobilis</t>
  </si>
  <si>
    <t>PERCOIDEI</t>
  </si>
  <si>
    <t>Grass carp(=White amur)</t>
  </si>
  <si>
    <t>Ctenopharyngodon idellus</t>
  </si>
  <si>
    <t>Silver carp</t>
  </si>
  <si>
    <t>Hypophthalmichthys molitrix</t>
  </si>
  <si>
    <t>Tilapias nei</t>
  </si>
  <si>
    <t>Oreochromis(=Tilapia) spp</t>
  </si>
  <si>
    <t>Cichlidae</t>
  </si>
  <si>
    <t>Nile tilapia</t>
  </si>
  <si>
    <t>Oreochromis niloticus</t>
  </si>
  <si>
    <t>SILURIFORMES</t>
  </si>
  <si>
    <t>Atlantic salmon</t>
  </si>
  <si>
    <t>Salmo salar</t>
  </si>
  <si>
    <t>Clariidae</t>
  </si>
  <si>
    <t>Catla</t>
  </si>
  <si>
    <t>Catla catla</t>
  </si>
  <si>
    <t>Mrigal carp</t>
  </si>
  <si>
    <t>Cirrhinus mrigala</t>
  </si>
  <si>
    <t>Roho labeo</t>
  </si>
  <si>
    <t>Labeo rohita</t>
  </si>
  <si>
    <t>Pangasiidae</t>
  </si>
  <si>
    <t>CYPRINIDAE</t>
  </si>
  <si>
    <t>Pangas catfishes nei</t>
  </si>
  <si>
    <t>Pangasius spp</t>
  </si>
  <si>
    <t>Black carp</t>
  </si>
  <si>
    <t>Mylopharyngodon piceus</t>
  </si>
  <si>
    <t>Wuchang bream</t>
  </si>
  <si>
    <t>Megalobrama amblycephala</t>
  </si>
  <si>
    <t>Carassius spp</t>
  </si>
  <si>
    <t>Milkfish</t>
  </si>
  <si>
    <t>Chanos chanos</t>
  </si>
  <si>
    <t>GONORYNCHIFORMES</t>
  </si>
  <si>
    <t>Chanidae</t>
  </si>
  <si>
    <t>Numbers killed in year (lower) millions</t>
  </si>
  <si>
    <t>Numbers killed in year (upper) millions</t>
  </si>
  <si>
    <t>Striped catfish</t>
  </si>
  <si>
    <t>Pangasius hypophthalmus</t>
  </si>
  <si>
    <t>Channel catfish</t>
  </si>
  <si>
    <t>Ictalurus punctatus</t>
  </si>
  <si>
    <t>Ictaluridae</t>
  </si>
  <si>
    <t>Yellow catfish</t>
  </si>
  <si>
    <t>Pelteobagrus fulvidraco</t>
  </si>
  <si>
    <t>Bagridae</t>
  </si>
  <si>
    <t>Mandarin fish</t>
  </si>
  <si>
    <t>Siniperca chuatsi</t>
  </si>
  <si>
    <t>Percichthyidae</t>
  </si>
  <si>
    <t>Japanese eel</t>
  </si>
  <si>
    <t>Anguilla japonica</t>
  </si>
  <si>
    <t>ANGUILLIFORMES</t>
  </si>
  <si>
    <t>Anguillidae</t>
  </si>
  <si>
    <t>North African catfish</t>
  </si>
  <si>
    <t>Clarias gariepinus</t>
  </si>
  <si>
    <t>Gilthead seabream</t>
  </si>
  <si>
    <t>Sparus aurata</t>
  </si>
  <si>
    <t>Sparidae</t>
  </si>
  <si>
    <t>European seabass</t>
  </si>
  <si>
    <t>Dicentrarchus labrax</t>
  </si>
  <si>
    <t>Moronidae</t>
  </si>
  <si>
    <t>Common carp</t>
  </si>
  <si>
    <t>Cyprinus carpio</t>
  </si>
  <si>
    <t>EMW-182/1</t>
  </si>
  <si>
    <t>EMW-29/1</t>
  </si>
  <si>
    <t>EMW-62/1</t>
  </si>
  <si>
    <t>EMW-43/1</t>
  </si>
  <si>
    <t>EMW-167/1</t>
  </si>
  <si>
    <t>EMW-142a/1</t>
  </si>
  <si>
    <t>EMW-206/2</t>
  </si>
  <si>
    <t>See tilapias nei</t>
  </si>
  <si>
    <t>EMW-229/1</t>
  </si>
  <si>
    <t>EMW-229/2</t>
  </si>
  <si>
    <t>EMW-155/5</t>
  </si>
  <si>
    <t>EMW-124/1</t>
  </si>
  <si>
    <t>EMW-206/4</t>
  </si>
  <si>
    <t>EMW-45/2</t>
  </si>
  <si>
    <t>EMW-230/1</t>
  </si>
  <si>
    <t>EMW-115/1</t>
  </si>
  <si>
    <t>EMW-100/3</t>
  </si>
  <si>
    <t>EMW-132/2</t>
  </si>
  <si>
    <t>EMW-81/2</t>
  </si>
  <si>
    <t>EMW-72/2</t>
  </si>
  <si>
    <t>Total for species above</t>
  </si>
  <si>
    <t>All other fish species</t>
  </si>
  <si>
    <t>Totals</t>
  </si>
  <si>
    <t>Lifespan reference 1</t>
  </si>
  <si>
    <t>Lifespan reference 2</t>
  </si>
  <si>
    <r>
      <t>© FAO 2019 Aquaculture Feed and Fertilizer Resources Information System</t>
    </r>
    <r>
      <rPr>
        <sz val="11"/>
        <color theme="1"/>
        <rFont val="Calibri"/>
        <family val="2"/>
        <scheme val="minor"/>
      </rPr>
      <t>. Atlantic salmon – Growth. Accessed 24.06.2019 at http://www.fao.org/fishery/affris/species-profiles/atlantic-salmon/growth/en/</t>
    </r>
  </si>
  <si>
    <r>
      <t>© FAO 2019 Aquaculture Feed and Fertilizer Resources Information System</t>
    </r>
    <r>
      <rPr>
        <sz val="11"/>
        <color theme="1"/>
        <rFont val="Calibri"/>
        <family val="2"/>
        <scheme val="minor"/>
      </rPr>
      <t>. Milkfish – Growth. Accessed 24.06.2019 at http://www.fao.org/fishery/affris/species-profiles/milkfish/growth/en/</t>
    </r>
  </si>
  <si>
    <t>Wikipaedia. Aquaculture of tilapia. Accessed 24.06.2019 at https://en.wikipedia.org/wiki/Aquaculture_of_tilapia</t>
  </si>
  <si>
    <t>Sadeghinejad Masuoleh, E., Mehdinezhad, K., Fallahi, M., Morhdi, M., Zibsayadan, M., Khoshal, J., Sayad Borani, M., Sharifian, M., Reza Alizadeh, H., Daghigh Rohi, J. and Abedini, A., 2013. Several fish species carp culture with Chinese black carp to increase diversity in warm water fish farms. Abstract.</t>
  </si>
  <si>
    <t>EMW-57/3</t>
  </si>
  <si>
    <t>© FAO 2019 Aquaculture Feed and Fertilizer Resources Information System. Common carp – Table 1. Life stages/size classes of common carp (Cyprinus carpio).  Accessed 24.06.2019 at http://www.fao.org/fileadmin/user_upload/affris/docs/NewCommonCarp/carpT1.pdf</t>
  </si>
  <si>
    <t>http://fishcount.org.uk/studydatascreens2/2015/numbers-of-farmed-fish-A0-2015.php?sort2/full</t>
  </si>
  <si>
    <t>and uses the methods described in http://fishcount.org.uk/published/std/fishcountstudy2.pdf</t>
  </si>
  <si>
    <t>http://fishcount.org.uk/published/std/fishcountstudy2.pdf</t>
  </si>
  <si>
    <t>Numbers of farmed fishes alive are estimated from the following data:</t>
  </si>
  <si>
    <t xml:space="preserve">Notes </t>
  </si>
  <si>
    <r>
      <t xml:space="preserve">These top species comprise </t>
    </r>
    <r>
      <rPr>
        <b/>
        <sz val="11"/>
        <color theme="1"/>
        <rFont val="Calibri"/>
        <family val="2"/>
        <scheme val="minor"/>
      </rPr>
      <t>41,373,144</t>
    </r>
    <r>
      <rPr>
        <sz val="11"/>
        <color theme="1"/>
        <rFont val="Calibri"/>
        <family val="2"/>
        <scheme val="minor"/>
      </rPr>
      <t xml:space="preserve"> million tonnes which equates to 80% total farmed fish production in 2015.</t>
    </r>
  </si>
  <si>
    <t>A Mood and P Brooke, June 2019</t>
  </si>
  <si>
    <t>http://fishcount.org.uk/fish-count-estimates-2/numbers-of-farmed-fish-slaughtered-each-year</t>
  </si>
  <si>
    <t>See Notes worksheet for explanation.</t>
  </si>
  <si>
    <t>EMW-87/1</t>
  </si>
  <si>
    <t>Calculations are as follows:</t>
  </si>
  <si>
    <t>the upper estimated average lifespan corresponds to the upper estimated mean weight.</t>
  </si>
  <si>
    <t>Estimated mean lifespan (months) lower</t>
  </si>
  <si>
    <t>Estimated mean lifespan (months) upper</t>
  </si>
  <si>
    <t>Estimated mean lifespan in years (upper) = Numbers of fishes alive (lower) / number of fishes killed each year (lower).</t>
  </si>
  <si>
    <t>Estimated mean lifespan in years (lower) = Numbers of fishes alive (upper) / number of fishes killed each year (upper).</t>
  </si>
  <si>
    <t>Numbers of fishes alive (upper)  = number of fishes killed each year (upper) *  estimated mean lifespan in years (lower).</t>
  </si>
  <si>
    <t>Numbers of fishes alive (lower)  = number of fishes killed each year (lower) *  estimated mean lifespan in years (upper).</t>
  </si>
  <si>
    <t>Numbers of fishes killed each year (upper)  = production / estimated mean weight (lower) .</t>
  </si>
  <si>
    <t>Numbers of fishes killed each year (lower)  = production / estimated mean weight (upper) .</t>
  </si>
  <si>
    <t>Numbers of fishes killed each year = production / estimated mean weight.</t>
  </si>
  <si>
    <t>We are assuming that the numbers of fishes reared each year equals the numbers killed ie 'produced'.</t>
  </si>
  <si>
    <t xml:space="preserve">In other words, we are assuming that the Estimated mean lifespan (lower) equals the mean lifespan at the Estimated mean weight (lower) and </t>
  </si>
  <si>
    <t xml:space="preserve"> that the Estimated mean lifespan (upper) equals the mean lifespan at the Estimated mean weight (upper). </t>
  </si>
  <si>
    <t>i) It uses estimated mean lifespans as well as estimated mean weights of fishes,</t>
  </si>
  <si>
    <t>iii) Because we have only estimated mean lifespans for 80% of fish capture.</t>
  </si>
  <si>
    <t>Assumptions and limitations</t>
  </si>
  <si>
    <t>i) 2015 farmed fish production tonnages reported by the FAO (column G),</t>
  </si>
  <si>
    <t>ii) estimated mean weights (EMW's) (columns H,I and J) and</t>
  </si>
  <si>
    <t>iii) estimated average life spans (columns M and N).</t>
  </si>
  <si>
    <t xml:space="preserve">Numbers of fishes alive  = number of fishes killed (reared) each year * estimated mean lifespan in years. </t>
  </si>
  <si>
    <t>ii) Because of the assumptions above and</t>
  </si>
  <si>
    <t xml:space="preserve">Farmed fish production tonnages (FAO) and estimated mean weights are taken from our estimate of farmed fish slaughtered for food in 2015 which is detailed here </t>
  </si>
  <si>
    <t>As stated above, the estimate excludes the numbers of fishes that die before being killed for  food.</t>
  </si>
  <si>
    <t>Overall average lifespan for all species of fishes in years  = Numbers of fishes alive / number of fishes killed (reared) each year.</t>
  </si>
  <si>
    <t>Method 1 Numbers alive (lower) millions</t>
  </si>
  <si>
    <t>Method 2 Numbers alive (lower) millions</t>
  </si>
  <si>
    <t>Method 2 Numbers alive (upper) millions</t>
  </si>
  <si>
    <t>Method 1 Numbers alive (upper) millions</t>
  </si>
  <si>
    <t>Average lifespan for species above (method 1)</t>
  </si>
  <si>
    <t>Average lifespan for species above (method 2)</t>
  </si>
  <si>
    <t>Tonnage</t>
  </si>
  <si>
    <t>Estimated numbers (lower) in millions</t>
  </si>
  <si>
    <t>Estimated numbers (upper) in millions</t>
  </si>
  <si>
    <t>Estimated numbers killed for food in 2015</t>
  </si>
  <si>
    <t>Estimated numbers alive at any time (method 1)</t>
  </si>
  <si>
    <t>Estimated numbers alive at any time (method 2)</t>
  </si>
  <si>
    <t>Total fish production tonnage 2015</t>
  </si>
  <si>
    <t>Summary</t>
  </si>
  <si>
    <t>This spreadsheet estimates the global numbers of farmed fishes alive at any moment in time for 2015 (columns Q and R).</t>
  </si>
  <si>
    <r>
      <t xml:space="preserve">The total estimated numbers of farmed fishes alive is between </t>
    </r>
    <r>
      <rPr>
        <b/>
        <sz val="9"/>
        <color theme="1"/>
        <rFont val="Calibri"/>
        <family val="2"/>
        <scheme val="minor"/>
      </rPr>
      <t>73,265 million</t>
    </r>
    <r>
      <rPr>
        <sz val="9"/>
        <color theme="1"/>
        <rFont val="Calibri"/>
        <family val="2"/>
        <scheme val="minor"/>
      </rPr>
      <t xml:space="preserve"> and</t>
    </r>
    <r>
      <rPr>
        <b/>
        <sz val="9"/>
        <color theme="1"/>
        <rFont val="Calibri"/>
        <family val="2"/>
        <scheme val="minor"/>
      </rPr>
      <t xml:space="preserve"> 176,566 million </t>
    </r>
    <r>
      <rPr>
        <sz val="9"/>
        <color theme="1"/>
        <rFont val="Calibri"/>
        <family val="2"/>
        <scheme val="minor"/>
      </rPr>
      <t>(scroll down to totals).</t>
    </r>
  </si>
  <si>
    <t>This spreadsheet estimates the global numbers of farmed fish alive at any moment in time in 2015 (columns Q and R).</t>
  </si>
  <si>
    <t xml:space="preserve">Note that this estimate does not include the numbers of fishes that subsequently die for reasons other than being killed for food (eg from disease) since </t>
  </si>
  <si>
    <t>We have estimated the average lifespans for farmed fish species as a range (columns M and N) using data obtained from reference documents detailed in columns U and V.</t>
  </si>
  <si>
    <t>Estimated numbers alive have been calculated for the top species for which estimated mean weights and lifespans have been obtained (rows 10 to 33).</t>
  </si>
  <si>
    <t>these will not be included in FAO reported aquaculture production tonnages. Nor does it include non fish species such as decapod crustaceans.</t>
  </si>
  <si>
    <t>The estimated numbers alive for all other farmed fish species (row 38) is calculated using an overall average lifespan calculated for these top species.</t>
  </si>
  <si>
    <t>Calculation methods</t>
  </si>
  <si>
    <t>the upper estimated lifespan corresponds to the upper estimated mean weight.</t>
  </si>
  <si>
    <t>Calculations</t>
  </si>
  <si>
    <t>Numbers of fishes alive (lower)  = number of fishes killed each year (lower) *  estimated mean lifespan in years (lower).</t>
  </si>
  <si>
    <t>Numbers of fishes alive (upper)  = number of fishes killed each year (upper) *  estimated mean lifespan in years (upper).</t>
  </si>
  <si>
    <t>Estimated mean lifespan in years (upper) = Numbers of fishes alive (upper) / number of fishes killed each year (upper).</t>
  </si>
  <si>
    <t>Estimated mean lifespan in years (lower) = Numbers of fishes alive (lower) / number of fishes killed each year (lower).</t>
  </si>
  <si>
    <r>
      <t xml:space="preserve">The overall average estimated lifespan for the top species (using method 1) is </t>
    </r>
    <r>
      <rPr>
        <b/>
        <sz val="11"/>
        <color theme="1"/>
        <rFont val="Calibri"/>
        <family val="2"/>
        <scheme val="minor"/>
      </rPr>
      <t>between 13.20 and 18.32 months</t>
    </r>
    <r>
      <rPr>
        <sz val="11"/>
        <color theme="1"/>
        <rFont val="Calibri"/>
        <family val="2"/>
        <scheme val="minor"/>
      </rPr>
      <t>.</t>
    </r>
  </si>
  <si>
    <r>
      <t xml:space="preserve">The overall average estimated lifespan for the top species (using method 2) is </t>
    </r>
    <r>
      <rPr>
        <b/>
        <sz val="11"/>
        <color theme="1"/>
        <rFont val="Calibri"/>
        <family val="2"/>
        <scheme val="minor"/>
      </rPr>
      <t>between 12.41 and 20.24 months</t>
    </r>
    <r>
      <rPr>
        <sz val="11"/>
        <color theme="1"/>
        <rFont val="Calibri"/>
        <family val="2"/>
        <scheme val="minor"/>
      </rPr>
      <t>.</t>
    </r>
  </si>
  <si>
    <t>exceeds the Numbers of fishes alive (upper).  In such cases the figures are swapped to ensure a higher upper value.</t>
  </si>
  <si>
    <t>Numbers of fishes killed each year</t>
  </si>
  <si>
    <t xml:space="preserve">Numbers of fishes alive </t>
  </si>
  <si>
    <t>Overall average lifespan for all species of fishes (in years)</t>
  </si>
  <si>
    <t>a more precise estimate.</t>
  </si>
  <si>
    <r>
      <t>2015 Production (t)</t>
    </r>
    <r>
      <rPr>
        <b/>
        <vertAlign val="superscript"/>
        <sz val="11"/>
        <color theme="1"/>
        <rFont val="Calibri"/>
        <family val="2"/>
        <scheme val="minor"/>
      </rPr>
      <t>1</t>
    </r>
  </si>
  <si>
    <t>1. Source of production tonnage : FAO FishStat "Aquaculture Production (Quantities and values) 1950-2015 (Release date: 7th March 2017)".</t>
  </si>
  <si>
    <t>2. Source of estimated mean weights: see http://fishcount.org.uk/studydatascreens2/2015/numbers-of-farmed-fish-A0-2015.php?sort2/full and http://fishcount.org.uk/published/std/fishcountstudy2.pdf</t>
  </si>
  <si>
    <r>
      <t>Estimated mean weight (EMW) id</t>
    </r>
    <r>
      <rPr>
        <b/>
        <vertAlign val="superscript"/>
        <sz val="11"/>
        <color theme="1"/>
        <rFont val="Calibri"/>
        <family val="2"/>
        <scheme val="minor"/>
      </rPr>
      <t>2</t>
    </r>
  </si>
  <si>
    <r>
      <t>Estimated mean weight (lower)</t>
    </r>
    <r>
      <rPr>
        <b/>
        <vertAlign val="superscript"/>
        <sz val="11"/>
        <color theme="1"/>
        <rFont val="Calibri"/>
        <family val="2"/>
        <scheme val="minor"/>
      </rPr>
      <t>2</t>
    </r>
  </si>
  <si>
    <r>
      <t>Estimated mean weight (upper)</t>
    </r>
    <r>
      <rPr>
        <b/>
        <vertAlign val="superscript"/>
        <sz val="11"/>
        <color theme="1"/>
        <rFont val="Calibri"/>
        <family val="2"/>
        <scheme val="minor"/>
      </rPr>
      <t>2</t>
    </r>
  </si>
  <si>
    <t xml:space="preserve">Estimated numbers of farmed fishes living in global aquaculture </t>
  </si>
  <si>
    <r>
      <t xml:space="preserve">The estimate is likely to be less accurate than the estimate of numbers of farmed fishes killed in 2015 (between </t>
    </r>
    <r>
      <rPr>
        <b/>
        <sz val="11"/>
        <color theme="1"/>
        <rFont val="Calibri"/>
        <family val="2"/>
        <scheme val="minor"/>
      </rPr>
      <t>47,997 million and 160,506 million</t>
    </r>
    <r>
      <rPr>
        <sz val="11"/>
        <color theme="1"/>
        <rFont val="Calibri"/>
        <family val="2"/>
        <scheme val="minor"/>
      </rPr>
      <t>) because:</t>
    </r>
  </si>
  <si>
    <t>In method 1, we make the assumpation that the lower estimated lifespan corresponds to the lower estimated mean weight and that the</t>
  </si>
  <si>
    <t>Method 1 only:</t>
  </si>
  <si>
    <t>Method 2 only:</t>
  </si>
  <si>
    <t xml:space="preserve">In method 2, in a few cases, the calculations above (see columns O and P) result in a value for Numbers of fishes alive (lower) that </t>
  </si>
  <si>
    <r>
      <t xml:space="preserve">Method 2 gives an overall range for fishes alive as between </t>
    </r>
    <r>
      <rPr>
        <b/>
        <sz val="11"/>
        <color theme="1"/>
        <rFont val="Calibri"/>
        <family val="2"/>
        <scheme val="minor"/>
      </rPr>
      <t>49,654 million and 270,667 million</t>
    </r>
    <r>
      <rPr>
        <sz val="11"/>
        <color theme="1"/>
        <rFont val="Calibri"/>
        <family val="2"/>
        <scheme val="minor"/>
      </rPr>
      <t xml:space="preserve"> as compared to between </t>
    </r>
    <r>
      <rPr>
        <b/>
        <sz val="11"/>
        <color theme="1"/>
        <rFont val="Calibri"/>
        <family val="2"/>
        <scheme val="minor"/>
      </rPr>
      <t>73,265 million and 176,566 million</t>
    </r>
    <r>
      <rPr>
        <sz val="11"/>
        <color theme="1"/>
        <rFont val="Calibri"/>
        <family val="2"/>
        <scheme val="minor"/>
      </rPr>
      <t xml:space="preserve"> for  method 1.</t>
    </r>
  </si>
  <si>
    <r>
      <t xml:space="preserve">The total estimated numbers of fishes alive is between </t>
    </r>
    <r>
      <rPr>
        <b/>
        <sz val="11"/>
        <color theme="1"/>
        <rFont val="Calibri"/>
        <family val="2"/>
        <scheme val="minor"/>
      </rPr>
      <t>73,265 million and 176,566 million</t>
    </r>
    <r>
      <rPr>
        <sz val="11"/>
        <color theme="1"/>
        <rFont val="Calibri"/>
        <family val="2"/>
        <scheme val="minor"/>
      </rPr>
      <t>, based on method 1 detailed below.</t>
    </r>
  </si>
  <si>
    <t>Two separate methods of calculation have been used, method 1 and method 2.</t>
  </si>
  <si>
    <t>In method 2, we do not make this assumption.</t>
  </si>
  <si>
    <t>For this reason, we expect that the actual number of fishes alive will be within the range obtained using method 1.</t>
  </si>
  <si>
    <t xml:space="preserve">We believe that, in general, the upper estimated lifespans refer to older fish while the lower lifespans refer to younger fish and that method 1 therefore gives </t>
  </si>
  <si>
    <t xml:space="preserve">In method 1 only, we are also assuming that the lower estimated average lifespan corresponds to the lower estimated mean weight and that </t>
  </si>
  <si>
    <t>Method 1 Numbers alive assuming upper lifespan (millions)</t>
  </si>
  <si>
    <t>Method 1 Numbers alive assuming lower lifespan (millions)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</si>
</sst>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333333"/>
      <name val="Georgia"/>
      <family val="1"/>
    </font>
    <font>
      <u/>
      <sz val="11"/>
      <color theme="10"/>
      <name val="Calibri"/>
      <family val="2"/>
      <scheme val="minor"/>
    </font>
    <font>
      <b/>
      <u/>
      <sz val="11"/>
      <color theme="1"/>
      <name val="Calibri"/>
      <family val="2"/>
      <scheme val="minor"/>
    </font>
    <font>
      <sz val="9"/>
      <color theme="1"/>
      <name val="Calibri"/>
      <family val="2"/>
      <scheme val="minor"/>
    </font>
    <font>
      <b/>
      <sz val="9"/>
      <color theme="1"/>
      <name val="Calibri"/>
      <family val="2"/>
      <scheme val="minor"/>
    </font>
    <font>
      <sz val="11"/>
      <color theme="4"/>
      <name val="Calibri"/>
      <family val="2"/>
      <scheme val="minor"/>
    </font>
    <font>
      <b/>
      <vertAlign val="superscript"/>
      <sz val="11"/>
      <color theme="1"/>
      <name val="Calibri"/>
      <family val="2"/>
      <scheme val="minor"/>
    </font>
    <font>
      <sz val="7"/>
      <color rgb="FF111111"/>
      <name val="Lucida Sans Unicode"/>
      <family val="2"/>
    </font>
    <font>
      <sz val="9"/>
      <color rgb="FF1111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43" fontId="1" fillId="0" borderId="0" applyFont="0" applyFill="0" applyBorder="0" applyAlignment="0" applyProtection="0"/>
  </cellStyleXfs>
  <cellXfs count="69">
    <xf numFmtId="0" fontId="0" fillId="0" borderId="0" xfId="0"/>
    <xf numFmtId="0" fontId="16" fillId="0" borderId="0" xfId="0" applyFont="1"/>
    <xf numFmtId="0" fontId="16" fillId="33" borderId="10" xfId="0" applyFont="1" applyFill="1" applyBorder="1" applyAlignment="1">
      <alignment wrapText="1"/>
    </xf>
    <xf numFmtId="164" fontId="16" fillId="0" borderId="0" xfId="1" applyNumberFormat="1" applyFont="1"/>
    <xf numFmtId="0" fontId="0" fillId="0" borderId="0" xfId="0" applyBorder="1"/>
    <xf numFmtId="4" fontId="0" fillId="0" borderId="0" xfId="0" applyNumberFormat="1" applyBorder="1"/>
    <xf numFmtId="4" fontId="0" fillId="0" borderId="0" xfId="0" applyNumberFormat="1" applyFill="1" applyBorder="1"/>
    <xf numFmtId="0" fontId="18" fillId="0" borderId="0" xfId="0" applyFont="1" applyAlignment="1">
      <alignment vertical="center"/>
    </xf>
    <xf numFmtId="0" fontId="19" fillId="0" borderId="0" xfId="43" applyFill="1"/>
    <xf numFmtId="0" fontId="0" fillId="0" borderId="0" xfId="0" applyFill="1" applyBorder="1"/>
    <xf numFmtId="0" fontId="16" fillId="34" borderId="10" xfId="0" applyFont="1" applyFill="1" applyBorder="1" applyAlignment="1">
      <alignment wrapText="1"/>
    </xf>
    <xf numFmtId="4" fontId="0" fillId="0" borderId="0" xfId="0" applyNumberFormat="1"/>
    <xf numFmtId="164" fontId="1" fillId="0" borderId="0" xfId="1" applyNumberFormat="1" applyFont="1"/>
    <xf numFmtId="0" fontId="0" fillId="0" borderId="15" xfId="0" applyBorder="1"/>
    <xf numFmtId="0" fontId="0" fillId="0" borderId="15" xfId="0" applyFill="1" applyBorder="1"/>
    <xf numFmtId="4" fontId="0" fillId="0" borderId="15" xfId="0" applyNumberFormat="1" applyBorder="1"/>
    <xf numFmtId="4" fontId="16" fillId="0" borderId="15" xfId="0" applyNumberFormat="1" applyFont="1" applyBorder="1"/>
    <xf numFmtId="0" fontId="16" fillId="33" borderId="13" xfId="0" applyFont="1" applyFill="1" applyBorder="1" applyAlignment="1">
      <alignment wrapText="1"/>
    </xf>
    <xf numFmtId="0" fontId="19" fillId="0" borderId="0" xfId="43"/>
    <xf numFmtId="43" fontId="16" fillId="0" borderId="0" xfId="1" applyNumberFormat="1" applyFont="1"/>
    <xf numFmtId="165" fontId="0" fillId="0" borderId="0" xfId="0" applyNumberFormat="1"/>
    <xf numFmtId="0" fontId="0" fillId="0" borderId="0" xfId="0"/>
    <xf numFmtId="0" fontId="0" fillId="0" borderId="0" xfId="0" applyBorder="1"/>
    <xf numFmtId="4" fontId="0" fillId="0" borderId="0" xfId="0" applyNumberFormat="1" applyBorder="1"/>
    <xf numFmtId="0" fontId="0" fillId="0" borderId="0" xfId="0" applyFill="1"/>
    <xf numFmtId="43" fontId="0" fillId="0" borderId="0" xfId="1" applyFont="1" applyBorder="1"/>
    <xf numFmtId="43" fontId="0" fillId="0" borderId="0" xfId="1" applyFont="1"/>
    <xf numFmtId="2" fontId="0" fillId="0" borderId="0" xfId="0" applyNumberFormat="1" applyFill="1"/>
    <xf numFmtId="165" fontId="19" fillId="0" borderId="0" xfId="43" applyNumberFormat="1"/>
    <xf numFmtId="165" fontId="0" fillId="0" borderId="0" xfId="0" applyNumberFormat="1" applyFill="1"/>
    <xf numFmtId="0" fontId="20" fillId="0" borderId="18" xfId="0" applyFont="1" applyBorder="1"/>
    <xf numFmtId="0" fontId="0" fillId="0" borderId="16" xfId="0" applyBorder="1"/>
    <xf numFmtId="0" fontId="0" fillId="0" borderId="17" xfId="0" applyBorder="1"/>
    <xf numFmtId="0" fontId="16" fillId="0" borderId="11" xfId="0" applyFont="1" applyBorder="1"/>
    <xf numFmtId="0" fontId="0" fillId="0" borderId="12" xfId="0" applyBorder="1"/>
    <xf numFmtId="0" fontId="21" fillId="0" borderId="0" xfId="0" applyFont="1" applyBorder="1"/>
    <xf numFmtId="4" fontId="0" fillId="0" borderId="15" xfId="0" applyNumberFormat="1" applyFont="1" applyBorder="1"/>
    <xf numFmtId="165" fontId="0" fillId="0" borderId="0" xfId="0" applyNumberFormat="1" applyBorder="1"/>
    <xf numFmtId="43" fontId="16" fillId="0" borderId="0" xfId="1" applyNumberFormat="1" applyFont="1" applyBorder="1"/>
    <xf numFmtId="0" fontId="21" fillId="0" borderId="11" xfId="0" applyFont="1" applyBorder="1"/>
    <xf numFmtId="0" fontId="21" fillId="0" borderId="0" xfId="0" applyFont="1" applyFill="1" applyBorder="1"/>
    <xf numFmtId="0" fontId="0" fillId="0" borderId="11" xfId="0" applyFill="1" applyBorder="1"/>
    <xf numFmtId="0" fontId="0" fillId="0" borderId="12" xfId="0" applyFill="1" applyBorder="1"/>
    <xf numFmtId="164" fontId="0" fillId="0" borderId="0" xfId="1" applyNumberFormat="1" applyFont="1" applyFill="1"/>
    <xf numFmtId="0" fontId="21" fillId="0" borderId="11" xfId="0" applyFont="1" applyFill="1" applyBorder="1"/>
    <xf numFmtId="0" fontId="16" fillId="0" borderId="0" xfId="0" applyFont="1" applyFill="1"/>
    <xf numFmtId="0" fontId="16" fillId="0" borderId="0" xfId="0" applyFont="1" applyFill="1" applyBorder="1"/>
    <xf numFmtId="0" fontId="19" fillId="0" borderId="11" xfId="43" applyFill="1" applyBorder="1"/>
    <xf numFmtId="0" fontId="0" fillId="0" borderId="19" xfId="0" applyFill="1" applyBorder="1"/>
    <xf numFmtId="0" fontId="0" fillId="0" borderId="14" xfId="0" applyFill="1" applyBorder="1"/>
    <xf numFmtId="164" fontId="16" fillId="0" borderId="0" xfId="1" applyNumberFormat="1" applyFont="1" applyBorder="1"/>
    <xf numFmtId="164" fontId="16" fillId="34" borderId="0" xfId="1" applyNumberFormat="1" applyFont="1" applyFill="1"/>
    <xf numFmtId="0" fontId="0" fillId="0" borderId="19" xfId="0" applyBorder="1"/>
    <xf numFmtId="0" fontId="16" fillId="0" borderId="10" xfId="0" applyFont="1" applyFill="1" applyBorder="1" applyAlignment="1">
      <alignment wrapText="1"/>
    </xf>
    <xf numFmtId="0" fontId="0" fillId="0" borderId="11" xfId="0" applyBorder="1"/>
    <xf numFmtId="164" fontId="0" fillId="0" borderId="0" xfId="1" applyNumberFormat="1" applyFont="1" applyBorder="1"/>
    <xf numFmtId="164" fontId="0" fillId="0" borderId="12" xfId="1" applyNumberFormat="1" applyFont="1" applyBorder="1"/>
    <xf numFmtId="164" fontId="0" fillId="0" borderId="15" xfId="1" applyNumberFormat="1" applyFont="1" applyBorder="1"/>
    <xf numFmtId="164" fontId="0" fillId="0" borderId="14" xfId="1" applyNumberFormat="1" applyFont="1" applyBorder="1"/>
    <xf numFmtId="164" fontId="16" fillId="0" borderId="12" xfId="1" applyNumberFormat="1" applyFont="1" applyBorder="1"/>
    <xf numFmtId="0" fontId="16" fillId="34" borderId="13" xfId="0" applyFont="1" applyFill="1" applyBorder="1" applyAlignment="1">
      <alignment wrapText="1"/>
    </xf>
    <xf numFmtId="0" fontId="16" fillId="34" borderId="21" xfId="0" applyFont="1" applyFill="1" applyBorder="1" applyAlignment="1">
      <alignment wrapText="1"/>
    </xf>
    <xf numFmtId="0" fontId="16" fillId="34" borderId="20" xfId="0" applyFont="1" applyFill="1" applyBorder="1" applyAlignment="1">
      <alignment wrapText="1"/>
    </xf>
    <xf numFmtId="164" fontId="1" fillId="0" borderId="0" xfId="1" applyNumberFormat="1" applyFont="1" applyBorder="1"/>
    <xf numFmtId="164" fontId="16" fillId="0" borderId="15" xfId="1" applyNumberFormat="1" applyFont="1" applyBorder="1"/>
    <xf numFmtId="0" fontId="16" fillId="0" borderId="11" xfId="0" applyFont="1" applyFill="1" applyBorder="1"/>
    <xf numFmtId="0" fontId="23" fillId="0" borderId="11" xfId="0" applyFont="1" applyFill="1" applyBorder="1"/>
    <xf numFmtId="0" fontId="25" fillId="0" borderId="0" xfId="0" applyFont="1"/>
    <xf numFmtId="0" fontId="26" fillId="0" borderId="0" xfId="0" applyFont="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2" xfId="44" xr:uid="{FBCFF05B-4007-4803-AB39-6303EFA409DB}"/>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fishcount.org.uk/studydatascreens2/2015/fishcount_fctab_emw_part_level13.php?EMW-45/2" TargetMode="External"/><Relationship Id="rId13" Type="http://schemas.openxmlformats.org/officeDocument/2006/relationships/hyperlink" Target="http://fishcount.org.uk/studydatascreens2/2015/fishcount_fctab_emw_part_level13.php?EMW-81/2" TargetMode="External"/><Relationship Id="rId18" Type="http://schemas.openxmlformats.org/officeDocument/2006/relationships/hyperlink" Target="http://fishcount.org.uk/studydatascreens2/2015/fishcount_fctab_emw_part_level3.php?EMW-57/3" TargetMode="External"/><Relationship Id="rId3" Type="http://schemas.openxmlformats.org/officeDocument/2006/relationships/hyperlink" Target="http://fishcount.org.uk/studydatascreens2/2015/fishcount_fctab_emw_part_level13.php?EMW-62/1" TargetMode="External"/><Relationship Id="rId21" Type="http://schemas.openxmlformats.org/officeDocument/2006/relationships/hyperlink" Target="http://fishcount.org.uk/studydatascreens2/2015/fishcount_fctab_emw_part_level3.php?EMW-206/4" TargetMode="External"/><Relationship Id="rId7" Type="http://schemas.openxmlformats.org/officeDocument/2006/relationships/hyperlink" Target="http://fishcount.org.uk/studydatascreens2/2015/fishcount_fctab_emw_part_level13.php?EMW-124/1" TargetMode="External"/><Relationship Id="rId12" Type="http://schemas.openxmlformats.org/officeDocument/2006/relationships/hyperlink" Target="http://fishcount.org.uk/studydatascreens2/2015/fishcount_fctab_emw_part_level13.php?EMW-132/2" TargetMode="External"/><Relationship Id="rId17" Type="http://schemas.openxmlformats.org/officeDocument/2006/relationships/hyperlink" Target="http://fishcount.org.uk/studydatascreens2/2015/fishcount_fctab_emw_part_level13.php?EMW-229/2" TargetMode="External"/><Relationship Id="rId2" Type="http://schemas.openxmlformats.org/officeDocument/2006/relationships/hyperlink" Target="http://fishcount.org.uk/studydatascreens2/2015/fishcount_fctab_emw_part_level13.php?EMW-29/1" TargetMode="External"/><Relationship Id="rId16" Type="http://schemas.openxmlformats.org/officeDocument/2006/relationships/hyperlink" Target="http://fishcount.org.uk/studydatascreens2/2015/fishcount_fctab_emw_part_level3.php?EMW-142a/1" TargetMode="External"/><Relationship Id="rId20" Type="http://schemas.openxmlformats.org/officeDocument/2006/relationships/hyperlink" Target="http://fishcount.org.uk/studydatascreens2/2015/fishcount_fctab_emw_part_level3.php?EMW-206/2" TargetMode="External"/><Relationship Id="rId1" Type="http://schemas.openxmlformats.org/officeDocument/2006/relationships/hyperlink" Target="http://fishcount.org.uk/studydatascreens2/2015/fishcount_fctab_emw_part_level13.php?EMW-182/1" TargetMode="External"/><Relationship Id="rId6" Type="http://schemas.openxmlformats.org/officeDocument/2006/relationships/hyperlink" Target="http://fishcount.org.uk/studydatascreens2/2015/fishcount_fctab_emw_part_level13.php?EMW-155/5" TargetMode="External"/><Relationship Id="rId11" Type="http://schemas.openxmlformats.org/officeDocument/2006/relationships/hyperlink" Target="http://fishcount.org.uk/studydatascreens2/2015/fishcount_fctab_emw_part_level13.php?EMW-100/3" TargetMode="External"/><Relationship Id="rId5" Type="http://schemas.openxmlformats.org/officeDocument/2006/relationships/hyperlink" Target="http://fishcount.org.uk/studydatascreens2/2015/fishcount_fctab_emw_part_level13.php?EMW-167/1" TargetMode="External"/><Relationship Id="rId15" Type="http://schemas.openxmlformats.org/officeDocument/2006/relationships/hyperlink" Target="http://fishcount.org.uk/studydatascreens2/2015/fishcount_fctab_emw_part_level13.php?EMW-229/1" TargetMode="External"/><Relationship Id="rId23" Type="http://schemas.openxmlformats.org/officeDocument/2006/relationships/printerSettings" Target="../printerSettings/printerSettings1.bin"/><Relationship Id="rId10" Type="http://schemas.openxmlformats.org/officeDocument/2006/relationships/hyperlink" Target="http://fishcount.org.uk/studydatascreens2/2015/fishcount_fctab_emw_part_level13.php?EMW-115/1" TargetMode="External"/><Relationship Id="rId19" Type="http://schemas.openxmlformats.org/officeDocument/2006/relationships/hyperlink" Target="http://fishcount.org.uk/studydatascreens2/2015/fishcount_fctab_emw_part_level13.php?EMW-87/1" TargetMode="External"/><Relationship Id="rId4" Type="http://schemas.openxmlformats.org/officeDocument/2006/relationships/hyperlink" Target="http://fishcount.org.uk/studydatascreens2/2015/fishcount_fctab_emw_part_level13.php?EMW-43/1" TargetMode="External"/><Relationship Id="rId9" Type="http://schemas.openxmlformats.org/officeDocument/2006/relationships/hyperlink" Target="http://fishcount.org.uk/studydatascreens2/2015/fishcount_fctab_emw_part_level13.php?EMW-230/1" TargetMode="External"/><Relationship Id="rId14" Type="http://schemas.openxmlformats.org/officeDocument/2006/relationships/hyperlink" Target="http://fishcount.org.uk/studydatascreens2/2015/fishcount_fctab_emw_part_level3.php?EMW-72/2" TargetMode="External"/><Relationship Id="rId22" Type="http://schemas.openxmlformats.org/officeDocument/2006/relationships/hyperlink" Target="http://fishcount.org.uk/fish-count-estimates-2/numbers-of-farmed-fish-slaughtered-each-year"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ishcount.org.uk/published/std/fishcountstudy2.pdf" TargetMode="External"/><Relationship Id="rId1" Type="http://schemas.openxmlformats.org/officeDocument/2006/relationships/hyperlink" Target="http://fishcount.org.uk/studydatascreens2/2015/numbers-of-farmed-fish-A0-2015.php?sort2/f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0"/>
  <sheetViews>
    <sheetView tabSelected="1" workbookViewId="0">
      <selection activeCell="A2" sqref="A2"/>
    </sheetView>
  </sheetViews>
  <sheetFormatPr defaultRowHeight="14.5" x14ac:dyDescent="0.35"/>
  <cols>
    <col min="1" max="1" width="34.453125" bestFit="1" customWidth="1"/>
    <col min="7" max="7" width="13.90625" customWidth="1"/>
    <col min="8" max="8" width="11.6328125" customWidth="1"/>
    <col min="9" max="9" width="11.453125" customWidth="1"/>
    <col min="10" max="10" width="12.7265625" customWidth="1"/>
    <col min="11" max="11" width="12.453125" customWidth="1"/>
    <col min="12" max="12" width="12.6328125" customWidth="1"/>
    <col min="13" max="14" width="12.6328125" style="21" customWidth="1"/>
    <col min="15" max="16" width="12.6328125" customWidth="1"/>
    <col min="17" max="20" width="12.6328125" style="21" customWidth="1"/>
    <col min="21" max="21" width="12.54296875" style="21" customWidth="1"/>
    <col min="22" max="22" width="12.7265625" style="21" customWidth="1"/>
  </cols>
  <sheetData>
    <row r="1" spans="1:22" x14ac:dyDescent="0.35">
      <c r="I1" s="8" t="s">
        <v>115</v>
      </c>
    </row>
    <row r="2" spans="1:22" x14ac:dyDescent="0.35">
      <c r="A2" s="7" t="s">
        <v>185</v>
      </c>
    </row>
    <row r="3" spans="1:22" x14ac:dyDescent="0.35">
      <c r="A3" s="35" t="s">
        <v>114</v>
      </c>
    </row>
    <row r="4" spans="1:22" x14ac:dyDescent="0.35">
      <c r="H4" s="22"/>
      <c r="I4" s="22"/>
      <c r="J4" s="5"/>
      <c r="K4" s="5"/>
    </row>
    <row r="5" spans="1:22" s="21" customFormat="1" x14ac:dyDescent="0.35">
      <c r="A5" s="39" t="s">
        <v>157</v>
      </c>
      <c r="H5" s="22"/>
      <c r="I5" s="22"/>
      <c r="J5" s="23"/>
      <c r="K5" s="23"/>
    </row>
    <row r="6" spans="1:22" s="24" customFormat="1" x14ac:dyDescent="0.35">
      <c r="A6" s="44" t="s">
        <v>158</v>
      </c>
      <c r="I6" s="45"/>
      <c r="J6" s="6"/>
      <c r="K6" s="6"/>
    </row>
    <row r="7" spans="1:22" x14ac:dyDescent="0.35">
      <c r="A7" s="40" t="s">
        <v>116</v>
      </c>
      <c r="I7" s="1"/>
      <c r="J7" s="5"/>
      <c r="K7" s="5"/>
    </row>
    <row r="9" spans="1:22" s="1" customFormat="1" ht="90" customHeight="1" x14ac:dyDescent="0.35">
      <c r="A9" s="2" t="s">
        <v>0</v>
      </c>
      <c r="B9" s="2" t="s">
        <v>1</v>
      </c>
      <c r="C9" s="2" t="s">
        <v>2</v>
      </c>
      <c r="D9" s="2" t="s">
        <v>3</v>
      </c>
      <c r="E9" s="2" t="s">
        <v>4</v>
      </c>
      <c r="F9" s="2" t="s">
        <v>5</v>
      </c>
      <c r="G9" s="2" t="s">
        <v>179</v>
      </c>
      <c r="H9" s="2" t="s">
        <v>182</v>
      </c>
      <c r="I9" s="2" t="s">
        <v>183</v>
      </c>
      <c r="J9" s="2" t="s">
        <v>184</v>
      </c>
      <c r="K9" s="2" t="s">
        <v>50</v>
      </c>
      <c r="L9" s="17" t="s">
        <v>51</v>
      </c>
      <c r="M9" s="10" t="s">
        <v>120</v>
      </c>
      <c r="N9" s="10" t="s">
        <v>121</v>
      </c>
      <c r="O9" s="53" t="s">
        <v>198</v>
      </c>
      <c r="P9" s="53" t="s">
        <v>199</v>
      </c>
      <c r="Q9" s="10" t="s">
        <v>143</v>
      </c>
      <c r="R9" s="10" t="s">
        <v>146</v>
      </c>
      <c r="S9" s="10" t="s">
        <v>144</v>
      </c>
      <c r="T9" s="10" t="s">
        <v>145</v>
      </c>
      <c r="U9" s="53" t="s">
        <v>100</v>
      </c>
      <c r="V9" s="53" t="s">
        <v>101</v>
      </c>
    </row>
    <row r="10" spans="1:22" x14ac:dyDescent="0.35">
      <c r="A10" s="4" t="s">
        <v>18</v>
      </c>
      <c r="B10" s="4" t="s">
        <v>19</v>
      </c>
      <c r="C10" s="4" t="s">
        <v>9</v>
      </c>
      <c r="D10" s="4" t="s">
        <v>14</v>
      </c>
      <c r="E10" s="4" t="s">
        <v>13</v>
      </c>
      <c r="F10" s="4" t="s">
        <v>12</v>
      </c>
      <c r="G10" s="25">
        <v>5822868.6599999992</v>
      </c>
      <c r="H10" s="4">
        <v>87</v>
      </c>
      <c r="I10" s="22">
        <v>500</v>
      </c>
      <c r="J10" s="22">
        <v>2500</v>
      </c>
      <c r="K10" s="5">
        <f t="shared" ref="K10:K33" si="0">IF(I10&gt;0,G10/J10,0)</f>
        <v>2329.1474639999997</v>
      </c>
      <c r="L10" s="5">
        <f t="shared" ref="L10:L33" si="1">IF(J10&gt;0,G10/I10,0)</f>
        <v>11645.737319999998</v>
      </c>
      <c r="M10" s="9">
        <v>12</v>
      </c>
      <c r="N10" s="9">
        <v>24</v>
      </c>
      <c r="O10" s="23">
        <f>$K10*($N10/12)</f>
        <v>4658.2949279999993</v>
      </c>
      <c r="P10" s="23">
        <f>$L10*($M10/12)</f>
        <v>11645.737319999998</v>
      </c>
      <c r="Q10" s="23">
        <f>IF($P10&gt;$O10,$O10,$P10)</f>
        <v>4658.2949279999993</v>
      </c>
      <c r="R10" s="23">
        <f>IF($P10&gt;$O10,$P10,$O10)</f>
        <v>11645.737319999998</v>
      </c>
      <c r="S10" s="23">
        <f>$K10*($M10/12)</f>
        <v>2329.1474639999997</v>
      </c>
      <c r="T10" s="23">
        <f>$L10*($N10/12)</f>
        <v>23291.474639999997</v>
      </c>
      <c r="U10" s="28" t="s">
        <v>117</v>
      </c>
      <c r="V10" s="20"/>
    </row>
    <row r="11" spans="1:22" x14ac:dyDescent="0.35">
      <c r="A11" s="4" t="s">
        <v>20</v>
      </c>
      <c r="B11" s="4" t="s">
        <v>21</v>
      </c>
      <c r="C11" s="4" t="s">
        <v>9</v>
      </c>
      <c r="D11" s="4" t="s">
        <v>14</v>
      </c>
      <c r="E11" s="4" t="s">
        <v>13</v>
      </c>
      <c r="F11" s="4" t="s">
        <v>12</v>
      </c>
      <c r="G11" s="25">
        <v>5125461.1000000006</v>
      </c>
      <c r="H11" s="4">
        <v>182</v>
      </c>
      <c r="I11" s="22">
        <v>300</v>
      </c>
      <c r="J11" s="22">
        <v>1500</v>
      </c>
      <c r="K11" s="5">
        <f t="shared" si="0"/>
        <v>3416.9740666666671</v>
      </c>
      <c r="L11" s="5">
        <f t="shared" si="1"/>
        <v>17084.870333333336</v>
      </c>
      <c r="M11" s="9">
        <v>24</v>
      </c>
      <c r="N11" s="9">
        <v>24</v>
      </c>
      <c r="O11" s="23">
        <f t="shared" ref="O11:O33" si="2">$K11*($N11/12)</f>
        <v>6833.9481333333342</v>
      </c>
      <c r="P11" s="23">
        <f t="shared" ref="P11:P33" si="3">$L11*($M11/12)</f>
        <v>34169.740666666672</v>
      </c>
      <c r="Q11" s="23">
        <f t="shared" ref="Q11:Q33" si="4">IF($P11&gt;$O11,$O11,$P11)</f>
        <v>6833.9481333333342</v>
      </c>
      <c r="R11" s="23">
        <f t="shared" ref="R11:R33" si="5">IF($P11&gt;$O11,$P11,$O11)</f>
        <v>34169.740666666672</v>
      </c>
      <c r="S11" s="23">
        <f t="shared" ref="S11:S33" si="6">$K11*($M11/12)</f>
        <v>6833.9481333333342</v>
      </c>
      <c r="T11" s="23">
        <f t="shared" ref="T11:T33" si="7">$L11*($N11/12)</f>
        <v>34169.740666666672</v>
      </c>
      <c r="U11" s="18" t="s">
        <v>77</v>
      </c>
      <c r="V11" s="20"/>
    </row>
    <row r="12" spans="1:22" s="21" customFormat="1" x14ac:dyDescent="0.35">
      <c r="A12" s="21" t="s">
        <v>75</v>
      </c>
      <c r="B12" s="21" t="s">
        <v>76</v>
      </c>
      <c r="C12" s="21" t="s">
        <v>9</v>
      </c>
      <c r="D12" s="21" t="s">
        <v>14</v>
      </c>
      <c r="E12" s="21" t="s">
        <v>13</v>
      </c>
      <c r="F12" s="21" t="s">
        <v>12</v>
      </c>
      <c r="G12" s="26">
        <v>4328083.1000000006</v>
      </c>
      <c r="H12" s="21">
        <v>57</v>
      </c>
      <c r="I12" s="21">
        <v>500</v>
      </c>
      <c r="J12" s="21">
        <v>2500</v>
      </c>
      <c r="K12" s="11">
        <f t="shared" si="0"/>
        <v>1731.2332400000003</v>
      </c>
      <c r="L12" s="11">
        <f t="shared" si="1"/>
        <v>8656.1662000000015</v>
      </c>
      <c r="M12" s="24">
        <v>10</v>
      </c>
      <c r="N12" s="24">
        <v>48</v>
      </c>
      <c r="O12" s="23">
        <f t="shared" si="2"/>
        <v>6924.932960000001</v>
      </c>
      <c r="P12" s="23">
        <f t="shared" si="3"/>
        <v>7213.4718333333349</v>
      </c>
      <c r="Q12" s="23">
        <f t="shared" si="4"/>
        <v>6924.932960000001</v>
      </c>
      <c r="R12" s="23">
        <f t="shared" si="5"/>
        <v>7213.4718333333349</v>
      </c>
      <c r="S12" s="23">
        <f t="shared" si="6"/>
        <v>1442.6943666666668</v>
      </c>
      <c r="T12" s="23">
        <f t="shared" si="7"/>
        <v>34624.664800000006</v>
      </c>
      <c r="U12" s="18" t="s">
        <v>106</v>
      </c>
      <c r="V12" s="29" t="s">
        <v>107</v>
      </c>
    </row>
    <row r="13" spans="1:22" x14ac:dyDescent="0.35">
      <c r="A13" s="4" t="s">
        <v>25</v>
      </c>
      <c r="B13" s="4" t="s">
        <v>26</v>
      </c>
      <c r="C13" s="4" t="s">
        <v>9</v>
      </c>
      <c r="D13" s="4" t="s">
        <v>17</v>
      </c>
      <c r="E13" s="4" t="s">
        <v>24</v>
      </c>
      <c r="F13" s="4" t="s">
        <v>12</v>
      </c>
      <c r="G13" s="25">
        <v>3930579.1400000006</v>
      </c>
      <c r="H13" s="4">
        <v>129</v>
      </c>
      <c r="I13" s="22">
        <v>250</v>
      </c>
      <c r="J13" s="22">
        <v>800</v>
      </c>
      <c r="K13" s="5">
        <f t="shared" si="0"/>
        <v>4913.2239250000011</v>
      </c>
      <c r="L13" s="5">
        <f t="shared" si="1"/>
        <v>15722.316560000003</v>
      </c>
      <c r="M13" s="9">
        <v>6</v>
      </c>
      <c r="N13" s="9">
        <v>7</v>
      </c>
      <c r="O13" s="23">
        <f t="shared" si="2"/>
        <v>2866.0472895833341</v>
      </c>
      <c r="P13" s="23">
        <f t="shared" si="3"/>
        <v>7861.1582800000015</v>
      </c>
      <c r="Q13" s="23">
        <f t="shared" si="4"/>
        <v>2866.0472895833341</v>
      </c>
      <c r="R13" s="23">
        <f t="shared" si="5"/>
        <v>7861.1582800000015</v>
      </c>
      <c r="S13" s="23">
        <f t="shared" si="6"/>
        <v>2456.6119625000006</v>
      </c>
      <c r="T13" s="23">
        <f t="shared" si="7"/>
        <v>9171.3513266666687</v>
      </c>
      <c r="U13" t="s">
        <v>84</v>
      </c>
      <c r="V13" s="20"/>
    </row>
    <row r="14" spans="1:22" x14ac:dyDescent="0.35">
      <c r="A14" s="4" t="s">
        <v>15</v>
      </c>
      <c r="B14" s="4" t="s">
        <v>16</v>
      </c>
      <c r="C14" s="4" t="s">
        <v>9</v>
      </c>
      <c r="D14" s="4" t="s">
        <v>14</v>
      </c>
      <c r="E14" s="4" t="s">
        <v>13</v>
      </c>
      <c r="F14" s="4" t="s">
        <v>12</v>
      </c>
      <c r="G14" s="25">
        <v>3402869.86</v>
      </c>
      <c r="H14" s="4">
        <v>29</v>
      </c>
      <c r="I14" s="22">
        <v>500</v>
      </c>
      <c r="J14" s="22">
        <v>1500</v>
      </c>
      <c r="K14" s="5">
        <f t="shared" si="0"/>
        <v>2268.5799066666664</v>
      </c>
      <c r="L14" s="5">
        <f t="shared" si="1"/>
        <v>6805.7397199999996</v>
      </c>
      <c r="M14" s="9">
        <v>14</v>
      </c>
      <c r="N14" s="9">
        <v>28</v>
      </c>
      <c r="O14" s="23">
        <f t="shared" si="2"/>
        <v>5293.3531155555556</v>
      </c>
      <c r="P14" s="23">
        <f t="shared" si="3"/>
        <v>7940.0296733333334</v>
      </c>
      <c r="Q14" s="23">
        <f t="shared" si="4"/>
        <v>5293.3531155555556</v>
      </c>
      <c r="R14" s="23">
        <f t="shared" si="5"/>
        <v>7940.0296733333334</v>
      </c>
      <c r="S14" s="23">
        <f t="shared" si="6"/>
        <v>2646.6765577777778</v>
      </c>
      <c r="T14" s="23">
        <f t="shared" si="7"/>
        <v>15880.059346666667</v>
      </c>
      <c r="U14" s="18" t="s">
        <v>78</v>
      </c>
      <c r="V14" s="20"/>
    </row>
    <row r="15" spans="1:22" x14ac:dyDescent="0.35">
      <c r="A15" s="4" t="s">
        <v>45</v>
      </c>
      <c r="B15" s="4" t="s">
        <v>45</v>
      </c>
      <c r="C15" s="4" t="s">
        <v>9</v>
      </c>
      <c r="D15" s="4" t="s">
        <v>14</v>
      </c>
      <c r="E15" s="4" t="s">
        <v>38</v>
      </c>
      <c r="F15" s="4" t="s">
        <v>12</v>
      </c>
      <c r="G15" s="25">
        <v>2913159.6999999997</v>
      </c>
      <c r="H15" s="4">
        <v>535</v>
      </c>
      <c r="I15" s="22">
        <v>150</v>
      </c>
      <c r="J15" s="22">
        <v>400</v>
      </c>
      <c r="K15" s="5">
        <f t="shared" si="0"/>
        <v>7282.8992499999995</v>
      </c>
      <c r="L15" s="5">
        <f t="shared" si="1"/>
        <v>19421.064666666665</v>
      </c>
      <c r="M15" s="9">
        <v>12</v>
      </c>
      <c r="N15" s="9">
        <v>19</v>
      </c>
      <c r="O15" s="23">
        <f t="shared" si="2"/>
        <v>11531.257145833331</v>
      </c>
      <c r="P15" s="23">
        <f t="shared" si="3"/>
        <v>19421.064666666665</v>
      </c>
      <c r="Q15" s="23">
        <f t="shared" si="4"/>
        <v>11531.257145833331</v>
      </c>
      <c r="R15" s="23">
        <f t="shared" si="5"/>
        <v>19421.064666666665</v>
      </c>
      <c r="S15" s="23">
        <f t="shared" si="6"/>
        <v>7282.8992499999995</v>
      </c>
      <c r="T15" s="23">
        <f t="shared" si="7"/>
        <v>30750.019055555553</v>
      </c>
      <c r="U15" s="18" t="s">
        <v>79</v>
      </c>
      <c r="V15" s="20"/>
    </row>
    <row r="16" spans="1:22" x14ac:dyDescent="0.35">
      <c r="A16" s="4" t="s">
        <v>31</v>
      </c>
      <c r="B16" s="4" t="s">
        <v>32</v>
      </c>
      <c r="C16" s="4" t="s">
        <v>9</v>
      </c>
      <c r="D16" s="4" t="s">
        <v>14</v>
      </c>
      <c r="E16" s="4" t="s">
        <v>13</v>
      </c>
      <c r="F16" s="4" t="s">
        <v>12</v>
      </c>
      <c r="G16" s="25">
        <v>2764944.14</v>
      </c>
      <c r="H16" s="4">
        <v>43</v>
      </c>
      <c r="I16" s="22">
        <v>300</v>
      </c>
      <c r="J16" s="22">
        <v>2000</v>
      </c>
      <c r="K16" s="5">
        <f t="shared" si="0"/>
        <v>1382.47207</v>
      </c>
      <c r="L16" s="5">
        <f t="shared" si="1"/>
        <v>9216.4804666666678</v>
      </c>
      <c r="M16" s="9">
        <v>14</v>
      </c>
      <c r="N16" s="9">
        <v>21</v>
      </c>
      <c r="O16" s="23">
        <f t="shared" si="2"/>
        <v>2419.3261225000001</v>
      </c>
      <c r="P16" s="23">
        <f t="shared" si="3"/>
        <v>10752.560544444446</v>
      </c>
      <c r="Q16" s="23">
        <f t="shared" si="4"/>
        <v>2419.3261225000001</v>
      </c>
      <c r="R16" s="23">
        <f t="shared" si="5"/>
        <v>10752.560544444446</v>
      </c>
      <c r="S16" s="23">
        <f t="shared" si="6"/>
        <v>1612.8840816666668</v>
      </c>
      <c r="T16" s="23">
        <f t="shared" si="7"/>
        <v>16128.840816666669</v>
      </c>
      <c r="U16" s="28" t="s">
        <v>80</v>
      </c>
      <c r="V16" s="20"/>
    </row>
    <row r="17" spans="1:22" x14ac:dyDescent="0.35">
      <c r="A17" s="4" t="s">
        <v>28</v>
      </c>
      <c r="B17" s="4" t="s">
        <v>29</v>
      </c>
      <c r="C17" s="4" t="s">
        <v>9</v>
      </c>
      <c r="D17" s="4" t="s">
        <v>10</v>
      </c>
      <c r="E17" s="4" t="s">
        <v>11</v>
      </c>
      <c r="F17" s="4" t="s">
        <v>12</v>
      </c>
      <c r="G17" s="25">
        <v>2381575.88</v>
      </c>
      <c r="H17" s="4">
        <v>21</v>
      </c>
      <c r="I17" s="22">
        <v>3614</v>
      </c>
      <c r="J17" s="22">
        <v>8434</v>
      </c>
      <c r="K17" s="5">
        <f t="shared" si="0"/>
        <v>282.37797960635521</v>
      </c>
      <c r="L17" s="5">
        <f t="shared" si="1"/>
        <v>658.98613171001659</v>
      </c>
      <c r="M17" s="9">
        <v>22</v>
      </c>
      <c r="N17" s="9">
        <v>27</v>
      </c>
      <c r="O17" s="23">
        <f t="shared" si="2"/>
        <v>635.35045411429928</v>
      </c>
      <c r="P17" s="23">
        <f t="shared" si="3"/>
        <v>1208.1412414683637</v>
      </c>
      <c r="Q17" s="23">
        <f t="shared" si="4"/>
        <v>635.35045411429928</v>
      </c>
      <c r="R17" s="23">
        <f t="shared" si="5"/>
        <v>1208.1412414683637</v>
      </c>
      <c r="S17" s="23">
        <f t="shared" si="6"/>
        <v>517.69296261165118</v>
      </c>
      <c r="T17" s="23">
        <f t="shared" si="7"/>
        <v>1482.7187963475374</v>
      </c>
      <c r="U17" s="29" t="s">
        <v>102</v>
      </c>
      <c r="V17" s="20"/>
    </row>
    <row r="18" spans="1:22" x14ac:dyDescent="0.35">
      <c r="A18" s="4" t="s">
        <v>35</v>
      </c>
      <c r="B18" s="4" t="s">
        <v>36</v>
      </c>
      <c r="C18" s="4" t="s">
        <v>9</v>
      </c>
      <c r="D18" s="4" t="s">
        <v>14</v>
      </c>
      <c r="E18" s="4" t="s">
        <v>13</v>
      </c>
      <c r="F18" s="4" t="s">
        <v>12</v>
      </c>
      <c r="G18" s="25">
        <v>1785900.0899999999</v>
      </c>
      <c r="H18" s="4">
        <v>167</v>
      </c>
      <c r="I18" s="22">
        <v>300</v>
      </c>
      <c r="J18" s="22">
        <v>1500</v>
      </c>
      <c r="K18" s="5">
        <f t="shared" si="0"/>
        <v>1190.60006</v>
      </c>
      <c r="L18" s="5">
        <f t="shared" si="1"/>
        <v>5953.0002999999997</v>
      </c>
      <c r="M18" s="9">
        <v>14</v>
      </c>
      <c r="N18" s="9">
        <v>21</v>
      </c>
      <c r="O18" s="23">
        <f t="shared" si="2"/>
        <v>2083.5501049999998</v>
      </c>
      <c r="P18" s="23">
        <f t="shared" si="3"/>
        <v>6945.1670166666663</v>
      </c>
      <c r="Q18" s="23">
        <f t="shared" si="4"/>
        <v>2083.5501049999998</v>
      </c>
      <c r="R18" s="23">
        <f t="shared" si="5"/>
        <v>6945.1670166666663</v>
      </c>
      <c r="S18" s="23">
        <f t="shared" si="6"/>
        <v>1389.0334033333334</v>
      </c>
      <c r="T18" s="23">
        <f t="shared" si="7"/>
        <v>10417.750524999999</v>
      </c>
      <c r="U18" s="28" t="s">
        <v>81</v>
      </c>
      <c r="V18" s="20"/>
    </row>
    <row r="19" spans="1:22" x14ac:dyDescent="0.35">
      <c r="A19" s="39" t="s">
        <v>39</v>
      </c>
      <c r="B19" s="4" t="s">
        <v>40</v>
      </c>
      <c r="C19" s="4" t="s">
        <v>9</v>
      </c>
      <c r="D19" s="4" t="s">
        <v>27</v>
      </c>
      <c r="E19" s="4" t="s">
        <v>37</v>
      </c>
      <c r="F19" s="4" t="s">
        <v>8</v>
      </c>
      <c r="G19" s="25">
        <v>1609025.54</v>
      </c>
      <c r="H19" s="4">
        <v>142</v>
      </c>
      <c r="I19" s="22">
        <v>500</v>
      </c>
      <c r="J19" s="22">
        <v>1500</v>
      </c>
      <c r="K19" s="5">
        <f t="shared" si="0"/>
        <v>1072.6836933333334</v>
      </c>
      <c r="L19" s="5">
        <f t="shared" si="1"/>
        <v>3218.0510800000002</v>
      </c>
      <c r="M19" s="9">
        <v>10</v>
      </c>
      <c r="N19" s="9">
        <v>14</v>
      </c>
      <c r="O19" s="23">
        <f t="shared" si="2"/>
        <v>1251.464308888889</v>
      </c>
      <c r="P19" s="23">
        <f t="shared" si="3"/>
        <v>2681.7092333333335</v>
      </c>
      <c r="Q19" s="23">
        <f t="shared" si="4"/>
        <v>1251.464308888889</v>
      </c>
      <c r="R19" s="23">
        <f t="shared" si="5"/>
        <v>2681.7092333333335</v>
      </c>
      <c r="S19" s="23">
        <f t="shared" si="6"/>
        <v>893.90307777777787</v>
      </c>
      <c r="T19" s="23">
        <f t="shared" si="7"/>
        <v>3754.3929266666673</v>
      </c>
      <c r="U19" s="28" t="s">
        <v>82</v>
      </c>
      <c r="V19" s="28" t="s">
        <v>83</v>
      </c>
    </row>
    <row r="20" spans="1:22" x14ac:dyDescent="0.35">
      <c r="A20" s="4" t="s">
        <v>22</v>
      </c>
      <c r="B20" s="4" t="s">
        <v>23</v>
      </c>
      <c r="C20" s="4" t="s">
        <v>9</v>
      </c>
      <c r="D20" s="4" t="s">
        <v>17</v>
      </c>
      <c r="E20" s="4" t="s">
        <v>24</v>
      </c>
      <c r="F20" s="4" t="s">
        <v>8</v>
      </c>
      <c r="G20" s="25">
        <v>1243781.42</v>
      </c>
      <c r="H20" s="4">
        <v>215</v>
      </c>
      <c r="I20" s="22">
        <v>250</v>
      </c>
      <c r="J20" s="22">
        <v>800</v>
      </c>
      <c r="K20" s="5">
        <f t="shared" si="0"/>
        <v>1554.7267749999999</v>
      </c>
      <c r="L20" s="5">
        <f t="shared" si="1"/>
        <v>4975.1256800000001</v>
      </c>
      <c r="M20" s="9">
        <v>6</v>
      </c>
      <c r="N20" s="9">
        <v>7</v>
      </c>
      <c r="O20" s="23">
        <f t="shared" si="2"/>
        <v>906.92395208333335</v>
      </c>
      <c r="P20" s="23">
        <f t="shared" si="3"/>
        <v>2487.5628400000001</v>
      </c>
      <c r="Q20" s="23">
        <f t="shared" si="4"/>
        <v>906.92395208333335</v>
      </c>
      <c r="R20" s="23">
        <f t="shared" si="5"/>
        <v>2487.5628400000001</v>
      </c>
      <c r="S20" s="23">
        <f t="shared" si="6"/>
        <v>777.36338749999993</v>
      </c>
      <c r="T20" s="23">
        <f t="shared" si="7"/>
        <v>2902.1566466666668</v>
      </c>
      <c r="U20" s="29" t="s">
        <v>104</v>
      </c>
      <c r="V20" s="20"/>
    </row>
    <row r="21" spans="1:22" x14ac:dyDescent="0.35">
      <c r="A21" s="4" t="s">
        <v>46</v>
      </c>
      <c r="B21" s="4" t="s">
        <v>47</v>
      </c>
      <c r="C21" s="4" t="s">
        <v>9</v>
      </c>
      <c r="D21" s="4" t="s">
        <v>48</v>
      </c>
      <c r="E21" s="4" t="s">
        <v>49</v>
      </c>
      <c r="F21" s="4" t="s">
        <v>12</v>
      </c>
      <c r="G21" s="25">
        <v>1115094.74</v>
      </c>
      <c r="H21" s="4">
        <v>122</v>
      </c>
      <c r="I21" s="22">
        <v>250</v>
      </c>
      <c r="J21" s="22">
        <v>500</v>
      </c>
      <c r="K21" s="5">
        <f t="shared" si="0"/>
        <v>2230.18948</v>
      </c>
      <c r="L21" s="5">
        <f t="shared" si="1"/>
        <v>4460.37896</v>
      </c>
      <c r="M21" s="9">
        <v>6.5</v>
      </c>
      <c r="N21" s="9">
        <v>6.5</v>
      </c>
      <c r="O21" s="23">
        <f t="shared" si="2"/>
        <v>1208.0193016666665</v>
      </c>
      <c r="P21" s="23">
        <f t="shared" si="3"/>
        <v>2416.038603333333</v>
      </c>
      <c r="Q21" s="23">
        <f t="shared" si="4"/>
        <v>1208.0193016666665</v>
      </c>
      <c r="R21" s="23">
        <f t="shared" si="5"/>
        <v>2416.038603333333</v>
      </c>
      <c r="S21" s="23">
        <f t="shared" si="6"/>
        <v>1208.0193016666665</v>
      </c>
      <c r="T21" s="23">
        <f t="shared" si="7"/>
        <v>2416.038603333333</v>
      </c>
      <c r="U21" s="29" t="s">
        <v>103</v>
      </c>
      <c r="V21" s="20"/>
    </row>
    <row r="22" spans="1:22" x14ac:dyDescent="0.35">
      <c r="A22" s="4" t="s">
        <v>43</v>
      </c>
      <c r="B22" s="4" t="s">
        <v>44</v>
      </c>
      <c r="C22" s="4" t="s">
        <v>9</v>
      </c>
      <c r="D22" s="4" t="s">
        <v>14</v>
      </c>
      <c r="E22" s="4" t="s">
        <v>13</v>
      </c>
      <c r="F22" s="4" t="s">
        <v>12</v>
      </c>
      <c r="G22" s="25">
        <v>796830</v>
      </c>
      <c r="H22" s="4">
        <v>229</v>
      </c>
      <c r="I22" s="22">
        <v>450</v>
      </c>
      <c r="J22" s="22">
        <v>500</v>
      </c>
      <c r="K22" s="5">
        <f t="shared" si="0"/>
        <v>1593.66</v>
      </c>
      <c r="L22" s="5">
        <f t="shared" si="1"/>
        <v>1770.7333333333333</v>
      </c>
      <c r="M22" s="9">
        <v>6</v>
      </c>
      <c r="N22" s="9">
        <v>10</v>
      </c>
      <c r="O22" s="23">
        <f t="shared" si="2"/>
        <v>1328.0500000000002</v>
      </c>
      <c r="P22" s="23">
        <f t="shared" si="3"/>
        <v>885.36666666666667</v>
      </c>
      <c r="Q22" s="23">
        <f t="shared" si="4"/>
        <v>885.36666666666667</v>
      </c>
      <c r="R22" s="23">
        <f t="shared" si="5"/>
        <v>1328.0500000000002</v>
      </c>
      <c r="S22" s="23">
        <f t="shared" si="6"/>
        <v>796.83</v>
      </c>
      <c r="T22" s="23">
        <f t="shared" si="7"/>
        <v>1475.6111111111111</v>
      </c>
      <c r="U22" s="28" t="s">
        <v>85</v>
      </c>
      <c r="V22" s="28" t="s">
        <v>86</v>
      </c>
    </row>
    <row r="23" spans="1:22" x14ac:dyDescent="0.35">
      <c r="A23" s="4" t="s">
        <v>6</v>
      </c>
      <c r="B23" s="4" t="s">
        <v>7</v>
      </c>
      <c r="C23" s="4" t="s">
        <v>9</v>
      </c>
      <c r="D23" s="4" t="s">
        <v>10</v>
      </c>
      <c r="E23" s="4" t="s">
        <v>11</v>
      </c>
      <c r="F23" s="4" t="s">
        <v>12</v>
      </c>
      <c r="G23" s="25">
        <v>761765.94000000006</v>
      </c>
      <c r="H23" s="4">
        <v>155</v>
      </c>
      <c r="I23" s="22">
        <v>210</v>
      </c>
      <c r="J23" s="22">
        <v>5000</v>
      </c>
      <c r="K23" s="5">
        <f t="shared" si="0"/>
        <v>152.35318800000002</v>
      </c>
      <c r="L23" s="5">
        <f t="shared" si="1"/>
        <v>3627.4568571428576</v>
      </c>
      <c r="M23" s="9">
        <v>9</v>
      </c>
      <c r="N23" s="9">
        <v>18</v>
      </c>
      <c r="O23" s="23">
        <f t="shared" si="2"/>
        <v>228.52978200000001</v>
      </c>
      <c r="P23" s="23">
        <f t="shared" si="3"/>
        <v>2720.5926428571433</v>
      </c>
      <c r="Q23" s="23">
        <f t="shared" si="4"/>
        <v>228.52978200000001</v>
      </c>
      <c r="R23" s="23">
        <f t="shared" si="5"/>
        <v>2720.5926428571433</v>
      </c>
      <c r="S23" s="23">
        <f t="shared" si="6"/>
        <v>114.26489100000001</v>
      </c>
      <c r="T23" s="23">
        <f t="shared" si="7"/>
        <v>5441.1852857142867</v>
      </c>
      <c r="U23" s="28" t="s">
        <v>87</v>
      </c>
      <c r="V23" s="20"/>
    </row>
    <row r="24" spans="1:22" x14ac:dyDescent="0.35">
      <c r="A24" s="4" t="s">
        <v>41</v>
      </c>
      <c r="B24" s="4" t="s">
        <v>42</v>
      </c>
      <c r="C24" s="4" t="s">
        <v>9</v>
      </c>
      <c r="D24" s="4" t="s">
        <v>14</v>
      </c>
      <c r="E24" s="4" t="s">
        <v>13</v>
      </c>
      <c r="F24" s="4" t="s">
        <v>12</v>
      </c>
      <c r="G24" s="25">
        <v>596240.07999999996</v>
      </c>
      <c r="H24" s="4">
        <v>30</v>
      </c>
      <c r="I24" s="22">
        <v>2000</v>
      </c>
      <c r="J24" s="22">
        <v>3000</v>
      </c>
      <c r="K24" s="5">
        <f t="shared" si="0"/>
        <v>198.74669333333333</v>
      </c>
      <c r="L24" s="5">
        <f t="shared" si="1"/>
        <v>298.12003999999996</v>
      </c>
      <c r="M24" s="9">
        <v>24</v>
      </c>
      <c r="N24" s="9">
        <v>24</v>
      </c>
      <c r="O24" s="23">
        <f t="shared" si="2"/>
        <v>397.49338666666665</v>
      </c>
      <c r="P24" s="23">
        <f t="shared" si="3"/>
        <v>596.24007999999992</v>
      </c>
      <c r="Q24" s="23">
        <f t="shared" si="4"/>
        <v>397.49338666666665</v>
      </c>
      <c r="R24" s="23">
        <f t="shared" si="5"/>
        <v>596.24007999999992</v>
      </c>
      <c r="S24" s="23">
        <f t="shared" si="6"/>
        <v>397.49338666666665</v>
      </c>
      <c r="T24" s="23">
        <f t="shared" si="7"/>
        <v>596.24007999999992</v>
      </c>
      <c r="U24" s="29" t="s">
        <v>105</v>
      </c>
      <c r="V24" s="20"/>
    </row>
    <row r="25" spans="1:22" x14ac:dyDescent="0.35">
      <c r="A25" t="s">
        <v>33</v>
      </c>
      <c r="B25" t="s">
        <v>34</v>
      </c>
      <c r="C25" t="s">
        <v>9</v>
      </c>
      <c r="D25" t="s">
        <v>14</v>
      </c>
      <c r="E25" t="s">
        <v>13</v>
      </c>
      <c r="F25" t="s">
        <v>12</v>
      </c>
      <c r="G25" s="26">
        <v>467604.51</v>
      </c>
      <c r="H25">
        <v>124</v>
      </c>
      <c r="I25" s="21">
        <v>300</v>
      </c>
      <c r="J25" s="21">
        <v>1100</v>
      </c>
      <c r="K25" s="11">
        <f t="shared" si="0"/>
        <v>425.09500909090912</v>
      </c>
      <c r="L25" s="23">
        <f t="shared" si="1"/>
        <v>1558.6817000000001</v>
      </c>
      <c r="M25" s="9">
        <v>14</v>
      </c>
      <c r="N25" s="9">
        <v>24</v>
      </c>
      <c r="O25" s="23">
        <f t="shared" si="2"/>
        <v>850.19001818181823</v>
      </c>
      <c r="P25" s="23">
        <f t="shared" si="3"/>
        <v>1818.4619833333336</v>
      </c>
      <c r="Q25" s="23">
        <f t="shared" si="4"/>
        <v>850.19001818181823</v>
      </c>
      <c r="R25" s="23">
        <f t="shared" si="5"/>
        <v>1818.4619833333336</v>
      </c>
      <c r="S25" s="23">
        <f t="shared" si="6"/>
        <v>495.94417727272736</v>
      </c>
      <c r="T25" s="23">
        <f t="shared" si="7"/>
        <v>3117.3634000000002</v>
      </c>
      <c r="U25" s="18" t="s">
        <v>88</v>
      </c>
      <c r="V25" s="20"/>
    </row>
    <row r="26" spans="1:22" x14ac:dyDescent="0.35">
      <c r="A26" t="s">
        <v>52</v>
      </c>
      <c r="B26" t="s">
        <v>53</v>
      </c>
      <c r="C26" t="s">
        <v>9</v>
      </c>
      <c r="D26" t="s">
        <v>27</v>
      </c>
      <c r="E26" t="s">
        <v>37</v>
      </c>
      <c r="F26" t="s">
        <v>12</v>
      </c>
      <c r="G26" s="26">
        <v>419386.58</v>
      </c>
      <c r="H26">
        <v>206</v>
      </c>
      <c r="I26" s="21">
        <v>500</v>
      </c>
      <c r="J26" s="21">
        <v>1500</v>
      </c>
      <c r="K26" s="11">
        <f t="shared" si="0"/>
        <v>279.59105333333332</v>
      </c>
      <c r="L26" s="23">
        <f t="shared" si="1"/>
        <v>838.77316000000008</v>
      </c>
      <c r="M26" s="24">
        <v>10</v>
      </c>
      <c r="N26" s="24">
        <v>10</v>
      </c>
      <c r="O26" s="23">
        <f t="shared" si="2"/>
        <v>232.99254444444443</v>
      </c>
      <c r="P26" s="23">
        <f t="shared" si="3"/>
        <v>698.97763333333342</v>
      </c>
      <c r="Q26" s="23">
        <f t="shared" si="4"/>
        <v>232.99254444444443</v>
      </c>
      <c r="R26" s="23">
        <f t="shared" si="5"/>
        <v>698.97763333333342</v>
      </c>
      <c r="S26" s="23">
        <f t="shared" si="6"/>
        <v>232.99254444444443</v>
      </c>
      <c r="T26" s="23">
        <f t="shared" si="7"/>
        <v>698.97763333333342</v>
      </c>
      <c r="U26" s="18" t="s">
        <v>89</v>
      </c>
      <c r="V26" s="20"/>
    </row>
    <row r="27" spans="1:22" x14ac:dyDescent="0.35">
      <c r="A27" t="s">
        <v>54</v>
      </c>
      <c r="B27" t="s">
        <v>55</v>
      </c>
      <c r="C27" t="s">
        <v>9</v>
      </c>
      <c r="D27" t="s">
        <v>27</v>
      </c>
      <c r="E27" t="s">
        <v>56</v>
      </c>
      <c r="F27" t="s">
        <v>12</v>
      </c>
      <c r="G27" s="26">
        <v>411790.38</v>
      </c>
      <c r="H27">
        <v>45</v>
      </c>
      <c r="I27" s="21">
        <v>340</v>
      </c>
      <c r="J27" s="21">
        <v>680</v>
      </c>
      <c r="K27" s="11">
        <f t="shared" si="0"/>
        <v>605.57408823529408</v>
      </c>
      <c r="L27" s="23">
        <f t="shared" si="1"/>
        <v>1211.1481764705882</v>
      </c>
      <c r="M27" s="9">
        <v>15</v>
      </c>
      <c r="N27" s="9">
        <v>18</v>
      </c>
      <c r="O27" s="23">
        <f t="shared" si="2"/>
        <v>908.36113235294113</v>
      </c>
      <c r="P27" s="23">
        <f t="shared" si="3"/>
        <v>1513.9352205882351</v>
      </c>
      <c r="Q27" s="23">
        <f t="shared" si="4"/>
        <v>908.36113235294113</v>
      </c>
      <c r="R27" s="23">
        <f t="shared" si="5"/>
        <v>1513.9352205882351</v>
      </c>
      <c r="S27" s="23">
        <f t="shared" si="6"/>
        <v>756.96761029411755</v>
      </c>
      <c r="T27" s="23">
        <f t="shared" si="7"/>
        <v>1816.7222647058823</v>
      </c>
      <c r="U27" s="18" t="s">
        <v>90</v>
      </c>
      <c r="V27" s="20"/>
    </row>
    <row r="28" spans="1:22" x14ac:dyDescent="0.35">
      <c r="A28" t="s">
        <v>57</v>
      </c>
      <c r="B28" t="s">
        <v>58</v>
      </c>
      <c r="C28" t="s">
        <v>9</v>
      </c>
      <c r="D28" t="s">
        <v>27</v>
      </c>
      <c r="E28" t="s">
        <v>59</v>
      </c>
      <c r="F28" t="s">
        <v>12</v>
      </c>
      <c r="G28" s="26">
        <v>355725</v>
      </c>
      <c r="H28">
        <v>230</v>
      </c>
      <c r="I28" s="21">
        <v>50</v>
      </c>
      <c r="J28" s="21">
        <v>200</v>
      </c>
      <c r="K28" s="11">
        <f t="shared" si="0"/>
        <v>1778.625</v>
      </c>
      <c r="L28" s="23">
        <f t="shared" si="1"/>
        <v>7114.5</v>
      </c>
      <c r="M28" s="9">
        <v>18</v>
      </c>
      <c r="N28" s="9">
        <v>18</v>
      </c>
      <c r="O28" s="23">
        <f t="shared" si="2"/>
        <v>2667.9375</v>
      </c>
      <c r="P28" s="23">
        <f t="shared" si="3"/>
        <v>10671.75</v>
      </c>
      <c r="Q28" s="23">
        <f t="shared" si="4"/>
        <v>2667.9375</v>
      </c>
      <c r="R28" s="23">
        <f t="shared" si="5"/>
        <v>10671.75</v>
      </c>
      <c r="S28" s="23">
        <f t="shared" si="6"/>
        <v>2667.9375</v>
      </c>
      <c r="T28" s="23">
        <f t="shared" si="7"/>
        <v>10671.75</v>
      </c>
      <c r="U28" s="18" t="s">
        <v>91</v>
      </c>
      <c r="V28" s="20"/>
    </row>
    <row r="29" spans="1:22" x14ac:dyDescent="0.35">
      <c r="A29" s="22" t="s">
        <v>60</v>
      </c>
      <c r="B29" s="22" t="s">
        <v>61</v>
      </c>
      <c r="C29" s="22" t="s">
        <v>9</v>
      </c>
      <c r="D29" s="22" t="s">
        <v>17</v>
      </c>
      <c r="E29" s="22" t="s">
        <v>62</v>
      </c>
      <c r="F29" s="22" t="s">
        <v>12</v>
      </c>
      <c r="G29" s="25">
        <v>298057</v>
      </c>
      <c r="H29" s="22">
        <v>115</v>
      </c>
      <c r="I29" s="22">
        <v>500</v>
      </c>
      <c r="J29" s="22">
        <v>500</v>
      </c>
      <c r="K29" s="11">
        <f t="shared" si="0"/>
        <v>596.11400000000003</v>
      </c>
      <c r="L29" s="23">
        <f t="shared" si="1"/>
        <v>596.11400000000003</v>
      </c>
      <c r="M29" s="24">
        <v>12</v>
      </c>
      <c r="N29" s="24">
        <v>12</v>
      </c>
      <c r="O29" s="23">
        <f t="shared" si="2"/>
        <v>596.11400000000003</v>
      </c>
      <c r="P29" s="23">
        <f t="shared" si="3"/>
        <v>596.11400000000003</v>
      </c>
      <c r="Q29" s="23">
        <f t="shared" si="4"/>
        <v>596.11400000000003</v>
      </c>
      <c r="R29" s="23">
        <f t="shared" si="5"/>
        <v>596.11400000000003</v>
      </c>
      <c r="S29" s="23">
        <f t="shared" si="6"/>
        <v>596.11400000000003</v>
      </c>
      <c r="T29" s="23">
        <f t="shared" si="7"/>
        <v>596.11400000000003</v>
      </c>
      <c r="U29" s="28" t="s">
        <v>92</v>
      </c>
      <c r="V29" s="20"/>
    </row>
    <row r="30" spans="1:22" s="21" customFormat="1" x14ac:dyDescent="0.35">
      <c r="A30" s="22" t="s">
        <v>63</v>
      </c>
      <c r="B30" s="22" t="s">
        <v>64</v>
      </c>
      <c r="C30" s="22" t="s">
        <v>9</v>
      </c>
      <c r="D30" s="22" t="s">
        <v>65</v>
      </c>
      <c r="E30" s="22" t="s">
        <v>66</v>
      </c>
      <c r="F30" s="22" t="s">
        <v>12</v>
      </c>
      <c r="G30" s="26">
        <v>266731</v>
      </c>
      <c r="H30" s="21">
        <v>100</v>
      </c>
      <c r="I30" s="21">
        <v>100</v>
      </c>
      <c r="J30" s="22">
        <v>250</v>
      </c>
      <c r="K30" s="11">
        <f t="shared" si="0"/>
        <v>1066.924</v>
      </c>
      <c r="L30" s="23">
        <f t="shared" si="1"/>
        <v>2667.31</v>
      </c>
      <c r="M30" s="24">
        <v>24</v>
      </c>
      <c r="N30" s="24">
        <v>24</v>
      </c>
      <c r="O30" s="23">
        <f t="shared" si="2"/>
        <v>2133.848</v>
      </c>
      <c r="P30" s="23">
        <f t="shared" si="3"/>
        <v>5334.62</v>
      </c>
      <c r="Q30" s="23">
        <f t="shared" si="4"/>
        <v>2133.848</v>
      </c>
      <c r="R30" s="23">
        <f t="shared" si="5"/>
        <v>5334.62</v>
      </c>
      <c r="S30" s="23">
        <f t="shared" si="6"/>
        <v>2133.848</v>
      </c>
      <c r="T30" s="23">
        <f t="shared" si="7"/>
        <v>5334.62</v>
      </c>
      <c r="U30" s="28" t="s">
        <v>93</v>
      </c>
      <c r="V30" s="20"/>
    </row>
    <row r="31" spans="1:22" s="21" customFormat="1" x14ac:dyDescent="0.35">
      <c r="A31" s="21" t="s">
        <v>67</v>
      </c>
      <c r="B31" s="21" t="s">
        <v>68</v>
      </c>
      <c r="C31" s="21" t="s">
        <v>9</v>
      </c>
      <c r="D31" s="21" t="s">
        <v>27</v>
      </c>
      <c r="E31" s="21" t="s">
        <v>30</v>
      </c>
      <c r="F31" s="21" t="s">
        <v>12</v>
      </c>
      <c r="G31" s="26">
        <v>246476.86</v>
      </c>
      <c r="H31" s="21">
        <v>132</v>
      </c>
      <c r="I31" s="21">
        <v>500</v>
      </c>
      <c r="J31" s="21">
        <v>1500</v>
      </c>
      <c r="K31" s="11">
        <f t="shared" si="0"/>
        <v>164.31790666666666</v>
      </c>
      <c r="L31" s="23">
        <f t="shared" si="1"/>
        <v>492.95371999999998</v>
      </c>
      <c r="M31" s="24">
        <v>12</v>
      </c>
      <c r="N31" s="24">
        <v>24</v>
      </c>
      <c r="O31" s="23">
        <f t="shared" si="2"/>
        <v>328.63581333333332</v>
      </c>
      <c r="P31" s="23">
        <f t="shared" si="3"/>
        <v>492.95371999999998</v>
      </c>
      <c r="Q31" s="23">
        <f t="shared" si="4"/>
        <v>328.63581333333332</v>
      </c>
      <c r="R31" s="23">
        <f t="shared" si="5"/>
        <v>492.95371999999998</v>
      </c>
      <c r="S31" s="23">
        <f t="shared" si="6"/>
        <v>164.31790666666666</v>
      </c>
      <c r="T31" s="23">
        <f t="shared" si="7"/>
        <v>985.90743999999995</v>
      </c>
      <c r="U31" s="18" t="s">
        <v>94</v>
      </c>
      <c r="V31" s="20"/>
    </row>
    <row r="32" spans="1:22" s="21" customFormat="1" x14ac:dyDescent="0.35">
      <c r="A32" s="21" t="s">
        <v>69</v>
      </c>
      <c r="B32" s="21" t="s">
        <v>70</v>
      </c>
      <c r="C32" s="21" t="s">
        <v>9</v>
      </c>
      <c r="D32" s="21" t="s">
        <v>17</v>
      </c>
      <c r="E32" s="21" t="s">
        <v>71</v>
      </c>
      <c r="F32" s="21" t="s">
        <v>12</v>
      </c>
      <c r="G32" s="26">
        <v>166794.23999999999</v>
      </c>
      <c r="H32" s="21">
        <v>81</v>
      </c>
      <c r="I32" s="21">
        <v>300</v>
      </c>
      <c r="J32" s="21">
        <v>400</v>
      </c>
      <c r="K32" s="11">
        <f t="shared" si="0"/>
        <v>416.98559999999998</v>
      </c>
      <c r="L32" s="23">
        <f t="shared" si="1"/>
        <v>555.98079999999993</v>
      </c>
      <c r="M32" s="24">
        <v>12</v>
      </c>
      <c r="N32" s="24">
        <v>20</v>
      </c>
      <c r="O32" s="23">
        <f t="shared" si="2"/>
        <v>694.976</v>
      </c>
      <c r="P32" s="23">
        <f t="shared" si="3"/>
        <v>555.98079999999993</v>
      </c>
      <c r="Q32" s="23">
        <f t="shared" si="4"/>
        <v>555.98079999999993</v>
      </c>
      <c r="R32" s="23">
        <f t="shared" si="5"/>
        <v>694.976</v>
      </c>
      <c r="S32" s="23">
        <f t="shared" si="6"/>
        <v>416.98559999999998</v>
      </c>
      <c r="T32" s="23">
        <f t="shared" si="7"/>
        <v>926.63466666666659</v>
      </c>
      <c r="U32" s="28" t="s">
        <v>95</v>
      </c>
      <c r="V32" s="20"/>
    </row>
    <row r="33" spans="1:22" s="21" customFormat="1" x14ac:dyDescent="0.35">
      <c r="A33" s="21" t="s">
        <v>72</v>
      </c>
      <c r="B33" s="21" t="s">
        <v>73</v>
      </c>
      <c r="C33" s="21" t="s">
        <v>9</v>
      </c>
      <c r="D33" s="21" t="s">
        <v>17</v>
      </c>
      <c r="E33" s="21" t="s">
        <v>74</v>
      </c>
      <c r="F33" s="21" t="s">
        <v>12</v>
      </c>
      <c r="G33" s="26">
        <v>162398.72999999998</v>
      </c>
      <c r="H33" s="21">
        <v>72</v>
      </c>
      <c r="I33" s="21">
        <v>400</v>
      </c>
      <c r="J33" s="21">
        <v>500</v>
      </c>
      <c r="K33" s="11">
        <f t="shared" si="0"/>
        <v>324.79745999999994</v>
      </c>
      <c r="L33" s="23">
        <f t="shared" si="1"/>
        <v>405.99682499999994</v>
      </c>
      <c r="M33" s="24">
        <v>14</v>
      </c>
      <c r="N33" s="24">
        <v>24</v>
      </c>
      <c r="O33" s="23">
        <f t="shared" si="2"/>
        <v>649.59491999999989</v>
      </c>
      <c r="P33" s="23">
        <f t="shared" si="3"/>
        <v>473.66296249999999</v>
      </c>
      <c r="Q33" s="23">
        <f t="shared" si="4"/>
        <v>473.66296249999999</v>
      </c>
      <c r="R33" s="23">
        <f t="shared" si="5"/>
        <v>649.59491999999989</v>
      </c>
      <c r="S33" s="23">
        <f t="shared" si="6"/>
        <v>378.93036999999998</v>
      </c>
      <c r="T33" s="23">
        <f t="shared" si="7"/>
        <v>811.99364999999989</v>
      </c>
      <c r="U33" s="28" t="s">
        <v>96</v>
      </c>
      <c r="V33" s="20"/>
    </row>
    <row r="34" spans="1:22" s="21" customFormat="1" x14ac:dyDescent="0.35">
      <c r="A34" s="1" t="s">
        <v>97</v>
      </c>
      <c r="G34" s="3">
        <f>SUM(G10:G33)</f>
        <v>41373143.689999998</v>
      </c>
      <c r="I34" s="11"/>
      <c r="J34" s="11"/>
      <c r="K34" s="3">
        <f>SUM(K10:K33)</f>
        <v>37257.891908932557</v>
      </c>
      <c r="L34" s="3">
        <f>SUM(L10:L33)</f>
        <v>128955.68603032346</v>
      </c>
      <c r="M34" s="24"/>
      <c r="N34" s="24"/>
      <c r="O34" s="12">
        <f t="shared" ref="O34:T34" si="8">SUM(O10:O33)</f>
        <v>57629.190913537968</v>
      </c>
      <c r="P34" s="63">
        <f t="shared" si="8"/>
        <v>141101.03762852485</v>
      </c>
      <c r="Q34" s="3">
        <f t="shared" si="8"/>
        <v>56871.580422704625</v>
      </c>
      <c r="R34" s="3">
        <f t="shared" si="8"/>
        <v>141858.64811935817</v>
      </c>
      <c r="S34" s="3">
        <f t="shared" si="8"/>
        <v>38543.499935178494</v>
      </c>
      <c r="T34" s="50">
        <f t="shared" si="8"/>
        <v>217462.3276817677</v>
      </c>
      <c r="U34" s="37"/>
      <c r="V34" s="20"/>
    </row>
    <row r="35" spans="1:22" s="21" customFormat="1" x14ac:dyDescent="0.35">
      <c r="A35" s="21" t="s">
        <v>147</v>
      </c>
      <c r="G35" s="26"/>
      <c r="I35" s="11"/>
      <c r="J35" s="11"/>
      <c r="K35" s="26"/>
      <c r="L35" s="26"/>
      <c r="M35" s="27">
        <f>12*$R$34/$L$34</f>
        <v>13.20068800248178</v>
      </c>
      <c r="N35" s="23">
        <f>12*$Q$34/$K$34</f>
        <v>18.317165306629608</v>
      </c>
      <c r="O35" s="26"/>
      <c r="P35" s="25"/>
      <c r="Q35" s="26"/>
      <c r="R35" s="25"/>
      <c r="S35" s="26"/>
      <c r="T35" s="25"/>
      <c r="U35" s="37"/>
      <c r="V35" s="20"/>
    </row>
    <row r="36" spans="1:22" s="21" customFormat="1" x14ac:dyDescent="0.35">
      <c r="A36" s="21" t="s">
        <v>148</v>
      </c>
      <c r="G36" s="26"/>
      <c r="I36" s="11"/>
      <c r="J36" s="11"/>
      <c r="K36" s="26"/>
      <c r="L36" s="26"/>
      <c r="M36" s="23">
        <f>12*$S$34/$K$34</f>
        <v>12.414067879971828</v>
      </c>
      <c r="N36" s="27">
        <f>12*$T$34/$L$34</f>
        <v>20.236005193036519</v>
      </c>
      <c r="P36" s="25"/>
      <c r="Q36" s="26"/>
      <c r="R36" s="25"/>
      <c r="S36" s="26"/>
      <c r="T36" s="25"/>
      <c r="U36" s="37"/>
      <c r="V36" s="20"/>
    </row>
    <row r="37" spans="1:22" s="21" customFormat="1" x14ac:dyDescent="0.35">
      <c r="A37" s="22"/>
      <c r="B37" s="22"/>
      <c r="C37" s="22"/>
      <c r="D37" s="22"/>
      <c r="E37" s="22"/>
      <c r="F37" s="22"/>
      <c r="G37" s="25"/>
      <c r="H37" s="22"/>
      <c r="I37" s="23"/>
      <c r="J37" s="23"/>
      <c r="K37" s="11"/>
      <c r="L37" s="23"/>
      <c r="M37" s="23"/>
      <c r="N37" s="23"/>
      <c r="O37" s="23"/>
      <c r="P37" s="23"/>
      <c r="Q37" s="23"/>
      <c r="R37" s="23"/>
      <c r="S37" s="23"/>
      <c r="T37" s="23"/>
      <c r="U37" s="37"/>
      <c r="V37" s="20"/>
    </row>
    <row r="38" spans="1:22" x14ac:dyDescent="0.35">
      <c r="A38" s="14" t="s">
        <v>98</v>
      </c>
      <c r="B38" s="13"/>
      <c r="C38" s="13"/>
      <c r="D38" s="13"/>
      <c r="E38" s="13"/>
      <c r="F38" s="13"/>
      <c r="G38" s="64">
        <v>10534327.079999983</v>
      </c>
      <c r="H38" s="13"/>
      <c r="I38" s="15"/>
      <c r="J38" s="15"/>
      <c r="K38" s="64">
        <v>10739.585624343696</v>
      </c>
      <c r="L38" s="64">
        <v>31550.759743114733</v>
      </c>
      <c r="M38" s="36"/>
      <c r="N38" s="36"/>
      <c r="O38" s="36">
        <f>$K38*($N35/12)</f>
        <v>16393.2304338172</v>
      </c>
      <c r="P38" s="36">
        <f>$L38*($M35/12)</f>
        <v>34707.644634176642</v>
      </c>
      <c r="Q38" s="16">
        <f t="shared" ref="Q38" si="9">IF($P38&gt;$O38,$O38,$P38)</f>
        <v>16393.2304338172</v>
      </c>
      <c r="R38" s="16">
        <f t="shared" ref="R38" si="10">IF($P38&gt;$O38,$P38,$O38)</f>
        <v>34707.644634176642</v>
      </c>
      <c r="S38" s="16">
        <f>$K38*($M36/12)</f>
        <v>11110.162078614354</v>
      </c>
      <c r="T38" s="16">
        <f>$L38*($N36/12)</f>
        <v>53205.111500493113</v>
      </c>
      <c r="U38" s="37"/>
      <c r="V38" s="20"/>
    </row>
    <row r="39" spans="1:22" x14ac:dyDescent="0.35">
      <c r="A39" s="46" t="s">
        <v>99</v>
      </c>
      <c r="G39" s="3">
        <f>G34+G38</f>
        <v>51907470.769999981</v>
      </c>
      <c r="H39" s="1"/>
      <c r="I39" s="1"/>
      <c r="J39" s="1"/>
      <c r="K39" s="3">
        <f>K34+K38</f>
        <v>47997.477533276251</v>
      </c>
      <c r="L39" s="3">
        <f>L34+L38</f>
        <v>160506.4457734382</v>
      </c>
      <c r="M39" s="3"/>
      <c r="N39" s="3"/>
      <c r="O39" s="12">
        <f t="shared" ref="O39:T39" si="11">O34+O38</f>
        <v>74022.421347355164</v>
      </c>
      <c r="P39" s="12">
        <f t="shared" si="11"/>
        <v>175808.68226270151</v>
      </c>
      <c r="Q39" s="51">
        <f t="shared" si="11"/>
        <v>73264.810856521828</v>
      </c>
      <c r="R39" s="51">
        <f t="shared" si="11"/>
        <v>176566.2927535348</v>
      </c>
      <c r="S39" s="3">
        <f t="shared" si="11"/>
        <v>49653.662013792848</v>
      </c>
      <c r="T39" s="3">
        <f t="shared" si="11"/>
        <v>270667.43918226083</v>
      </c>
      <c r="U39" s="38"/>
      <c r="V39" s="19"/>
    </row>
    <row r="40" spans="1:22" s="21" customFormat="1" x14ac:dyDescent="0.35">
      <c r="A40" s="46"/>
      <c r="G40" s="3"/>
      <c r="H40" s="1"/>
      <c r="I40" s="1"/>
      <c r="J40" s="1"/>
      <c r="K40" s="3"/>
      <c r="L40" s="3"/>
      <c r="M40" s="3"/>
      <c r="N40" s="3"/>
      <c r="O40" s="12"/>
      <c r="P40" s="12"/>
      <c r="Q40" s="51"/>
      <c r="R40" s="51"/>
      <c r="S40" s="3"/>
      <c r="T40" s="3"/>
      <c r="U40" s="38"/>
      <c r="V40" s="19"/>
    </row>
    <row r="41" spans="1:22" x14ac:dyDescent="0.35">
      <c r="A41" s="68" t="s">
        <v>180</v>
      </c>
      <c r="K41" s="6"/>
      <c r="L41" s="6"/>
      <c r="M41" s="6"/>
      <c r="N41" s="6"/>
      <c r="O41" s="43"/>
      <c r="P41" s="43"/>
      <c r="Q41" s="43"/>
      <c r="R41" s="43"/>
      <c r="S41" s="43"/>
      <c r="T41" s="43"/>
      <c r="U41" s="22"/>
    </row>
    <row r="42" spans="1:22" s="21" customFormat="1" x14ac:dyDescent="0.35">
      <c r="A42" s="67" t="s">
        <v>181</v>
      </c>
      <c r="K42" s="6"/>
      <c r="L42" s="6"/>
      <c r="M42" s="6"/>
      <c r="N42" s="6"/>
      <c r="O42" s="43"/>
      <c r="P42" s="43"/>
      <c r="Q42" s="43"/>
      <c r="R42" s="43"/>
      <c r="S42" s="43"/>
      <c r="T42" s="43"/>
      <c r="U42" s="22"/>
    </row>
    <row r="43" spans="1:22" s="21" customFormat="1" x14ac:dyDescent="0.35">
      <c r="A43" s="67"/>
      <c r="K43" s="6"/>
      <c r="L43" s="6"/>
      <c r="M43" s="6"/>
      <c r="N43" s="6"/>
      <c r="O43" s="43"/>
      <c r="P43" s="43"/>
      <c r="Q43" s="43"/>
      <c r="R43" s="43"/>
      <c r="S43" s="43"/>
      <c r="T43" s="43"/>
      <c r="U43" s="22"/>
    </row>
    <row r="44" spans="1:22" x14ac:dyDescent="0.35">
      <c r="F44" s="1" t="s">
        <v>156</v>
      </c>
    </row>
    <row r="45" spans="1:22" ht="58" x14ac:dyDescent="0.35">
      <c r="F45" s="60" t="s">
        <v>99</v>
      </c>
      <c r="G45" s="62"/>
      <c r="H45" s="62"/>
      <c r="I45" s="61"/>
      <c r="J45" s="10" t="s">
        <v>149</v>
      </c>
      <c r="K45" s="10" t="s">
        <v>150</v>
      </c>
      <c r="L45" s="10" t="s">
        <v>151</v>
      </c>
    </row>
    <row r="46" spans="1:22" x14ac:dyDescent="0.35">
      <c r="F46" s="54" t="s">
        <v>155</v>
      </c>
      <c r="H46" s="22"/>
      <c r="I46" s="22"/>
      <c r="J46" s="55">
        <v>51907470.769999981</v>
      </c>
      <c r="K46" s="22"/>
      <c r="L46" s="34"/>
    </row>
    <row r="47" spans="1:22" x14ac:dyDescent="0.35">
      <c r="F47" s="54" t="s">
        <v>152</v>
      </c>
      <c r="H47" s="22"/>
      <c r="I47" s="22"/>
      <c r="J47" s="22"/>
      <c r="K47" s="55">
        <v>47997.477533276251</v>
      </c>
      <c r="L47" s="56">
        <v>160506.4457734382</v>
      </c>
    </row>
    <row r="48" spans="1:22" x14ac:dyDescent="0.35">
      <c r="F48" s="54" t="s">
        <v>153</v>
      </c>
      <c r="H48" s="22"/>
      <c r="I48" s="22"/>
      <c r="J48" s="22"/>
      <c r="K48" s="50">
        <v>73264.810856521828</v>
      </c>
      <c r="L48" s="59">
        <v>176566.2927535348</v>
      </c>
    </row>
    <row r="49" spans="6:12" x14ac:dyDescent="0.35">
      <c r="F49" s="52" t="s">
        <v>154</v>
      </c>
      <c r="G49" s="13"/>
      <c r="H49" s="13"/>
      <c r="I49" s="13"/>
      <c r="J49" s="13"/>
      <c r="K49" s="57">
        <v>49653.662013792848</v>
      </c>
      <c r="L49" s="58">
        <v>270667.43918226083</v>
      </c>
    </row>
    <row r="50" spans="6:12" x14ac:dyDescent="0.35">
      <c r="F50" s="40" t="s">
        <v>116</v>
      </c>
    </row>
  </sheetData>
  <hyperlinks>
    <hyperlink ref="U11" r:id="rId1" xr:uid="{695FEAC2-4B63-455A-A2D9-40B592760428}"/>
    <hyperlink ref="U14" r:id="rId2" xr:uid="{5F9EAD86-C439-441A-82AD-DAF5BA3DE053}"/>
    <hyperlink ref="U15" r:id="rId3" xr:uid="{E2B5BE68-3474-4354-B9B7-EB20442DF729}"/>
    <hyperlink ref="U16" r:id="rId4" xr:uid="{381E92E7-0AAB-427D-9244-363E965F052F}"/>
    <hyperlink ref="U18" r:id="rId5" xr:uid="{75D17405-53CF-4BFB-9F62-6BB92FF073FF}"/>
    <hyperlink ref="U23" r:id="rId6" xr:uid="{997F112D-ECBB-475C-946A-F3608BA96B62}"/>
    <hyperlink ref="U25" r:id="rId7" xr:uid="{42B53FF1-EB7B-484D-BADE-67DAE00D0E79}"/>
    <hyperlink ref="U27" r:id="rId8" xr:uid="{7C1E87D3-D5B8-498A-8A7F-CBB67DAC8B9C}"/>
    <hyperlink ref="U28" r:id="rId9" xr:uid="{FB2DAF7A-F9B7-412B-BD89-AE4B48F2731C}"/>
    <hyperlink ref="U29" r:id="rId10" xr:uid="{44E2A7BE-DB30-4508-8A97-9006B566A526}"/>
    <hyperlink ref="U30" r:id="rId11" xr:uid="{4DF0709D-C7D7-457E-A421-BAEE04A04C0C}"/>
    <hyperlink ref="U31" r:id="rId12" xr:uid="{9D12A07F-10B1-4D98-ABFD-B4A19B02DB87}"/>
    <hyperlink ref="U32" r:id="rId13" xr:uid="{1140C890-F674-4D14-A5D1-BC815CA92C80}"/>
    <hyperlink ref="U33" r:id="rId14" xr:uid="{B15FD174-3FFC-45DC-861C-415EF347C1DA}"/>
    <hyperlink ref="U22" r:id="rId15" xr:uid="{352C5D38-8185-4998-B880-0E4DF3F38489}"/>
    <hyperlink ref="U19" r:id="rId16" xr:uid="{918163FE-D3CB-4CF9-B991-DD69D01EE8E1}"/>
    <hyperlink ref="V22" r:id="rId17" xr:uid="{7F88F7CD-D5A2-455E-8DC2-BDA68598A985}"/>
    <hyperlink ref="U12" r:id="rId18" xr:uid="{2A0D1E31-7A75-44FD-AF49-8B9B7F91A183}"/>
    <hyperlink ref="U10" r:id="rId19" xr:uid="{A20A4E55-1EC4-4BED-B336-82FA112CD454}"/>
    <hyperlink ref="V19" r:id="rId20" xr:uid="{8B92F7FA-BDA0-4161-B50A-A2412B8DDB38}"/>
    <hyperlink ref="U26" r:id="rId21" xr:uid="{DC5476A2-D7D1-42E2-BB9B-D7202E1A5C19}"/>
    <hyperlink ref="I1" r:id="rId22" xr:uid="{854A5723-3EC6-4EA3-BE01-CA0F982418E4}"/>
  </hyperlinks>
  <pageMargins left="0.7" right="0.7" top="0.75" bottom="0.75" header="0.3" footer="0.3"/>
  <pageSetup paperSize="9"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7C288-E350-4CC9-ADED-FCA56BED905B}">
  <dimension ref="A1:P84"/>
  <sheetViews>
    <sheetView workbookViewId="0"/>
  </sheetViews>
  <sheetFormatPr defaultRowHeight="14.5" x14ac:dyDescent="0.35"/>
  <cols>
    <col min="1" max="1" width="8.7265625" customWidth="1"/>
    <col min="16" max="16" width="14.1796875" customWidth="1"/>
  </cols>
  <sheetData>
    <row r="1" spans="1:16" x14ac:dyDescent="0.35">
      <c r="A1" s="30" t="s">
        <v>112</v>
      </c>
      <c r="B1" s="31"/>
      <c r="C1" s="31"/>
      <c r="D1" s="31"/>
      <c r="E1" s="31"/>
      <c r="F1" s="31"/>
      <c r="G1" s="31"/>
      <c r="H1" s="31"/>
      <c r="I1" s="31"/>
      <c r="J1" s="31"/>
      <c r="K1" s="31"/>
      <c r="L1" s="31"/>
      <c r="M1" s="31"/>
      <c r="N1" s="31"/>
      <c r="O1" s="31"/>
      <c r="P1" s="32"/>
    </row>
    <row r="2" spans="1:16" s="21" customFormat="1" x14ac:dyDescent="0.35">
      <c r="A2" s="33"/>
      <c r="B2" s="22"/>
      <c r="C2" s="22"/>
      <c r="D2" s="22"/>
      <c r="E2" s="22"/>
      <c r="F2" s="22"/>
      <c r="G2" s="22"/>
      <c r="H2" s="22"/>
      <c r="I2" s="22"/>
      <c r="J2" s="22"/>
      <c r="K2" s="22"/>
      <c r="L2" s="22"/>
      <c r="M2" s="22"/>
      <c r="N2" s="22"/>
      <c r="O2" s="22"/>
      <c r="P2" s="34"/>
    </row>
    <row r="3" spans="1:16" s="24" customFormat="1" x14ac:dyDescent="0.35">
      <c r="A3" s="41" t="s">
        <v>159</v>
      </c>
      <c r="B3" s="9"/>
      <c r="C3" s="9"/>
      <c r="D3" s="9"/>
      <c r="E3" s="9"/>
      <c r="F3" s="9"/>
      <c r="G3" s="9"/>
      <c r="H3" s="9"/>
      <c r="I3" s="9"/>
      <c r="J3" s="9"/>
      <c r="K3" s="9"/>
      <c r="L3" s="9"/>
      <c r="M3" s="9"/>
      <c r="N3" s="9"/>
      <c r="O3" s="9"/>
      <c r="P3" s="42"/>
    </row>
    <row r="4" spans="1:16" s="24" customFormat="1" x14ac:dyDescent="0.35">
      <c r="A4" s="41" t="s">
        <v>192</v>
      </c>
      <c r="B4" s="9"/>
      <c r="C4" s="9"/>
      <c r="D4" s="9"/>
      <c r="E4" s="9"/>
      <c r="F4" s="9"/>
      <c r="G4" s="9"/>
      <c r="H4" s="9"/>
      <c r="I4" s="9"/>
      <c r="J4" s="9"/>
      <c r="K4" s="9"/>
      <c r="L4" s="9"/>
      <c r="M4" s="9"/>
      <c r="N4" s="9"/>
      <c r="O4" s="9"/>
      <c r="P4" s="42"/>
    </row>
    <row r="5" spans="1:16" s="24" customFormat="1" x14ac:dyDescent="0.35">
      <c r="A5" s="41"/>
      <c r="B5" s="9"/>
      <c r="C5" s="9"/>
      <c r="D5" s="9"/>
      <c r="E5" s="9"/>
      <c r="F5" s="9"/>
      <c r="G5" s="9"/>
      <c r="H5" s="9"/>
      <c r="I5" s="9"/>
      <c r="J5" s="9"/>
      <c r="K5" s="9"/>
      <c r="L5" s="9"/>
      <c r="M5" s="9"/>
      <c r="N5" s="9"/>
      <c r="O5" s="9"/>
      <c r="P5" s="42"/>
    </row>
    <row r="6" spans="1:16" s="24" customFormat="1" x14ac:dyDescent="0.35">
      <c r="A6" s="41"/>
      <c r="B6" s="9"/>
      <c r="C6" s="9"/>
      <c r="D6" s="9"/>
      <c r="E6" s="9"/>
      <c r="F6" s="9"/>
      <c r="G6" s="9"/>
      <c r="H6" s="9"/>
      <c r="I6" s="9"/>
      <c r="J6" s="9"/>
      <c r="K6" s="9"/>
      <c r="L6" s="9"/>
      <c r="M6" s="9"/>
      <c r="N6" s="9"/>
      <c r="O6" s="9"/>
      <c r="P6" s="42"/>
    </row>
    <row r="7" spans="1:16" s="24" customFormat="1" x14ac:dyDescent="0.35">
      <c r="A7" s="41" t="s">
        <v>111</v>
      </c>
      <c r="B7" s="9"/>
      <c r="C7" s="9"/>
      <c r="D7" s="9"/>
      <c r="E7" s="9"/>
      <c r="F7" s="9"/>
      <c r="G7" s="9"/>
      <c r="H7" s="9"/>
      <c r="I7" s="9"/>
      <c r="J7" s="9"/>
      <c r="K7" s="9"/>
      <c r="L7" s="9"/>
      <c r="M7" s="9"/>
      <c r="N7" s="9"/>
      <c r="O7" s="9"/>
      <c r="P7" s="42"/>
    </row>
    <row r="8" spans="1:16" s="24" customFormat="1" x14ac:dyDescent="0.35">
      <c r="A8" s="41"/>
      <c r="B8" s="9" t="s">
        <v>135</v>
      </c>
      <c r="C8" s="9"/>
      <c r="D8" s="9"/>
      <c r="E8" s="9"/>
      <c r="F8" s="9"/>
      <c r="G8" s="9"/>
      <c r="H8" s="9"/>
      <c r="I8" s="9"/>
      <c r="J8" s="9"/>
      <c r="K8" s="9"/>
      <c r="L8" s="9"/>
      <c r="M8" s="9"/>
      <c r="N8" s="9"/>
      <c r="O8" s="9"/>
      <c r="P8" s="42"/>
    </row>
    <row r="9" spans="1:16" s="24" customFormat="1" x14ac:dyDescent="0.35">
      <c r="A9" s="41"/>
      <c r="B9" s="9" t="s">
        <v>136</v>
      </c>
      <c r="C9" s="9"/>
      <c r="D9" s="9"/>
      <c r="E9" s="9"/>
      <c r="F9" s="9"/>
      <c r="G9" s="9"/>
      <c r="H9" s="9"/>
      <c r="I9" s="9"/>
      <c r="J9" s="9"/>
      <c r="K9" s="9"/>
      <c r="L9" s="9"/>
      <c r="M9" s="9"/>
      <c r="N9" s="9"/>
      <c r="O9" s="9"/>
      <c r="P9" s="42"/>
    </row>
    <row r="10" spans="1:16" s="24" customFormat="1" x14ac:dyDescent="0.35">
      <c r="A10" s="41"/>
      <c r="B10" s="9" t="s">
        <v>137</v>
      </c>
      <c r="C10" s="9"/>
      <c r="D10" s="9"/>
      <c r="E10" s="9"/>
      <c r="F10" s="9"/>
      <c r="G10" s="9"/>
      <c r="H10" s="9"/>
      <c r="I10" s="9"/>
      <c r="J10" s="9"/>
      <c r="K10" s="9"/>
      <c r="L10" s="9"/>
      <c r="M10" s="9"/>
      <c r="N10" s="9"/>
      <c r="O10" s="9"/>
      <c r="P10" s="42"/>
    </row>
    <row r="11" spans="1:16" s="24" customFormat="1" x14ac:dyDescent="0.35">
      <c r="A11" s="41"/>
      <c r="B11" s="9"/>
      <c r="C11" s="9"/>
      <c r="D11" s="9"/>
      <c r="E11" s="9"/>
      <c r="F11" s="9"/>
      <c r="G11" s="9"/>
      <c r="H11" s="9"/>
      <c r="I11" s="9"/>
      <c r="J11" s="9"/>
      <c r="K11" s="9"/>
      <c r="L11" s="9"/>
      <c r="M11" s="9"/>
      <c r="N11" s="9"/>
      <c r="O11" s="9"/>
      <c r="P11" s="42"/>
    </row>
    <row r="12" spans="1:16" s="24" customFormat="1" x14ac:dyDescent="0.35">
      <c r="A12" s="41" t="s">
        <v>160</v>
      </c>
      <c r="B12" s="9"/>
      <c r="C12" s="9"/>
      <c r="D12" s="9"/>
      <c r="E12" s="9"/>
      <c r="F12" s="9"/>
      <c r="G12" s="9"/>
      <c r="H12" s="9"/>
      <c r="I12" s="9"/>
      <c r="J12" s="9"/>
      <c r="K12" s="9"/>
      <c r="L12" s="9"/>
      <c r="M12" s="9"/>
      <c r="N12" s="9"/>
      <c r="O12" s="9"/>
      <c r="P12" s="42"/>
    </row>
    <row r="13" spans="1:16" s="24" customFormat="1" x14ac:dyDescent="0.35">
      <c r="A13" s="41" t="s">
        <v>163</v>
      </c>
      <c r="B13" s="9"/>
      <c r="C13" s="9"/>
      <c r="D13" s="9"/>
      <c r="E13" s="9"/>
      <c r="F13" s="9"/>
      <c r="G13" s="9"/>
      <c r="H13" s="9"/>
      <c r="I13" s="9"/>
      <c r="J13" s="9"/>
      <c r="K13" s="9"/>
      <c r="L13" s="9"/>
      <c r="M13" s="9"/>
      <c r="N13" s="9"/>
      <c r="O13" s="9"/>
      <c r="P13" s="42"/>
    </row>
    <row r="14" spans="1:16" s="24" customFormat="1" x14ac:dyDescent="0.35">
      <c r="A14" s="41"/>
      <c r="B14" s="9"/>
      <c r="C14" s="9"/>
      <c r="D14" s="9"/>
      <c r="E14" s="9"/>
      <c r="F14" s="9"/>
      <c r="G14" s="9"/>
      <c r="H14" s="9"/>
      <c r="I14" s="9"/>
      <c r="J14" s="9"/>
      <c r="K14" s="9"/>
      <c r="L14" s="9"/>
      <c r="M14" s="9"/>
      <c r="N14" s="9"/>
      <c r="O14" s="9"/>
      <c r="P14" s="42"/>
    </row>
    <row r="15" spans="1:16" s="24" customFormat="1" x14ac:dyDescent="0.35">
      <c r="A15" s="41" t="s">
        <v>140</v>
      </c>
      <c r="B15" s="9"/>
      <c r="C15" s="9"/>
      <c r="D15" s="9"/>
      <c r="E15" s="9"/>
      <c r="F15" s="9"/>
      <c r="G15" s="9"/>
      <c r="H15" s="9"/>
      <c r="I15" s="9"/>
      <c r="J15" s="9"/>
      <c r="K15" s="9"/>
      <c r="L15" s="9"/>
      <c r="M15" s="9"/>
      <c r="N15" s="9"/>
      <c r="O15" s="9"/>
      <c r="P15" s="42"/>
    </row>
    <row r="16" spans="1:16" s="24" customFormat="1" x14ac:dyDescent="0.35">
      <c r="A16" s="47" t="s">
        <v>108</v>
      </c>
      <c r="B16" s="9"/>
      <c r="C16" s="9"/>
      <c r="D16" s="9"/>
      <c r="E16" s="9"/>
      <c r="F16" s="9"/>
      <c r="G16" s="9"/>
      <c r="H16" s="9"/>
      <c r="I16" s="9"/>
      <c r="J16" s="9"/>
      <c r="K16" s="9"/>
      <c r="L16" s="9"/>
      <c r="M16" s="9"/>
      <c r="N16" s="9"/>
      <c r="O16" s="9"/>
      <c r="P16" s="42"/>
    </row>
    <row r="17" spans="1:16" s="24" customFormat="1" x14ac:dyDescent="0.35">
      <c r="A17" s="41" t="s">
        <v>109</v>
      </c>
      <c r="B17" s="9"/>
      <c r="C17" s="9"/>
      <c r="D17" s="9"/>
      <c r="E17" s="9"/>
      <c r="F17" s="9"/>
      <c r="G17" s="9"/>
      <c r="H17" s="9"/>
      <c r="I17" s="9"/>
      <c r="J17" s="9"/>
      <c r="K17" s="9"/>
      <c r="L17" s="9"/>
      <c r="M17" s="9"/>
      <c r="N17" s="9"/>
      <c r="O17" s="9"/>
      <c r="P17" s="42"/>
    </row>
    <row r="18" spans="1:16" s="24" customFormat="1" x14ac:dyDescent="0.35">
      <c r="A18" s="47" t="s">
        <v>110</v>
      </c>
      <c r="B18" s="9"/>
      <c r="C18" s="9"/>
      <c r="D18" s="9"/>
      <c r="E18" s="9"/>
      <c r="F18" s="9"/>
      <c r="G18" s="9"/>
      <c r="H18" s="9"/>
      <c r="I18" s="9"/>
      <c r="J18" s="9"/>
      <c r="K18" s="9"/>
      <c r="L18" s="9"/>
      <c r="M18" s="9"/>
      <c r="N18" s="9"/>
      <c r="O18" s="9"/>
      <c r="P18" s="42"/>
    </row>
    <row r="19" spans="1:16" s="24" customFormat="1" x14ac:dyDescent="0.35">
      <c r="A19" s="41"/>
      <c r="B19" s="9"/>
      <c r="C19" s="9"/>
      <c r="D19" s="9"/>
      <c r="E19" s="9"/>
      <c r="F19" s="9"/>
      <c r="G19" s="9"/>
      <c r="H19" s="9"/>
      <c r="I19" s="9"/>
      <c r="J19" s="9"/>
      <c r="K19" s="9"/>
      <c r="L19" s="9"/>
      <c r="M19" s="9"/>
      <c r="N19" s="9"/>
      <c r="O19" s="9"/>
      <c r="P19" s="42"/>
    </row>
    <row r="20" spans="1:16" s="24" customFormat="1" x14ac:dyDescent="0.35">
      <c r="A20" s="41" t="s">
        <v>161</v>
      </c>
      <c r="B20" s="9"/>
      <c r="C20" s="9"/>
      <c r="D20" s="9"/>
      <c r="E20" s="9"/>
      <c r="F20" s="9"/>
      <c r="G20" s="9"/>
      <c r="H20" s="9"/>
      <c r="I20" s="9"/>
      <c r="J20" s="9"/>
      <c r="K20" s="9"/>
      <c r="L20" s="9"/>
      <c r="M20" s="9"/>
      <c r="N20" s="9"/>
      <c r="O20" s="9"/>
      <c r="P20" s="42"/>
    </row>
    <row r="21" spans="1:16" s="24" customFormat="1" x14ac:dyDescent="0.35">
      <c r="A21" s="41"/>
      <c r="B21" s="9"/>
      <c r="C21" s="9"/>
      <c r="D21" s="9"/>
      <c r="E21" s="9"/>
      <c r="F21" s="9"/>
      <c r="G21" s="9"/>
      <c r="H21" s="9"/>
      <c r="I21" s="9"/>
      <c r="J21" s="9"/>
      <c r="K21" s="9"/>
      <c r="L21" s="9"/>
      <c r="M21" s="9"/>
      <c r="N21" s="9"/>
      <c r="O21" s="9"/>
      <c r="P21" s="42"/>
    </row>
    <row r="22" spans="1:16" s="24" customFormat="1" x14ac:dyDescent="0.35">
      <c r="A22" s="41" t="s">
        <v>162</v>
      </c>
      <c r="B22" s="9"/>
      <c r="C22" s="9"/>
      <c r="D22" s="9"/>
      <c r="E22" s="9"/>
      <c r="F22" s="9"/>
      <c r="G22" s="9"/>
      <c r="H22" s="9"/>
      <c r="I22" s="9"/>
      <c r="J22" s="9"/>
      <c r="K22" s="9"/>
      <c r="L22" s="9"/>
      <c r="M22" s="9"/>
      <c r="N22" s="9"/>
      <c r="O22" s="9"/>
      <c r="P22" s="42"/>
    </row>
    <row r="23" spans="1:16" s="24" customFormat="1" x14ac:dyDescent="0.35">
      <c r="A23" s="41" t="s">
        <v>113</v>
      </c>
      <c r="B23" s="9"/>
      <c r="C23" s="9"/>
      <c r="D23" s="9"/>
      <c r="E23" s="9"/>
      <c r="F23" s="9"/>
      <c r="G23" s="9"/>
      <c r="H23" s="9"/>
      <c r="I23" s="9"/>
      <c r="J23" s="9"/>
      <c r="K23" s="9"/>
      <c r="L23" s="9"/>
      <c r="M23" s="9"/>
      <c r="N23" s="9"/>
      <c r="O23" s="9"/>
      <c r="P23" s="42"/>
    </row>
    <row r="24" spans="1:16" s="24" customFormat="1" x14ac:dyDescent="0.35">
      <c r="A24" s="41" t="s">
        <v>164</v>
      </c>
      <c r="B24" s="9"/>
      <c r="C24" s="9"/>
      <c r="D24" s="9"/>
      <c r="E24" s="9"/>
      <c r="F24" s="9"/>
      <c r="G24" s="9"/>
      <c r="H24" s="9"/>
      <c r="I24" s="9"/>
      <c r="J24" s="9"/>
      <c r="K24" s="9"/>
      <c r="L24" s="9"/>
      <c r="M24" s="9"/>
      <c r="N24" s="9"/>
      <c r="O24" s="9"/>
      <c r="P24" s="42"/>
    </row>
    <row r="25" spans="1:16" s="24" customFormat="1" x14ac:dyDescent="0.35">
      <c r="A25" s="41"/>
      <c r="B25" s="9"/>
      <c r="C25" s="9"/>
      <c r="D25" s="9"/>
      <c r="E25" s="9"/>
      <c r="F25" s="9"/>
      <c r="G25" s="9"/>
      <c r="H25" s="9"/>
      <c r="I25" s="9"/>
      <c r="J25" s="9"/>
      <c r="K25" s="9"/>
      <c r="L25" s="9"/>
      <c r="M25" s="9"/>
      <c r="N25" s="9"/>
      <c r="O25" s="9"/>
      <c r="P25" s="42"/>
    </row>
    <row r="26" spans="1:16" s="24" customFormat="1" x14ac:dyDescent="0.35">
      <c r="A26" s="65" t="s">
        <v>165</v>
      </c>
      <c r="B26" s="9"/>
      <c r="C26" s="9"/>
      <c r="D26" s="9"/>
      <c r="E26" s="9"/>
      <c r="F26" s="9"/>
      <c r="G26" s="9"/>
      <c r="H26" s="9"/>
      <c r="I26" s="9"/>
      <c r="J26" s="9"/>
      <c r="K26" s="9"/>
      <c r="L26" s="9"/>
      <c r="M26" s="9"/>
      <c r="N26" s="9"/>
      <c r="O26" s="9"/>
      <c r="P26" s="42"/>
    </row>
    <row r="27" spans="1:16" s="24" customFormat="1" x14ac:dyDescent="0.35">
      <c r="A27" s="41" t="s">
        <v>193</v>
      </c>
      <c r="B27" s="9"/>
      <c r="C27" s="9"/>
      <c r="D27" s="9"/>
      <c r="E27" s="9"/>
      <c r="F27" s="9"/>
      <c r="G27" s="9"/>
      <c r="H27" s="9"/>
      <c r="I27" s="9"/>
      <c r="J27" s="9"/>
      <c r="K27" s="9"/>
      <c r="L27" s="9"/>
      <c r="M27" s="9"/>
      <c r="N27" s="9"/>
      <c r="O27" s="9"/>
      <c r="P27" s="42"/>
    </row>
    <row r="28" spans="1:16" s="24" customFormat="1" x14ac:dyDescent="0.35">
      <c r="A28" s="41" t="s">
        <v>187</v>
      </c>
      <c r="B28" s="9"/>
      <c r="C28" s="9"/>
      <c r="D28" s="9"/>
      <c r="E28" s="9"/>
      <c r="F28" s="9"/>
      <c r="G28" s="9"/>
      <c r="H28" s="9"/>
      <c r="I28" s="9"/>
      <c r="J28" s="9"/>
      <c r="K28" s="9"/>
      <c r="L28" s="9"/>
      <c r="M28" s="9"/>
      <c r="N28" s="9"/>
      <c r="O28" s="9"/>
      <c r="P28" s="42"/>
    </row>
    <row r="29" spans="1:16" s="24" customFormat="1" x14ac:dyDescent="0.35">
      <c r="A29" s="41" t="s">
        <v>166</v>
      </c>
      <c r="B29" s="9"/>
      <c r="C29" s="9"/>
      <c r="D29" s="9"/>
      <c r="E29" s="9"/>
      <c r="F29" s="9"/>
      <c r="G29" s="9"/>
      <c r="H29" s="9"/>
      <c r="I29" s="9"/>
      <c r="J29" s="9"/>
      <c r="K29" s="9"/>
      <c r="L29" s="9"/>
      <c r="M29" s="9"/>
      <c r="N29" s="9"/>
      <c r="O29" s="9"/>
      <c r="P29" s="42"/>
    </row>
    <row r="30" spans="1:16" s="24" customFormat="1" x14ac:dyDescent="0.35">
      <c r="A30" s="41" t="s">
        <v>194</v>
      </c>
      <c r="B30" s="9"/>
      <c r="C30" s="9"/>
      <c r="D30" s="9"/>
      <c r="E30" s="9"/>
      <c r="F30" s="9"/>
      <c r="G30" s="9"/>
      <c r="H30" s="9"/>
      <c r="I30" s="9"/>
      <c r="J30" s="9"/>
      <c r="K30" s="9"/>
      <c r="L30" s="9"/>
      <c r="M30" s="9"/>
      <c r="N30" s="9"/>
      <c r="O30" s="9"/>
      <c r="P30" s="42"/>
    </row>
    <row r="31" spans="1:16" s="24" customFormat="1" x14ac:dyDescent="0.35">
      <c r="A31" s="41" t="s">
        <v>196</v>
      </c>
      <c r="B31" s="9"/>
      <c r="C31" s="9"/>
      <c r="D31" s="9"/>
      <c r="E31" s="9"/>
      <c r="F31" s="9"/>
      <c r="G31" s="9"/>
      <c r="H31" s="9"/>
      <c r="I31" s="9"/>
      <c r="J31" s="9"/>
      <c r="K31" s="9"/>
      <c r="L31" s="9"/>
      <c r="M31" s="9"/>
      <c r="N31" s="9"/>
      <c r="O31" s="9"/>
      <c r="P31" s="42"/>
    </row>
    <row r="32" spans="1:16" s="24" customFormat="1" x14ac:dyDescent="0.35">
      <c r="A32" s="41" t="s">
        <v>178</v>
      </c>
      <c r="B32" s="9"/>
      <c r="C32" s="9"/>
      <c r="D32" s="9"/>
      <c r="E32" s="9"/>
      <c r="F32" s="9"/>
      <c r="G32" s="9"/>
      <c r="H32" s="9"/>
      <c r="I32" s="9"/>
      <c r="J32" s="9"/>
      <c r="K32" s="9"/>
      <c r="L32" s="9"/>
      <c r="M32" s="9"/>
      <c r="N32" s="9"/>
      <c r="O32" s="9"/>
      <c r="P32" s="42"/>
    </row>
    <row r="33" spans="1:16" s="24" customFormat="1" x14ac:dyDescent="0.35">
      <c r="A33" s="41" t="s">
        <v>195</v>
      </c>
      <c r="B33" s="9"/>
      <c r="C33" s="9"/>
      <c r="D33" s="9"/>
      <c r="E33" s="9"/>
      <c r="F33" s="9"/>
      <c r="G33" s="9"/>
      <c r="H33" s="9"/>
      <c r="I33" s="9"/>
      <c r="J33" s="9"/>
      <c r="K33" s="9"/>
      <c r="L33" s="9"/>
      <c r="M33" s="9"/>
      <c r="N33" s="9"/>
      <c r="O33" s="9"/>
      <c r="P33" s="42"/>
    </row>
    <row r="34" spans="1:16" s="24" customFormat="1" x14ac:dyDescent="0.35">
      <c r="A34" s="41" t="s">
        <v>191</v>
      </c>
      <c r="B34" s="9"/>
      <c r="C34" s="9"/>
      <c r="D34" s="9"/>
      <c r="E34" s="9"/>
      <c r="F34" s="9"/>
      <c r="G34" s="9"/>
      <c r="H34" s="9"/>
      <c r="I34" s="9"/>
      <c r="J34" s="9"/>
      <c r="K34" s="9"/>
      <c r="L34" s="9"/>
      <c r="M34" s="9"/>
      <c r="N34" s="9"/>
      <c r="O34" s="9"/>
      <c r="P34" s="42"/>
    </row>
    <row r="35" spans="1:16" s="24" customFormat="1" x14ac:dyDescent="0.35">
      <c r="A35" s="41"/>
      <c r="B35" s="9"/>
      <c r="C35" s="9"/>
      <c r="D35" s="9"/>
      <c r="E35" s="9"/>
      <c r="F35" s="9"/>
      <c r="G35" s="9"/>
      <c r="H35" s="9"/>
      <c r="I35" s="9"/>
      <c r="J35" s="9"/>
      <c r="K35" s="9"/>
      <c r="L35" s="9"/>
      <c r="M35" s="9"/>
      <c r="N35" s="9"/>
      <c r="O35" s="9"/>
      <c r="P35" s="42"/>
    </row>
    <row r="36" spans="1:16" s="24" customFormat="1" x14ac:dyDescent="0.35">
      <c r="A36" s="41"/>
      <c r="B36" s="9"/>
      <c r="C36" s="9"/>
      <c r="D36" s="9"/>
      <c r="E36" s="9"/>
      <c r="F36" s="9"/>
      <c r="G36" s="9"/>
      <c r="H36" s="9"/>
      <c r="I36" s="9"/>
      <c r="J36" s="9"/>
      <c r="K36" s="9"/>
      <c r="L36" s="9"/>
      <c r="M36" s="9"/>
      <c r="N36" s="9"/>
      <c r="O36" s="9"/>
      <c r="P36" s="42"/>
    </row>
    <row r="37" spans="1:16" s="24" customFormat="1" x14ac:dyDescent="0.35">
      <c r="A37" s="65" t="s">
        <v>167</v>
      </c>
      <c r="B37" s="9"/>
      <c r="C37" s="9"/>
      <c r="D37" s="9"/>
      <c r="E37" s="9"/>
      <c r="F37" s="9"/>
      <c r="G37" s="9"/>
      <c r="H37" s="9"/>
      <c r="I37" s="9"/>
      <c r="J37" s="9"/>
      <c r="K37" s="9"/>
      <c r="L37" s="9"/>
      <c r="M37" s="9"/>
      <c r="N37" s="9"/>
      <c r="O37" s="9"/>
      <c r="P37" s="42"/>
    </row>
    <row r="38" spans="1:16" s="24" customFormat="1" x14ac:dyDescent="0.35">
      <c r="A38" s="41" t="s">
        <v>118</v>
      </c>
      <c r="B38" s="9"/>
      <c r="C38" s="9"/>
      <c r="D38" s="9"/>
      <c r="E38" s="9"/>
      <c r="F38" s="9"/>
      <c r="G38" s="9"/>
      <c r="H38" s="9"/>
      <c r="I38" s="9"/>
      <c r="J38" s="9"/>
      <c r="K38" s="9"/>
      <c r="L38" s="9"/>
      <c r="M38" s="9"/>
      <c r="N38" s="9"/>
      <c r="O38" s="9"/>
      <c r="P38" s="42"/>
    </row>
    <row r="39" spans="1:16" s="24" customFormat="1" x14ac:dyDescent="0.35">
      <c r="A39" s="41"/>
      <c r="B39" s="9"/>
      <c r="C39" s="9"/>
      <c r="D39" s="9"/>
      <c r="E39" s="9"/>
      <c r="F39" s="9"/>
      <c r="G39" s="9"/>
      <c r="H39" s="9"/>
      <c r="I39" s="9"/>
      <c r="J39" s="9"/>
      <c r="K39" s="9"/>
      <c r="L39" s="9"/>
      <c r="M39" s="9"/>
      <c r="N39" s="9"/>
      <c r="O39" s="9"/>
      <c r="P39" s="42"/>
    </row>
    <row r="40" spans="1:16" s="24" customFormat="1" x14ac:dyDescent="0.35">
      <c r="A40" s="66" t="s">
        <v>175</v>
      </c>
      <c r="B40" s="9"/>
      <c r="C40" s="9"/>
      <c r="D40" s="9"/>
      <c r="E40" s="9"/>
      <c r="F40" s="9"/>
      <c r="G40" s="9"/>
      <c r="H40" s="9"/>
      <c r="I40" s="9"/>
      <c r="J40" s="9"/>
      <c r="K40" s="9"/>
      <c r="L40" s="9"/>
      <c r="M40" s="9"/>
      <c r="N40" s="9"/>
      <c r="O40" s="9"/>
      <c r="P40" s="42"/>
    </row>
    <row r="41" spans="1:16" s="24" customFormat="1" x14ac:dyDescent="0.35">
      <c r="A41" s="41" t="s">
        <v>128</v>
      </c>
      <c r="B41" s="9"/>
      <c r="C41" s="9"/>
      <c r="D41" s="9"/>
      <c r="E41" s="9"/>
      <c r="F41" s="9"/>
      <c r="G41" s="9"/>
      <c r="H41" s="9"/>
      <c r="I41" s="9"/>
      <c r="J41" s="9"/>
      <c r="K41" s="9"/>
      <c r="L41" s="9"/>
      <c r="M41" s="9"/>
      <c r="N41" s="9"/>
      <c r="O41" s="9"/>
      <c r="P41" s="42"/>
    </row>
    <row r="42" spans="1:16" s="24" customFormat="1" x14ac:dyDescent="0.35">
      <c r="A42" s="41" t="s">
        <v>127</v>
      </c>
      <c r="B42" s="9"/>
      <c r="C42" s="9"/>
      <c r="D42" s="9"/>
      <c r="E42" s="9"/>
      <c r="F42" s="9"/>
      <c r="G42" s="9"/>
      <c r="H42" s="9"/>
      <c r="I42" s="9"/>
      <c r="J42" s="9"/>
      <c r="K42" s="9"/>
      <c r="L42" s="9"/>
      <c r="M42" s="9"/>
      <c r="N42" s="9"/>
      <c r="O42" s="9"/>
      <c r="P42" s="42"/>
    </row>
    <row r="43" spans="1:16" s="24" customFormat="1" x14ac:dyDescent="0.35">
      <c r="A43" s="41" t="s">
        <v>126</v>
      </c>
      <c r="B43" s="9"/>
      <c r="C43" s="9"/>
      <c r="D43" s="9"/>
      <c r="E43" s="9"/>
      <c r="F43" s="9"/>
      <c r="G43" s="9"/>
      <c r="H43" s="9"/>
      <c r="I43" s="9"/>
      <c r="J43" s="9"/>
      <c r="K43" s="9"/>
      <c r="L43" s="9"/>
      <c r="M43" s="9"/>
      <c r="N43" s="9"/>
      <c r="O43" s="9"/>
      <c r="P43" s="42"/>
    </row>
    <row r="44" spans="1:16" s="24" customFormat="1" x14ac:dyDescent="0.35">
      <c r="B44" s="9"/>
      <c r="C44" s="9"/>
      <c r="D44" s="9"/>
      <c r="E44" s="9"/>
      <c r="F44" s="9"/>
      <c r="G44" s="9"/>
      <c r="H44" s="9"/>
      <c r="I44" s="9"/>
      <c r="J44" s="9"/>
      <c r="K44" s="9"/>
      <c r="L44" s="9"/>
      <c r="M44" s="9"/>
      <c r="N44" s="9"/>
      <c r="O44" s="9"/>
      <c r="P44" s="42"/>
    </row>
    <row r="45" spans="1:16" s="24" customFormat="1" x14ac:dyDescent="0.35">
      <c r="A45" s="66" t="s">
        <v>176</v>
      </c>
      <c r="B45" s="9"/>
      <c r="C45" s="9"/>
      <c r="D45" s="9"/>
      <c r="E45" s="9"/>
      <c r="F45" s="9"/>
      <c r="G45" s="9"/>
      <c r="H45" s="9"/>
      <c r="I45" s="9"/>
      <c r="J45" s="9"/>
      <c r="K45" s="9"/>
      <c r="L45" s="9"/>
      <c r="M45" s="9"/>
      <c r="N45" s="9"/>
      <c r="O45" s="9"/>
      <c r="P45" s="42"/>
    </row>
    <row r="46" spans="1:16" s="24" customFormat="1" x14ac:dyDescent="0.35">
      <c r="A46" s="41" t="s">
        <v>138</v>
      </c>
      <c r="B46" s="9"/>
      <c r="C46" s="9"/>
      <c r="D46" s="9"/>
      <c r="E46" s="9"/>
      <c r="F46" s="9"/>
      <c r="G46" s="9"/>
      <c r="H46" s="9"/>
      <c r="I46" s="9"/>
      <c r="J46" s="9"/>
      <c r="K46" s="9"/>
      <c r="L46" s="9"/>
      <c r="M46" s="9"/>
      <c r="N46" s="9"/>
      <c r="O46" s="9"/>
      <c r="P46" s="42"/>
    </row>
    <row r="47" spans="1:16" s="24" customFormat="1" x14ac:dyDescent="0.35">
      <c r="A47" s="41" t="s">
        <v>188</v>
      </c>
      <c r="B47" s="9"/>
      <c r="C47" s="9"/>
      <c r="D47" s="9"/>
      <c r="E47" s="9"/>
      <c r="F47" s="9"/>
      <c r="G47" s="9"/>
      <c r="H47" s="9"/>
      <c r="I47" s="9"/>
      <c r="J47" s="9"/>
      <c r="K47" s="9"/>
      <c r="L47" s="9"/>
      <c r="M47" s="9"/>
      <c r="N47" s="9"/>
      <c r="O47" s="9"/>
      <c r="P47" s="42"/>
    </row>
    <row r="48" spans="1:16" s="24" customFormat="1" x14ac:dyDescent="0.35">
      <c r="B48" s="9" t="s">
        <v>125</v>
      </c>
      <c r="C48" s="9"/>
      <c r="D48" s="9"/>
      <c r="E48" s="9"/>
      <c r="F48" s="9"/>
      <c r="G48" s="9"/>
      <c r="H48" s="9"/>
      <c r="I48" s="9"/>
      <c r="J48" s="9"/>
      <c r="K48" s="9"/>
      <c r="L48" s="9"/>
      <c r="M48" s="9"/>
      <c r="N48" s="9"/>
      <c r="O48" s="9"/>
      <c r="P48" s="42"/>
    </row>
    <row r="49" spans="1:16" s="24" customFormat="1" x14ac:dyDescent="0.35">
      <c r="B49" s="9" t="s">
        <v>124</v>
      </c>
      <c r="C49" s="9"/>
      <c r="D49" s="9"/>
      <c r="E49" s="9"/>
      <c r="F49" s="9"/>
      <c r="G49" s="9"/>
      <c r="H49" s="9"/>
      <c r="I49" s="9"/>
      <c r="J49" s="9"/>
      <c r="K49" s="9"/>
      <c r="L49" s="9"/>
      <c r="M49" s="9"/>
      <c r="N49" s="9"/>
      <c r="O49" s="9"/>
      <c r="P49" s="42"/>
    </row>
    <row r="50" spans="1:16" s="24" customFormat="1" x14ac:dyDescent="0.35">
      <c r="A50" s="41" t="s">
        <v>189</v>
      </c>
      <c r="B50" s="9"/>
      <c r="C50" s="9"/>
      <c r="D50" s="9"/>
      <c r="E50" s="9"/>
      <c r="F50" s="9"/>
      <c r="G50" s="9"/>
      <c r="H50" s="9"/>
      <c r="I50" s="9"/>
      <c r="J50" s="9"/>
      <c r="K50" s="9"/>
      <c r="L50" s="9"/>
      <c r="M50" s="9"/>
      <c r="N50" s="9"/>
      <c r="O50" s="9"/>
      <c r="P50" s="42"/>
    </row>
    <row r="51" spans="1:16" s="24" customFormat="1" x14ac:dyDescent="0.35">
      <c r="B51" s="9" t="s">
        <v>168</v>
      </c>
      <c r="C51" s="9"/>
      <c r="D51" s="9"/>
      <c r="E51" s="9"/>
      <c r="F51" s="9"/>
      <c r="G51" s="9"/>
      <c r="H51" s="9"/>
      <c r="I51" s="9"/>
      <c r="J51" s="9"/>
      <c r="K51" s="9"/>
      <c r="L51" s="9"/>
      <c r="M51" s="9"/>
      <c r="N51" s="9"/>
      <c r="O51" s="9"/>
      <c r="P51" s="42"/>
    </row>
    <row r="52" spans="1:16" s="24" customFormat="1" x14ac:dyDescent="0.35">
      <c r="B52" s="9" t="s">
        <v>169</v>
      </c>
      <c r="C52" s="9"/>
      <c r="D52" s="9"/>
      <c r="E52" s="9"/>
      <c r="F52" s="9"/>
      <c r="G52" s="9"/>
      <c r="H52" s="9"/>
      <c r="I52" s="9"/>
      <c r="J52" s="9"/>
      <c r="K52" s="9"/>
      <c r="L52" s="9"/>
      <c r="M52" s="9"/>
      <c r="N52" s="9"/>
      <c r="O52" s="9"/>
      <c r="P52" s="42"/>
    </row>
    <row r="53" spans="1:16" s="24" customFormat="1" x14ac:dyDescent="0.35">
      <c r="B53" s="9"/>
      <c r="C53" s="9"/>
      <c r="D53" s="9"/>
      <c r="E53" s="9"/>
      <c r="F53" s="9"/>
      <c r="G53" s="9"/>
      <c r="H53" s="9"/>
      <c r="I53" s="9"/>
      <c r="J53" s="9"/>
      <c r="K53" s="9"/>
      <c r="L53" s="9"/>
      <c r="M53" s="9"/>
      <c r="N53" s="9"/>
      <c r="O53" s="9"/>
      <c r="P53" s="42"/>
    </row>
    <row r="54" spans="1:16" s="24" customFormat="1" x14ac:dyDescent="0.35">
      <c r="B54" s="9" t="s">
        <v>190</v>
      </c>
      <c r="C54" s="9"/>
      <c r="D54" s="9"/>
      <c r="E54" s="9"/>
      <c r="F54" s="9"/>
      <c r="G54" s="9"/>
      <c r="H54" s="9"/>
      <c r="I54" s="9"/>
      <c r="J54" s="9"/>
      <c r="K54" s="9"/>
      <c r="L54" s="9"/>
      <c r="M54" s="9"/>
      <c r="N54" s="9"/>
      <c r="O54" s="9"/>
      <c r="P54" s="42"/>
    </row>
    <row r="55" spans="1:16" s="24" customFormat="1" x14ac:dyDescent="0.35">
      <c r="B55" s="9" t="s">
        <v>174</v>
      </c>
      <c r="C55" s="9"/>
      <c r="D55" s="9"/>
      <c r="E55" s="9"/>
      <c r="F55" s="9"/>
      <c r="G55" s="9"/>
      <c r="H55" s="9"/>
      <c r="I55" s="9"/>
      <c r="J55" s="9"/>
      <c r="K55" s="9"/>
      <c r="L55" s="9"/>
      <c r="M55" s="9"/>
      <c r="N55" s="9"/>
      <c r="O55" s="9"/>
      <c r="P55" s="42"/>
    </row>
    <row r="56" spans="1:16" s="24" customFormat="1" x14ac:dyDescent="0.35">
      <c r="B56" s="9"/>
      <c r="C56" s="9"/>
      <c r="D56" s="9"/>
      <c r="E56" s="9"/>
      <c r="F56" s="9"/>
      <c r="G56" s="9"/>
      <c r="H56" s="9"/>
      <c r="I56" s="9"/>
      <c r="J56" s="9"/>
      <c r="K56" s="9"/>
      <c r="L56" s="9"/>
      <c r="M56" s="9"/>
      <c r="N56" s="9"/>
      <c r="O56" s="9"/>
      <c r="P56" s="42"/>
    </row>
    <row r="57" spans="1:16" s="24" customFormat="1" x14ac:dyDescent="0.35">
      <c r="A57" s="66" t="s">
        <v>177</v>
      </c>
      <c r="B57" s="9"/>
      <c r="C57" s="9"/>
      <c r="D57" s="9"/>
      <c r="E57" s="9"/>
      <c r="F57" s="9"/>
      <c r="G57" s="9"/>
      <c r="H57" s="9"/>
      <c r="I57" s="9"/>
      <c r="J57" s="9"/>
      <c r="K57" s="9"/>
      <c r="L57" s="9"/>
      <c r="M57" s="9"/>
      <c r="N57" s="9"/>
      <c r="O57" s="9"/>
      <c r="P57" s="42"/>
    </row>
    <row r="58" spans="1:16" s="24" customFormat="1" x14ac:dyDescent="0.35">
      <c r="A58" s="41" t="s">
        <v>142</v>
      </c>
      <c r="B58" s="9"/>
      <c r="C58" s="9"/>
      <c r="D58" s="9"/>
      <c r="E58" s="9"/>
      <c r="F58" s="9"/>
      <c r="G58" s="9"/>
      <c r="H58" s="9"/>
      <c r="I58" s="9"/>
      <c r="J58" s="9"/>
      <c r="K58" s="9"/>
      <c r="L58" s="9"/>
      <c r="M58" s="9"/>
      <c r="N58" s="9"/>
      <c r="O58" s="9"/>
      <c r="P58" s="42"/>
    </row>
    <row r="59" spans="1:16" s="24" customFormat="1" x14ac:dyDescent="0.35">
      <c r="A59" s="41" t="s">
        <v>188</v>
      </c>
      <c r="B59" s="9"/>
      <c r="C59" s="9"/>
      <c r="D59" s="9"/>
      <c r="E59" s="9"/>
      <c r="F59" s="9"/>
      <c r="G59" s="9"/>
      <c r="H59" s="9"/>
      <c r="I59" s="9"/>
      <c r="J59" s="9"/>
      <c r="K59" s="9"/>
      <c r="L59" s="9"/>
      <c r="M59" s="9"/>
      <c r="N59" s="9"/>
      <c r="O59" s="9"/>
      <c r="P59" s="42"/>
    </row>
    <row r="60" spans="1:16" s="24" customFormat="1" x14ac:dyDescent="0.35">
      <c r="A60" s="9"/>
      <c r="B60" s="9" t="s">
        <v>123</v>
      </c>
      <c r="C60" s="9"/>
      <c r="D60" s="9"/>
      <c r="E60" s="9"/>
      <c r="F60" s="9"/>
      <c r="G60" s="9"/>
      <c r="H60" s="9"/>
      <c r="I60" s="9"/>
      <c r="J60" s="9"/>
      <c r="K60" s="9"/>
      <c r="L60" s="9"/>
      <c r="M60" s="9"/>
      <c r="N60" s="9"/>
      <c r="O60" s="9"/>
      <c r="P60" s="42"/>
    </row>
    <row r="61" spans="1:16" s="24" customFormat="1" x14ac:dyDescent="0.35">
      <c r="A61" s="9"/>
      <c r="B61" s="9" t="s">
        <v>122</v>
      </c>
      <c r="C61" s="9"/>
      <c r="D61" s="9"/>
      <c r="E61" s="9"/>
      <c r="F61" s="9"/>
      <c r="G61" s="9"/>
      <c r="H61" s="9"/>
      <c r="I61" s="9"/>
      <c r="J61" s="9"/>
      <c r="K61" s="9"/>
      <c r="L61" s="9"/>
      <c r="M61" s="9"/>
      <c r="N61" s="9"/>
      <c r="O61" s="9"/>
      <c r="P61" s="42"/>
    </row>
    <row r="62" spans="1:16" s="24" customFormat="1" x14ac:dyDescent="0.35">
      <c r="A62" s="9"/>
      <c r="B62" s="9" t="s">
        <v>172</v>
      </c>
      <c r="C62" s="9"/>
      <c r="D62" s="9"/>
      <c r="E62" s="9"/>
      <c r="F62" s="9"/>
      <c r="G62" s="9"/>
      <c r="H62" s="9"/>
      <c r="I62" s="9"/>
      <c r="J62" s="9"/>
      <c r="K62" s="9"/>
      <c r="L62" s="9"/>
      <c r="M62" s="9"/>
      <c r="N62" s="9"/>
      <c r="O62" s="9"/>
      <c r="P62" s="42"/>
    </row>
    <row r="63" spans="1:16" s="24" customFormat="1" x14ac:dyDescent="0.35">
      <c r="A63" s="41" t="s">
        <v>189</v>
      </c>
      <c r="B63" s="9"/>
      <c r="C63" s="9"/>
      <c r="D63" s="9"/>
      <c r="E63" s="9"/>
      <c r="F63" s="9"/>
      <c r="G63" s="9"/>
      <c r="H63" s="9"/>
      <c r="I63" s="9"/>
      <c r="J63" s="9"/>
      <c r="K63" s="9"/>
      <c r="L63" s="9"/>
      <c r="M63" s="9"/>
      <c r="N63" s="9"/>
      <c r="O63" s="9"/>
      <c r="P63" s="42"/>
    </row>
    <row r="64" spans="1:16" s="24" customFormat="1" x14ac:dyDescent="0.35">
      <c r="A64" s="9"/>
      <c r="B64" s="9" t="s">
        <v>171</v>
      </c>
      <c r="C64" s="9"/>
      <c r="D64" s="9"/>
      <c r="E64" s="9"/>
      <c r="F64" s="9"/>
      <c r="G64" s="9"/>
      <c r="H64" s="9"/>
      <c r="I64" s="9"/>
      <c r="J64" s="9"/>
      <c r="K64" s="9"/>
      <c r="L64" s="9"/>
      <c r="M64" s="9"/>
      <c r="N64" s="9"/>
      <c r="O64" s="9"/>
      <c r="P64" s="42"/>
    </row>
    <row r="65" spans="1:16" s="24" customFormat="1" x14ac:dyDescent="0.35">
      <c r="A65" s="9"/>
      <c r="B65" s="9" t="s">
        <v>170</v>
      </c>
      <c r="C65" s="9"/>
      <c r="D65" s="9"/>
      <c r="E65" s="9"/>
      <c r="F65" s="9"/>
      <c r="G65" s="9"/>
      <c r="H65" s="9"/>
      <c r="I65" s="9"/>
      <c r="J65" s="9"/>
      <c r="K65" s="9"/>
      <c r="L65" s="9"/>
      <c r="M65" s="9"/>
      <c r="N65" s="9"/>
      <c r="O65" s="9"/>
      <c r="P65" s="42"/>
    </row>
    <row r="66" spans="1:16" s="24" customFormat="1" x14ac:dyDescent="0.35">
      <c r="A66" s="9"/>
      <c r="B66" s="9" t="s">
        <v>173</v>
      </c>
      <c r="C66" s="9"/>
      <c r="D66" s="9"/>
      <c r="E66" s="9"/>
      <c r="F66" s="9"/>
      <c r="G66" s="9"/>
      <c r="H66" s="9"/>
      <c r="I66" s="9"/>
      <c r="J66" s="9"/>
      <c r="K66" s="9"/>
      <c r="L66" s="9"/>
      <c r="M66" s="9"/>
      <c r="N66" s="9"/>
      <c r="O66" s="9"/>
      <c r="P66" s="42"/>
    </row>
    <row r="67" spans="1:16" s="24" customFormat="1" x14ac:dyDescent="0.35">
      <c r="A67" s="41"/>
      <c r="B67" s="9"/>
      <c r="C67" s="9"/>
      <c r="D67" s="9"/>
      <c r="E67" s="9"/>
      <c r="F67" s="9"/>
      <c r="G67" s="9"/>
      <c r="H67" s="9"/>
      <c r="I67" s="9"/>
      <c r="J67" s="9"/>
      <c r="K67" s="9"/>
      <c r="L67" s="9"/>
      <c r="M67" s="9"/>
      <c r="N67" s="9"/>
      <c r="O67" s="9"/>
      <c r="P67" s="42"/>
    </row>
    <row r="68" spans="1:16" s="24" customFormat="1" x14ac:dyDescent="0.35">
      <c r="A68" s="41"/>
      <c r="B68" s="9"/>
      <c r="C68" s="9"/>
      <c r="D68" s="9"/>
      <c r="E68" s="9"/>
      <c r="F68" s="9"/>
      <c r="G68" s="9"/>
      <c r="H68" s="9"/>
      <c r="I68" s="9"/>
      <c r="J68" s="9"/>
      <c r="K68" s="9"/>
      <c r="L68" s="9"/>
      <c r="M68" s="9"/>
      <c r="N68" s="9"/>
      <c r="O68" s="9"/>
      <c r="P68" s="42"/>
    </row>
    <row r="69" spans="1:16" s="24" customFormat="1" x14ac:dyDescent="0.35">
      <c r="A69" s="65" t="s">
        <v>134</v>
      </c>
      <c r="B69" s="9"/>
      <c r="C69" s="9"/>
      <c r="D69" s="9"/>
      <c r="E69" s="9"/>
      <c r="F69" s="9"/>
      <c r="G69" s="9"/>
      <c r="H69" s="9"/>
      <c r="I69" s="9"/>
      <c r="J69" s="9"/>
      <c r="K69" s="9"/>
      <c r="L69" s="9"/>
      <c r="M69" s="9"/>
      <c r="N69" s="9"/>
      <c r="O69" s="9"/>
      <c r="P69" s="42"/>
    </row>
    <row r="70" spans="1:16" s="24" customFormat="1" x14ac:dyDescent="0.35">
      <c r="A70" s="41" t="s">
        <v>129</v>
      </c>
      <c r="B70" s="9"/>
      <c r="C70" s="9"/>
      <c r="D70" s="9"/>
      <c r="E70" s="9"/>
      <c r="F70" s="9"/>
      <c r="G70" s="9"/>
      <c r="H70" s="9"/>
      <c r="I70" s="9"/>
      <c r="J70" s="9"/>
      <c r="K70" s="9"/>
      <c r="L70" s="9"/>
      <c r="M70" s="9"/>
      <c r="N70" s="9"/>
      <c r="O70" s="9"/>
      <c r="P70" s="42"/>
    </row>
    <row r="71" spans="1:16" s="24" customFormat="1" x14ac:dyDescent="0.35">
      <c r="A71" s="41" t="s">
        <v>141</v>
      </c>
      <c r="B71" s="9"/>
      <c r="C71" s="9"/>
      <c r="D71" s="9"/>
      <c r="E71" s="9"/>
      <c r="F71" s="9"/>
      <c r="G71" s="9"/>
      <c r="H71" s="9"/>
      <c r="I71" s="9"/>
      <c r="J71" s="9"/>
      <c r="K71" s="9"/>
      <c r="L71" s="9"/>
      <c r="M71" s="9"/>
      <c r="N71" s="9"/>
      <c r="O71" s="9"/>
      <c r="P71" s="42"/>
    </row>
    <row r="72" spans="1:16" s="24" customFormat="1" x14ac:dyDescent="0.35">
      <c r="A72" s="41"/>
      <c r="B72" s="9"/>
      <c r="C72" s="9"/>
      <c r="D72" s="9"/>
      <c r="E72" s="9"/>
      <c r="F72" s="9"/>
      <c r="G72" s="9"/>
      <c r="H72" s="9"/>
      <c r="I72" s="9"/>
      <c r="J72" s="9"/>
      <c r="K72" s="9"/>
      <c r="L72" s="9"/>
      <c r="M72" s="9"/>
      <c r="N72" s="9"/>
      <c r="O72" s="9"/>
      <c r="P72" s="42"/>
    </row>
    <row r="73" spans="1:16" s="24" customFormat="1" x14ac:dyDescent="0.35">
      <c r="A73" s="41" t="s">
        <v>197</v>
      </c>
      <c r="B73" s="9"/>
      <c r="C73" s="9"/>
      <c r="D73" s="9"/>
      <c r="E73" s="9"/>
      <c r="F73" s="9"/>
      <c r="G73" s="9"/>
      <c r="H73" s="9"/>
      <c r="I73" s="9"/>
      <c r="J73" s="9"/>
      <c r="K73" s="9"/>
      <c r="L73" s="9"/>
      <c r="M73" s="9"/>
      <c r="N73" s="9"/>
      <c r="O73" s="9"/>
      <c r="P73" s="42"/>
    </row>
    <row r="74" spans="1:16" s="24" customFormat="1" x14ac:dyDescent="0.35">
      <c r="A74" s="41" t="s">
        <v>119</v>
      </c>
      <c r="B74" s="9"/>
      <c r="C74" s="9"/>
      <c r="D74" s="9"/>
      <c r="E74" s="9"/>
      <c r="F74" s="9"/>
      <c r="G74" s="9"/>
      <c r="H74" s="9"/>
      <c r="I74" s="9"/>
      <c r="J74" s="9"/>
      <c r="K74" s="9"/>
      <c r="L74" s="9"/>
      <c r="M74" s="9"/>
      <c r="N74" s="9"/>
      <c r="O74" s="9"/>
      <c r="P74" s="42"/>
    </row>
    <row r="75" spans="1:16" s="24" customFormat="1" x14ac:dyDescent="0.35">
      <c r="A75" s="41" t="s">
        <v>130</v>
      </c>
      <c r="B75" s="9"/>
      <c r="C75" s="9"/>
      <c r="D75" s="9"/>
      <c r="E75" s="9"/>
      <c r="F75" s="9"/>
      <c r="G75" s="9"/>
      <c r="H75" s="9"/>
      <c r="I75" s="9"/>
      <c r="J75" s="9"/>
      <c r="K75" s="9"/>
      <c r="L75" s="9"/>
      <c r="M75" s="9"/>
      <c r="N75" s="9"/>
      <c r="O75" s="9"/>
      <c r="P75" s="42"/>
    </row>
    <row r="76" spans="1:16" s="24" customFormat="1" x14ac:dyDescent="0.35">
      <c r="A76" s="41" t="s">
        <v>131</v>
      </c>
      <c r="B76" s="9"/>
      <c r="C76" s="9"/>
      <c r="D76" s="9"/>
      <c r="E76" s="9"/>
      <c r="F76" s="9"/>
      <c r="G76" s="9"/>
      <c r="H76" s="9"/>
      <c r="I76" s="9"/>
      <c r="J76" s="9"/>
      <c r="K76" s="9"/>
      <c r="L76" s="9"/>
      <c r="M76" s="9"/>
      <c r="N76" s="9"/>
      <c r="O76" s="9"/>
      <c r="P76" s="42"/>
    </row>
    <row r="77" spans="1:16" s="24" customFormat="1" x14ac:dyDescent="0.35">
      <c r="A77" s="41"/>
      <c r="B77" s="9"/>
      <c r="C77" s="9"/>
      <c r="D77" s="9"/>
      <c r="E77" s="9"/>
      <c r="F77" s="9"/>
      <c r="G77" s="9"/>
      <c r="H77" s="9"/>
      <c r="I77" s="9"/>
      <c r="J77" s="9"/>
      <c r="K77" s="9"/>
      <c r="L77" s="9"/>
      <c r="M77" s="9"/>
      <c r="N77" s="9"/>
      <c r="O77" s="9"/>
      <c r="P77" s="42"/>
    </row>
    <row r="78" spans="1:16" s="24" customFormat="1" x14ac:dyDescent="0.35">
      <c r="A78" s="41" t="s">
        <v>186</v>
      </c>
      <c r="B78" s="9"/>
      <c r="C78" s="9"/>
      <c r="D78" s="9"/>
      <c r="E78" s="9"/>
      <c r="F78" s="9"/>
      <c r="G78" s="9"/>
      <c r="H78" s="9"/>
      <c r="I78" s="9"/>
      <c r="J78" s="9"/>
      <c r="K78" s="9"/>
      <c r="L78" s="9"/>
      <c r="M78" s="9"/>
      <c r="N78" s="9"/>
      <c r="O78" s="9"/>
      <c r="P78" s="42"/>
    </row>
    <row r="79" spans="1:16" s="24" customFormat="1" x14ac:dyDescent="0.35">
      <c r="A79" s="41"/>
      <c r="B79" s="9" t="s">
        <v>132</v>
      </c>
      <c r="C79" s="9"/>
      <c r="D79" s="9"/>
      <c r="E79" s="9"/>
      <c r="F79" s="9"/>
      <c r="G79" s="9"/>
      <c r="H79" s="9"/>
      <c r="I79" s="9"/>
      <c r="J79" s="9"/>
      <c r="K79" s="9"/>
      <c r="L79" s="9"/>
      <c r="M79" s="9"/>
      <c r="N79" s="9"/>
      <c r="O79" s="9"/>
      <c r="P79" s="42"/>
    </row>
    <row r="80" spans="1:16" s="24" customFormat="1" x14ac:dyDescent="0.35">
      <c r="A80" s="41"/>
      <c r="B80" s="9" t="s">
        <v>139</v>
      </c>
      <c r="C80" s="9"/>
      <c r="D80" s="9"/>
      <c r="E80" s="9"/>
      <c r="F80" s="9"/>
      <c r="G80" s="9"/>
      <c r="H80" s="9"/>
      <c r="I80" s="9"/>
      <c r="J80" s="9"/>
      <c r="K80" s="9"/>
      <c r="L80" s="9"/>
      <c r="M80" s="9"/>
      <c r="N80" s="9"/>
      <c r="O80" s="9"/>
      <c r="P80" s="42"/>
    </row>
    <row r="81" spans="1:16" s="24" customFormat="1" x14ac:dyDescent="0.35">
      <c r="A81" s="41"/>
      <c r="B81" s="9" t="s">
        <v>133</v>
      </c>
      <c r="C81" s="9"/>
      <c r="D81" s="9"/>
      <c r="E81" s="9"/>
      <c r="F81" s="9"/>
      <c r="G81" s="9"/>
      <c r="H81" s="9"/>
      <c r="I81" s="9"/>
      <c r="J81" s="9"/>
      <c r="K81" s="9"/>
      <c r="L81" s="9"/>
      <c r="M81" s="9"/>
      <c r="N81" s="9"/>
      <c r="O81" s="9"/>
      <c r="P81" s="42"/>
    </row>
    <row r="82" spans="1:16" s="24" customFormat="1" x14ac:dyDescent="0.35">
      <c r="A82" s="41"/>
      <c r="B82" s="9"/>
      <c r="C82" s="9"/>
      <c r="D82" s="9"/>
      <c r="E82" s="9"/>
      <c r="F82" s="9"/>
      <c r="G82" s="9"/>
      <c r="H82" s="9"/>
      <c r="I82" s="9"/>
      <c r="J82" s="9"/>
      <c r="K82" s="9"/>
      <c r="L82" s="9"/>
      <c r="M82" s="9"/>
      <c r="N82" s="9"/>
      <c r="O82" s="9"/>
      <c r="P82" s="42"/>
    </row>
    <row r="83" spans="1:16" s="24" customFormat="1" x14ac:dyDescent="0.35">
      <c r="A83" s="41"/>
      <c r="B83" s="9"/>
      <c r="C83" s="9"/>
      <c r="D83" s="9"/>
      <c r="E83" s="9"/>
      <c r="F83" s="9"/>
      <c r="G83" s="9"/>
      <c r="H83" s="9"/>
      <c r="I83" s="9"/>
      <c r="J83" s="9"/>
      <c r="K83" s="9"/>
      <c r="L83" s="9"/>
      <c r="M83" s="9"/>
      <c r="N83" s="9"/>
      <c r="O83" s="9"/>
      <c r="P83" s="42"/>
    </row>
    <row r="84" spans="1:16" s="24" customFormat="1" x14ac:dyDescent="0.35">
      <c r="A84" s="48"/>
      <c r="B84" s="14"/>
      <c r="C84" s="14"/>
      <c r="D84" s="14"/>
      <c r="E84" s="14"/>
      <c r="F84" s="14"/>
      <c r="G84" s="14"/>
      <c r="H84" s="14"/>
      <c r="I84" s="14"/>
      <c r="J84" s="14"/>
      <c r="K84" s="14"/>
      <c r="L84" s="14"/>
      <c r="M84" s="14"/>
      <c r="N84" s="14"/>
      <c r="O84" s="14"/>
      <c r="P84" s="49"/>
    </row>
  </sheetData>
  <hyperlinks>
    <hyperlink ref="A16" r:id="rId1" xr:uid="{C52359BE-3AF2-48B3-B36F-B6102E5E37CF}"/>
    <hyperlink ref="A18" r:id="rId2" xr:uid="{3351FD26-449C-4070-BC8F-7DA4439EE781}"/>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Fish species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alison</cp:lastModifiedBy>
  <dcterms:created xsi:type="dcterms:W3CDTF">2018-04-02T15:31:50Z</dcterms:created>
  <dcterms:modified xsi:type="dcterms:W3CDTF">2019-06-27T17:29:24Z</dcterms:modified>
</cp:coreProperties>
</file>