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1280" windowHeight="8010" activeTab="1"/>
  </bookViews>
  <sheets>
    <sheet name="Content" sheetId="1" r:id="rId1"/>
    <sheet name="Numbers" sheetId="2" r:id="rId2"/>
    <sheet name="Timeline" sheetId="3" r:id="rId3"/>
  </sheets>
  <calcPr calcId="145621"/>
</workbook>
</file>

<file path=xl/calcChain.xml><?xml version="1.0" encoding="utf-8"?>
<calcChain xmlns="http://schemas.openxmlformats.org/spreadsheetml/2006/main">
  <c r="D26" i="2" l="1"/>
  <c r="E26" i="2"/>
  <c r="F26" i="2"/>
  <c r="C26" i="2"/>
  <c r="C21" i="2"/>
  <c r="C22" i="2"/>
  <c r="C20" i="2"/>
  <c r="C19" i="2"/>
  <c r="L10" i="2" l="1"/>
  <c r="K6" i="2"/>
  <c r="K5" i="2"/>
  <c r="E12" i="2"/>
  <c r="E11" i="2"/>
  <c r="E10" i="2"/>
  <c r="E22" i="2" s="1"/>
  <c r="E9" i="2"/>
  <c r="E21" i="2" s="1"/>
  <c r="E8" i="2"/>
  <c r="E20" i="2" s="1"/>
  <c r="E7" i="2"/>
  <c r="E19" i="2" s="1"/>
  <c r="E6" i="2"/>
  <c r="E18" i="2" s="1"/>
  <c r="D12" i="2"/>
  <c r="D11" i="2"/>
  <c r="D10" i="2"/>
  <c r="D22" i="2" s="1"/>
  <c r="D9" i="2"/>
  <c r="D21" i="2" s="1"/>
  <c r="D8" i="2"/>
  <c r="D20" i="2" s="1"/>
  <c r="D7" i="2"/>
  <c r="D19" i="2" s="1"/>
  <c r="D6" i="2"/>
  <c r="D18" i="2" s="1"/>
  <c r="D5" i="2"/>
  <c r="D17" i="2" s="1"/>
  <c r="C6" i="2"/>
  <c r="C18" i="2" s="1"/>
  <c r="C5" i="2"/>
  <c r="C17" i="2" s="1"/>
  <c r="O4" i="2"/>
  <c r="E5" i="2" l="1"/>
  <c r="E17" i="2" s="1"/>
  <c r="H5" i="1" l="1"/>
  <c r="J9" i="1"/>
  <c r="D5" i="1"/>
  <c r="J12" i="1"/>
  <c r="J13" i="1"/>
  <c r="J11" i="1"/>
  <c r="F9" i="1"/>
  <c r="F11" i="1"/>
  <c r="O12" i="1" s="1"/>
  <c r="F7" i="1"/>
  <c r="I10" i="1"/>
  <c r="I6" i="1"/>
  <c r="E8" i="1"/>
  <c r="E10" i="1"/>
  <c r="E13" i="1"/>
  <c r="E15" i="1"/>
  <c r="E6" i="1"/>
  <c r="F12" i="1" l="1"/>
  <c r="O13" i="1" s="1"/>
  <c r="J7" i="1"/>
  <c r="F16" i="1"/>
  <c r="F14" i="1"/>
  <c r="J8" i="1"/>
</calcChain>
</file>

<file path=xl/sharedStrings.xml><?xml version="1.0" encoding="utf-8"?>
<sst xmlns="http://schemas.openxmlformats.org/spreadsheetml/2006/main" count="265" uniqueCount="129">
  <si>
    <t>Kind</t>
  </si>
  <si>
    <t>Well</t>
  </si>
  <si>
    <t>Reservoir</t>
  </si>
  <si>
    <t>Contact Interval</t>
  </si>
  <si>
    <t>Name</t>
  </si>
  <si>
    <t>Lease</t>
  </si>
  <si>
    <t>Lease X</t>
  </si>
  <si>
    <t>By Lease, Well and Layer Producing</t>
  </si>
  <si>
    <t>By Lease, Reservoir and Layer Producing</t>
  </si>
  <si>
    <t>Reporting Entities</t>
  </si>
  <si>
    <t>Well 1</t>
  </si>
  <si>
    <t>Well 2</t>
  </si>
  <si>
    <t>Well 3</t>
  </si>
  <si>
    <t>Well 4</t>
  </si>
  <si>
    <t>Well 5</t>
  </si>
  <si>
    <t>Reservoir A</t>
  </si>
  <si>
    <t>Reservoir B</t>
  </si>
  <si>
    <t>Contact Interval 1 A</t>
  </si>
  <si>
    <t>Contact Interval 2 A</t>
  </si>
  <si>
    <t>Contact Interval 3 A</t>
  </si>
  <si>
    <t>Contact Interval 3 B</t>
  </si>
  <si>
    <t>Contact Interval 4 B</t>
  </si>
  <si>
    <t>Contact Interval 5 B</t>
  </si>
  <si>
    <t>Hierarchies</t>
  </si>
  <si>
    <t>Production</t>
  </si>
  <si>
    <t>Disposition</t>
  </si>
  <si>
    <t>Transfer</t>
  </si>
  <si>
    <t>Terminal Lifting</t>
  </si>
  <si>
    <t>allocated</t>
  </si>
  <si>
    <t>Welltest and Well Production Parameters</t>
  </si>
  <si>
    <t>Welltest</t>
  </si>
  <si>
    <t>Well Prod Param</t>
  </si>
  <si>
    <t>Transfer and Terminal Lifting</t>
  </si>
  <si>
    <t>Data Object</t>
  </si>
  <si>
    <t>obj_well</t>
  </si>
  <si>
    <t>obj_wellbore completion</t>
  </si>
  <si>
    <t>measured</t>
  </si>
  <si>
    <t>estimated</t>
  </si>
  <si>
    <t>Opening Inventory</t>
  </si>
  <si>
    <t>Closing Inventory</t>
  </si>
  <si>
    <t>Deferred Product</t>
  </si>
  <si>
    <t>XYZ Company</t>
  </si>
  <si>
    <t>ABC Interest</t>
  </si>
  <si>
    <t>Company</t>
  </si>
  <si>
    <t>Flare - gas</t>
  </si>
  <si>
    <t>Sale - oil</t>
  </si>
  <si>
    <t>Sale - gas</t>
  </si>
  <si>
    <t>show as compositional</t>
  </si>
  <si>
    <t>Asset Product Volumes</t>
  </si>
  <si>
    <t>Lease Y</t>
  </si>
  <si>
    <t>Terminal</t>
  </si>
  <si>
    <t>Terminal Z</t>
  </si>
  <si>
    <t>By Company and Entity</t>
  </si>
  <si>
    <t>Well01</t>
  </si>
  <si>
    <t>from Lease X</t>
  </si>
  <si>
    <t>from  Lease Y</t>
  </si>
  <si>
    <t>to Lease X</t>
  </si>
  <si>
    <t>to Terminal Z</t>
  </si>
  <si>
    <t>Different Volume kinds for Lease</t>
  </si>
  <si>
    <t>Multiple entities per report</t>
  </si>
  <si>
    <t>Allocation to layer level</t>
  </si>
  <si>
    <t>Compositional fluid reporting</t>
  </si>
  <si>
    <t>Split period due to choke change</t>
  </si>
  <si>
    <t>Well 1 period 1 choke</t>
  </si>
  <si>
    <t>Well 1 period 2 choke</t>
  </si>
  <si>
    <t>Service fluids</t>
  </si>
  <si>
    <t>Deferred Production</t>
  </si>
  <si>
    <t>Reporting Entity</t>
  </si>
  <si>
    <t>Month</t>
  </si>
  <si>
    <t>Days 1-15</t>
  </si>
  <si>
    <t>Days 16-31</t>
  </si>
  <si>
    <t>Oil</t>
  </si>
  <si>
    <t>Water</t>
  </si>
  <si>
    <t>Gas</t>
  </si>
  <si>
    <t>Dispositions</t>
  </si>
  <si>
    <t>Sale</t>
  </si>
  <si>
    <t>Flare</t>
  </si>
  <si>
    <t>choke 0.5 inch</t>
  </si>
  <si>
    <t>choke 0.75 inch</t>
  </si>
  <si>
    <t>Service fluid</t>
  </si>
  <si>
    <t>Methanol</t>
  </si>
  <si>
    <t>Reporting Entity Volumes period</t>
  </si>
  <si>
    <t>Product Fluid</t>
  </si>
  <si>
    <t>Asset Production Volumes</t>
  </si>
  <si>
    <t>Well Production Parameters</t>
  </si>
  <si>
    <t>Flow Rate</t>
  </si>
  <si>
    <t>Choke</t>
  </si>
  <si>
    <t>32/64</t>
  </si>
  <si>
    <t>48/64</t>
  </si>
  <si>
    <t>40/64</t>
  </si>
  <si>
    <t>Bottom Hole Temperature</t>
  </si>
  <si>
    <t>Bottom Hole Shut in Pres</t>
  </si>
  <si>
    <t>Bottom Hole Flowing Pres</t>
  </si>
  <si>
    <t>Tubing Head Flow Pres</t>
  </si>
  <si>
    <t>Key:</t>
  </si>
  <si>
    <t>analytics model</t>
  </si>
  <si>
    <t>compositional</t>
  </si>
  <si>
    <t>Transfer Terminal Lifting included in periodic report</t>
  </si>
  <si>
    <t>24 hours</t>
  </si>
  <si>
    <t>Well Production Test</t>
  </si>
  <si>
    <t>Date</t>
  </si>
  <si>
    <t>Role</t>
  </si>
  <si>
    <t>Loading Terminal</t>
  </si>
  <si>
    <t>Barge 99</t>
  </si>
  <si>
    <t>Tanker</t>
  </si>
  <si>
    <t>Destination Terminal</t>
  </si>
  <si>
    <t>Destination Facility</t>
  </si>
  <si>
    <t>Source Facility</t>
  </si>
  <si>
    <t>via Barge 99</t>
  </si>
  <si>
    <t>Oil Tanker</t>
  </si>
  <si>
    <t>one object each</t>
  </si>
  <si>
    <t>Worked Example Data Set</t>
  </si>
  <si>
    <t>others optional</t>
  </si>
  <si>
    <t>Inventory</t>
  </si>
  <si>
    <t>To other Facilities</t>
  </si>
  <si>
    <t>Use of Production Fluid Catalog, QuantityMethod etc.</t>
  </si>
  <si>
    <t>Other Assets</t>
  </si>
  <si>
    <t>Examples Shown</t>
  </si>
  <si>
    <t>Event</t>
  </si>
  <si>
    <t>Well 1 Choke Increased</t>
  </si>
  <si>
    <t>Monthly Report Object</t>
  </si>
  <si>
    <t>Approval</t>
  </si>
  <si>
    <t>Transfer Oil from Lease Y</t>
  </si>
  <si>
    <t>Terminal Lifting to Tanker (Barge 99)</t>
  </si>
  <si>
    <t>Well 2 is tested</t>
  </si>
  <si>
    <t>Well 1 sub period 1</t>
  </si>
  <si>
    <t>Well 1 sub period 2</t>
  </si>
  <si>
    <t>Well 5 closed in 2 days - Deferred Production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</si>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</sst>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yyyy\-mm\-dd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 applyFill="1"/>
    <xf numFmtId="0" fontId="0" fillId="5" borderId="2" xfId="0" applyFill="1" applyBorder="1"/>
    <xf numFmtId="0" fontId="3" fillId="5" borderId="2" xfId="0" applyFont="1" applyFill="1" applyBorder="1"/>
    <xf numFmtId="0" fontId="0" fillId="5" borderId="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0" xfId="0" applyBorder="1"/>
    <xf numFmtId="0" fontId="0" fillId="8" borderId="0" xfId="0" applyFill="1"/>
    <xf numFmtId="0" fontId="0" fillId="9" borderId="0" xfId="0" applyFont="1" applyFill="1"/>
    <xf numFmtId="0" fontId="0" fillId="9" borderId="0" xfId="0" applyFill="1"/>
    <xf numFmtId="0" fontId="3" fillId="9" borderId="0" xfId="0" applyFont="1" applyFill="1"/>
    <xf numFmtId="0" fontId="0" fillId="10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11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wrapText="1"/>
    </xf>
    <xf numFmtId="164" fontId="0" fillId="0" borderId="0" xfId="0" applyNumberFormat="1" applyAlignment="1">
      <alignment wrapText="1"/>
    </xf>
    <xf numFmtId="164" fontId="2" fillId="0" borderId="0" xfId="1" applyNumberFormat="1" applyFont="1" applyAlignment="1">
      <alignment wrapText="1"/>
    </xf>
    <xf numFmtId="164" fontId="6" fillId="0" borderId="0" xfId="1" applyNumberFormat="1" applyFont="1" applyAlignment="1">
      <alignment wrapText="1"/>
    </xf>
    <xf numFmtId="43" fontId="6" fillId="0" borderId="0" xfId="1" applyNumberFormat="1" applyFont="1" applyAlignment="1">
      <alignment wrapText="1"/>
    </xf>
    <xf numFmtId="164" fontId="8" fillId="0" borderId="0" xfId="1" applyNumberFormat="1" applyFont="1" applyAlignment="1">
      <alignment wrapText="1"/>
    </xf>
    <xf numFmtId="43" fontId="8" fillId="0" borderId="0" xfId="1" applyNumberFormat="1" applyFont="1" applyAlignment="1">
      <alignment wrapText="1"/>
    </xf>
    <xf numFmtId="164" fontId="9" fillId="0" borderId="0" xfId="1" applyNumberFormat="1" applyFont="1" applyAlignment="1">
      <alignment wrapText="1"/>
    </xf>
    <xf numFmtId="0" fontId="1" fillId="0" borderId="1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9" fillId="0" borderId="3" xfId="0" applyFont="1" applyBorder="1" applyAlignment="1"/>
    <xf numFmtId="0" fontId="0" fillId="0" borderId="13" xfId="0" applyBorder="1" applyAlignment="1">
      <alignment wrapText="1"/>
    </xf>
    <xf numFmtId="164" fontId="2" fillId="12" borderId="0" xfId="1" applyNumberFormat="1" applyFont="1" applyFill="1" applyAlignment="1">
      <alignment wrapText="1"/>
    </xf>
    <xf numFmtId="0" fontId="0" fillId="12" borderId="3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5" fontId="0" fillId="0" borderId="0" xfId="0" applyNumberFormat="1" applyAlignment="1">
      <alignment wrapText="1"/>
    </xf>
    <xf numFmtId="0" fontId="0" fillId="13" borderId="0" xfId="0" applyFill="1"/>
    <xf numFmtId="0" fontId="0" fillId="12" borderId="0" xfId="0" applyFill="1"/>
    <xf numFmtId="0" fontId="1" fillId="13" borderId="0" xfId="0" applyFont="1" applyFill="1" applyAlignment="1">
      <alignment wrapText="1"/>
    </xf>
    <xf numFmtId="0" fontId="4" fillId="13" borderId="0" xfId="0" applyFont="1" applyFill="1" applyAlignment="1">
      <alignment wrapText="1"/>
    </xf>
    <xf numFmtId="0" fontId="0" fillId="11" borderId="0" xfId="0" applyFill="1" applyBorder="1" applyAlignment="1">
      <alignment horizontal="left"/>
    </xf>
    <xf numFmtId="0" fontId="0" fillId="5" borderId="7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" xfId="0" applyFill="1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/>
    <xf numFmtId="0" fontId="0" fillId="5" borderId="13" xfId="0" applyFill="1" applyBorder="1" applyAlignment="1">
      <alignment horizontal="center"/>
    </xf>
    <xf numFmtId="0" fontId="0" fillId="0" borderId="0" xfId="0" applyFill="1" applyBorder="1"/>
    <xf numFmtId="0" fontId="11" fillId="11" borderId="0" xfId="0" applyFont="1" applyFill="1" applyAlignment="1">
      <alignment wrapText="1"/>
    </xf>
    <xf numFmtId="0" fontId="1" fillId="6" borderId="0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12" fillId="11" borderId="0" xfId="0" applyFont="1" applyFill="1" applyAlignment="1">
      <alignment horizontal="center" wrapText="1"/>
    </xf>
    <xf numFmtId="0" fontId="0" fillId="8" borderId="0" xfId="0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3" fillId="10" borderId="0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1" fillId="0" borderId="0" xfId="0" applyFont="1" applyAlignment="1">
      <alignment textRotation="60"/>
    </xf>
    <xf numFmtId="0" fontId="7" fillId="0" borderId="0" xfId="0" applyFont="1" applyAlignment="1">
      <alignment textRotation="60"/>
    </xf>
    <xf numFmtId="0" fontId="1" fillId="0" borderId="5" xfId="0" applyFont="1" applyBorder="1" applyAlignment="1">
      <alignment textRotation="60"/>
    </xf>
    <xf numFmtId="0" fontId="1" fillId="0" borderId="14" xfId="0" applyFont="1" applyBorder="1" applyAlignment="1">
      <alignment textRotation="60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2" xfId="0" applyFont="1" applyFill="1" applyBorder="1" applyAlignment="1">
      <alignment horizontal="left" wrapText="1"/>
    </xf>
    <xf numFmtId="0" fontId="1" fillId="5" borderId="2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16" borderId="0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14" borderId="0" xfId="0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17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1" fillId="0" borderId="15" xfId="0" applyFont="1" applyBorder="1" applyAlignment="1">
      <alignment textRotation="6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333375</xdr:colOff>
      <xdr:row>5</xdr:row>
      <xdr:rowOff>47625</xdr:rowOff>
    </xdr:from>
    <xdr:to>
      <xdr:col>19</xdr:col>
      <xdr:colOff>333375</xdr:colOff>
      <xdr:row>12</xdr:row>
      <xdr:rowOff>66675</xdr:rowOff>
    </xdr:to>
    <xdr:cxnSp macro="">
      <xdr:nvCxnSpPr>
        <xdr:cNvPr id="3" name="Straight Arrow Connector 2"/>
        <xdr:cNvCxnSpPr/>
      </xdr:nvCxnSpPr>
      <xdr:spPr>
        <a:xfrm>
          <a:off x="13954125" y="1190625"/>
          <a:ext cx="0" cy="13525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314326</xdr:colOff>
      <xdr:row>8</xdr:row>
      <xdr:rowOff>57151</xdr:rowOff>
    </xdr:from>
    <xdr:to>
      <xdr:col>26</xdr:col>
      <xdr:colOff>771525</xdr:colOff>
      <xdr:row>12</xdr:row>
      <xdr:rowOff>123825</xdr:rowOff>
    </xdr:to>
    <xdr:cxnSp macro="">
      <xdr:nvCxnSpPr>
        <xdr:cNvPr id="5" name="Straight Arrow Connector 4"/>
        <xdr:cNvCxnSpPr/>
      </xdr:nvCxnSpPr>
      <xdr:spPr>
        <a:xfrm flipH="1" flipV="1">
          <a:off x="18126076" y="1962151"/>
          <a:ext cx="457199" cy="828674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95251</xdr:colOff>
      <xdr:row>7</xdr:row>
      <xdr:rowOff>19051</xdr:rowOff>
    </xdr:from>
    <xdr:to>
      <xdr:col>27</xdr:col>
      <xdr:colOff>104775</xdr:colOff>
      <xdr:row>12</xdr:row>
      <xdr:rowOff>9525</xdr:rowOff>
    </xdr:to>
    <xdr:cxnSp macro="">
      <xdr:nvCxnSpPr>
        <xdr:cNvPr id="7" name="Straight Arrow Connector 6"/>
        <xdr:cNvCxnSpPr/>
      </xdr:nvCxnSpPr>
      <xdr:spPr>
        <a:xfrm flipH="1" flipV="1">
          <a:off x="18688051" y="1733551"/>
          <a:ext cx="9524" cy="942974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790575</xdr:colOff>
      <xdr:row>6</xdr:row>
      <xdr:rowOff>28575</xdr:rowOff>
    </xdr:from>
    <xdr:to>
      <xdr:col>29</xdr:col>
      <xdr:colOff>714375</xdr:colOff>
      <xdr:row>11</xdr:row>
      <xdr:rowOff>180975</xdr:rowOff>
    </xdr:to>
    <xdr:cxnSp macro="">
      <xdr:nvCxnSpPr>
        <xdr:cNvPr id="9" name="Straight Arrow Connector 8"/>
        <xdr:cNvCxnSpPr/>
      </xdr:nvCxnSpPr>
      <xdr:spPr>
        <a:xfrm flipV="1">
          <a:off x="19383375" y="1552575"/>
          <a:ext cx="1285875" cy="11049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1123950</xdr:colOff>
      <xdr:row>8</xdr:row>
      <xdr:rowOff>104775</xdr:rowOff>
    </xdr:from>
    <xdr:to>
      <xdr:col>30</xdr:col>
      <xdr:colOff>552450</xdr:colOff>
      <xdr:row>12</xdr:row>
      <xdr:rowOff>95250</xdr:rowOff>
    </xdr:to>
    <xdr:cxnSp macro="">
      <xdr:nvCxnSpPr>
        <xdr:cNvPr id="12" name="Straight Arrow Connector 11"/>
        <xdr:cNvCxnSpPr/>
      </xdr:nvCxnSpPr>
      <xdr:spPr>
        <a:xfrm flipV="1">
          <a:off x="19716750" y="2009775"/>
          <a:ext cx="1628775" cy="75247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topLeftCell="H2" zoomScaleNormal="100" workbookViewId="0">
      <selection activeCell="O2" sqref="O2:X25"/>
    </sheetView>
  </sheetViews>
  <sheetFormatPr defaultRowHeight="15" x14ac:dyDescent="0.25"/>
  <cols>
    <col min="1" max="1" width="15.85546875" customWidth="1"/>
    <col min="2" max="2" width="23.7109375" customWidth="1"/>
    <col min="3" max="3" width="5.7109375" customWidth="1"/>
    <col min="4" max="4" width="5.28515625" customWidth="1"/>
    <col min="5" max="5" width="4" customWidth="1"/>
    <col min="6" max="6" width="17.85546875" customWidth="1"/>
    <col min="7" max="7" width="3.7109375" customWidth="1"/>
    <col min="8" max="8" width="5.7109375" customWidth="1"/>
    <col min="9" max="9" width="6.28515625" customWidth="1"/>
    <col min="10" max="10" width="19.28515625" customWidth="1"/>
    <col min="11" max="11" width="3.7109375" customWidth="1"/>
    <col min="12" max="12" width="4.42578125" customWidth="1"/>
    <col min="13" max="13" width="17.42578125" customWidth="1"/>
    <col min="14" max="14" width="5" customWidth="1"/>
    <col min="15" max="15" width="18.28515625" customWidth="1"/>
    <col min="16" max="16" width="10.85546875" customWidth="1"/>
    <col min="17" max="17" width="11.28515625" customWidth="1"/>
    <col min="18" max="24" width="10.85546875" customWidth="1"/>
    <col min="25" max="25" width="3.5703125" customWidth="1"/>
    <col min="27" max="27" width="11.7109375" customWidth="1"/>
    <col min="28" max="28" width="17" customWidth="1"/>
    <col min="29" max="29" width="3.42578125" customWidth="1"/>
    <col min="30" max="30" width="12.5703125" customWidth="1"/>
    <col min="33" max="33" width="3.42578125" customWidth="1"/>
    <col min="34" max="34" width="17.7109375" customWidth="1"/>
    <col min="35" max="36" width="13.7109375" customWidth="1"/>
  </cols>
  <sheetData>
    <row r="1" spans="1:36" ht="30" customHeight="1" x14ac:dyDescent="0.35">
      <c r="A1" s="76" t="s">
        <v>111</v>
      </c>
      <c r="B1" s="76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36" x14ac:dyDescent="0.25">
      <c r="O2" s="77" t="s">
        <v>48</v>
      </c>
      <c r="P2" s="77"/>
      <c r="Q2" s="77"/>
      <c r="R2" s="77"/>
      <c r="S2" s="77"/>
      <c r="T2" s="77"/>
      <c r="U2" s="77"/>
      <c r="V2" s="77"/>
      <c r="W2" s="77"/>
      <c r="X2" s="77"/>
    </row>
    <row r="3" spans="1:36" ht="15" customHeight="1" x14ac:dyDescent="0.25">
      <c r="A3" s="79" t="s">
        <v>9</v>
      </c>
      <c r="B3" s="79"/>
      <c r="D3" s="80" t="s">
        <v>23</v>
      </c>
      <c r="E3" s="80"/>
      <c r="F3" s="80"/>
      <c r="G3" s="80"/>
      <c r="H3" s="80"/>
      <c r="I3" s="80"/>
      <c r="J3" s="80"/>
      <c r="K3" s="80"/>
      <c r="L3" s="80"/>
      <c r="M3" s="80"/>
      <c r="O3" s="1"/>
      <c r="P3" s="1"/>
      <c r="Q3" s="87" t="s">
        <v>113</v>
      </c>
      <c r="R3" s="87"/>
      <c r="S3" s="88" t="s">
        <v>25</v>
      </c>
      <c r="T3" s="88"/>
      <c r="U3" s="88"/>
      <c r="W3" s="86" t="s">
        <v>114</v>
      </c>
      <c r="X3" s="86"/>
      <c r="Z3" s="80" t="s">
        <v>29</v>
      </c>
      <c r="AA3" s="80"/>
      <c r="AB3" s="80"/>
      <c r="AD3" s="80" t="s">
        <v>32</v>
      </c>
      <c r="AE3" s="80"/>
      <c r="AF3" s="80"/>
      <c r="AH3" s="78" t="s">
        <v>33</v>
      </c>
      <c r="AI3" s="78"/>
      <c r="AJ3" s="78"/>
    </row>
    <row r="4" spans="1:36" s="1" customFormat="1" ht="15" customHeight="1" x14ac:dyDescent="0.25">
      <c r="A4" s="1" t="s">
        <v>0</v>
      </c>
      <c r="B4" s="1" t="s">
        <v>4</v>
      </c>
      <c r="D4" s="81" t="s">
        <v>7</v>
      </c>
      <c r="E4" s="81"/>
      <c r="F4" s="81"/>
      <c r="H4" s="82" t="s">
        <v>8</v>
      </c>
      <c r="I4" s="82"/>
      <c r="J4" s="82"/>
      <c r="K4"/>
      <c r="L4" s="81" t="s">
        <v>52</v>
      </c>
      <c r="M4" s="81"/>
      <c r="O4" s="1" t="s">
        <v>4</v>
      </c>
      <c r="P4" s="51" t="s">
        <v>24</v>
      </c>
      <c r="Q4" s="52" t="s">
        <v>38</v>
      </c>
      <c r="R4" s="52" t="s">
        <v>39</v>
      </c>
      <c r="S4" s="51" t="s">
        <v>45</v>
      </c>
      <c r="T4" s="52" t="s">
        <v>46</v>
      </c>
      <c r="U4" s="51" t="s">
        <v>44</v>
      </c>
      <c r="V4" s="62" t="s">
        <v>40</v>
      </c>
      <c r="W4" s="63" t="s">
        <v>26</v>
      </c>
      <c r="X4" s="63" t="s">
        <v>27</v>
      </c>
      <c r="Y4"/>
      <c r="Z4" s="1" t="s">
        <v>4</v>
      </c>
      <c r="AA4" s="2" t="s">
        <v>30</v>
      </c>
      <c r="AB4" s="2" t="s">
        <v>31</v>
      </c>
      <c r="AC4"/>
      <c r="AD4" s="1" t="s">
        <v>4</v>
      </c>
      <c r="AE4"/>
      <c r="AG4"/>
      <c r="AH4" s="1" t="s">
        <v>4</v>
      </c>
      <c r="AI4" s="2" t="s">
        <v>34</v>
      </c>
      <c r="AJ4" s="2" t="s">
        <v>35</v>
      </c>
    </row>
    <row r="5" spans="1:36" x14ac:dyDescent="0.25">
      <c r="A5" s="6" t="s">
        <v>5</v>
      </c>
      <c r="B5" s="8" t="s">
        <v>6</v>
      </c>
      <c r="D5" t="str">
        <f>B5</f>
        <v>Lease X</v>
      </c>
      <c r="H5" t="str">
        <f>B5</f>
        <v>Lease X</v>
      </c>
      <c r="L5" s="5" t="s">
        <v>42</v>
      </c>
      <c r="M5" s="5"/>
      <c r="O5" s="20" t="s">
        <v>6</v>
      </c>
      <c r="P5" s="13" t="s">
        <v>36</v>
      </c>
      <c r="Q5" s="17" t="s">
        <v>36</v>
      </c>
      <c r="R5" s="17" t="s">
        <v>36</v>
      </c>
      <c r="S5" s="13" t="s">
        <v>36</v>
      </c>
      <c r="T5" s="17" t="s">
        <v>36</v>
      </c>
      <c r="U5" s="13" t="s">
        <v>37</v>
      </c>
      <c r="V5" s="14"/>
      <c r="W5" s="13" t="s">
        <v>36</v>
      </c>
      <c r="X5" s="13" t="s">
        <v>36</v>
      </c>
      <c r="AD5" t="s">
        <v>56</v>
      </c>
      <c r="AE5" s="83" t="s">
        <v>26</v>
      </c>
      <c r="AH5" t="s">
        <v>10</v>
      </c>
      <c r="AI5" s="9" t="s">
        <v>53</v>
      </c>
    </row>
    <row r="6" spans="1:36" ht="15" customHeight="1" x14ac:dyDescent="0.25">
      <c r="A6" s="3" t="s">
        <v>1</v>
      </c>
      <c r="B6" s="7" t="s">
        <v>10</v>
      </c>
      <c r="E6" t="str">
        <f>B6</f>
        <v>Well 1</v>
      </c>
      <c r="I6" t="str">
        <f>B11</f>
        <v>Reservoir A</v>
      </c>
      <c r="L6" s="5"/>
      <c r="M6" s="5" t="s">
        <v>10</v>
      </c>
      <c r="O6" s="21" t="s">
        <v>10</v>
      </c>
      <c r="P6" s="66" t="s">
        <v>28</v>
      </c>
      <c r="Q6" s="11"/>
      <c r="R6" s="11"/>
      <c r="S6" s="12"/>
      <c r="T6" s="12"/>
      <c r="U6" s="13" t="s">
        <v>28</v>
      </c>
      <c r="V6" s="11"/>
      <c r="W6" s="12"/>
      <c r="X6" s="12"/>
      <c r="Y6" s="1"/>
      <c r="Z6" s="54" t="s">
        <v>63</v>
      </c>
      <c r="AA6" s="55"/>
      <c r="AB6" s="10" t="s">
        <v>77</v>
      </c>
      <c r="AD6" t="s">
        <v>55</v>
      </c>
      <c r="AE6" s="84"/>
      <c r="AH6" t="s">
        <v>112</v>
      </c>
    </row>
    <row r="7" spans="1:36" ht="15" customHeight="1" x14ac:dyDescent="0.25">
      <c r="A7" s="3" t="s">
        <v>1</v>
      </c>
      <c r="B7" s="7" t="s">
        <v>11</v>
      </c>
      <c r="F7" t="str">
        <f>B13</f>
        <v>Contact Interval 1 A</v>
      </c>
      <c r="J7" t="str">
        <f>B13</f>
        <v>Contact Interval 1 A</v>
      </c>
      <c r="L7" s="5"/>
      <c r="M7" s="5" t="s">
        <v>11</v>
      </c>
      <c r="O7" s="21" t="s">
        <v>10</v>
      </c>
      <c r="P7" s="66" t="s">
        <v>28</v>
      </c>
      <c r="Q7" s="61"/>
      <c r="R7" s="61"/>
      <c r="S7" s="18"/>
      <c r="T7" s="18"/>
      <c r="U7" s="13" t="s">
        <v>28</v>
      </c>
      <c r="V7" s="61"/>
      <c r="W7" s="18"/>
      <c r="X7" s="18"/>
      <c r="Z7" s="56" t="s">
        <v>64</v>
      </c>
      <c r="AA7" s="57"/>
      <c r="AB7" s="58" t="s">
        <v>78</v>
      </c>
    </row>
    <row r="8" spans="1:36" x14ac:dyDescent="0.25">
      <c r="A8" s="3" t="s">
        <v>1</v>
      </c>
      <c r="B8" s="7" t="s">
        <v>12</v>
      </c>
      <c r="E8" t="str">
        <f>B7</f>
        <v>Well 2</v>
      </c>
      <c r="J8" t="str">
        <f>B14</f>
        <v>Contact Interval 2 A</v>
      </c>
      <c r="L8" s="5"/>
      <c r="M8" s="5" t="s">
        <v>12</v>
      </c>
      <c r="O8" s="21" t="s">
        <v>11</v>
      </c>
      <c r="P8" s="13" t="s">
        <v>28</v>
      </c>
      <c r="Q8" s="18"/>
      <c r="R8" s="18"/>
      <c r="S8" s="12"/>
      <c r="T8" s="12"/>
      <c r="U8" s="13" t="s">
        <v>28</v>
      </c>
      <c r="V8" s="18"/>
      <c r="W8" s="12"/>
      <c r="X8" s="12"/>
      <c r="Z8" s="59" t="s">
        <v>11</v>
      </c>
      <c r="AA8" s="60" t="s">
        <v>98</v>
      </c>
      <c r="AD8" t="s">
        <v>54</v>
      </c>
      <c r="AF8" s="83" t="s">
        <v>27</v>
      </c>
    </row>
    <row r="9" spans="1:36" x14ac:dyDescent="0.25">
      <c r="A9" s="3" t="s">
        <v>1</v>
      </c>
      <c r="B9" s="7" t="s">
        <v>13</v>
      </c>
      <c r="F9" t="str">
        <f>B14</f>
        <v>Contact Interval 2 A</v>
      </c>
      <c r="J9" t="str">
        <f>B15</f>
        <v>Contact Interval 3 A</v>
      </c>
      <c r="L9" s="5"/>
      <c r="M9" s="5" t="s">
        <v>13</v>
      </c>
      <c r="O9" s="21" t="s">
        <v>12</v>
      </c>
      <c r="P9" s="67" t="s">
        <v>28</v>
      </c>
      <c r="Q9" s="11"/>
      <c r="R9" s="11"/>
      <c r="S9" s="12"/>
      <c r="T9" s="12"/>
      <c r="U9" s="13" t="s">
        <v>28</v>
      </c>
      <c r="V9" s="11"/>
      <c r="W9" s="12"/>
      <c r="X9" s="12"/>
      <c r="AD9" t="s">
        <v>57</v>
      </c>
      <c r="AF9" s="85"/>
    </row>
    <row r="10" spans="1:36" x14ac:dyDescent="0.25">
      <c r="A10" s="3" t="s">
        <v>1</v>
      </c>
      <c r="B10" s="7" t="s">
        <v>14</v>
      </c>
      <c r="E10" t="str">
        <f>B8</f>
        <v>Well 3</v>
      </c>
      <c r="I10" t="str">
        <f>B12</f>
        <v>Reservoir B</v>
      </c>
      <c r="L10" s="5" t="s">
        <v>41</v>
      </c>
      <c r="M10" s="5"/>
      <c r="O10" s="21" t="s">
        <v>13</v>
      </c>
      <c r="P10" s="68" t="s">
        <v>28</v>
      </c>
      <c r="Q10" s="11"/>
      <c r="R10" s="11"/>
      <c r="S10" s="12"/>
      <c r="T10" s="12"/>
      <c r="U10" s="13" t="s">
        <v>28</v>
      </c>
      <c r="V10" s="11"/>
      <c r="W10" s="12"/>
      <c r="X10" s="12"/>
      <c r="AD10" t="s">
        <v>108</v>
      </c>
      <c r="AF10" s="84"/>
    </row>
    <row r="11" spans="1:36" x14ac:dyDescent="0.25">
      <c r="A11" s="3" t="s">
        <v>2</v>
      </c>
      <c r="B11" s="7" t="s">
        <v>15</v>
      </c>
      <c r="F11" t="str">
        <f>B15</f>
        <v>Contact Interval 3 A</v>
      </c>
      <c r="J11" t="str">
        <f>B16</f>
        <v>Contact Interval 3 B</v>
      </c>
      <c r="L11" s="4"/>
      <c r="M11" s="5" t="s">
        <v>12</v>
      </c>
      <c r="O11" s="21" t="s">
        <v>14</v>
      </c>
      <c r="P11" s="13" t="s">
        <v>28</v>
      </c>
      <c r="Q11" s="11"/>
      <c r="R11" s="11"/>
      <c r="S11" s="12"/>
      <c r="T11" s="12"/>
      <c r="U11" s="13" t="s">
        <v>28</v>
      </c>
      <c r="V11" s="53"/>
      <c r="W11" s="12"/>
      <c r="X11" s="12"/>
    </row>
    <row r="12" spans="1:36" x14ac:dyDescent="0.25">
      <c r="A12" s="3" t="s">
        <v>2</v>
      </c>
      <c r="B12" s="7" t="s">
        <v>16</v>
      </c>
      <c r="F12" t="str">
        <f>B16</f>
        <v>Contact Interval 3 B</v>
      </c>
      <c r="J12" t="str">
        <f>B17</f>
        <v>Contact Interval 4 B</v>
      </c>
      <c r="L12" s="4"/>
      <c r="M12" s="5" t="s">
        <v>13</v>
      </c>
      <c r="O12" s="22" t="str">
        <f>F11</f>
        <v>Contact Interval 3 A</v>
      </c>
      <c r="P12" s="69" t="s">
        <v>37</v>
      </c>
      <c r="Q12" s="14"/>
      <c r="R12" s="14"/>
      <c r="S12" s="15"/>
      <c r="T12" s="16"/>
      <c r="U12" s="17" t="s">
        <v>37</v>
      </c>
      <c r="V12" s="14"/>
      <c r="W12" s="18"/>
      <c r="X12" s="18"/>
    </row>
    <row r="13" spans="1:36" x14ac:dyDescent="0.25">
      <c r="A13" s="3" t="s">
        <v>3</v>
      </c>
      <c r="B13" s="7" t="s">
        <v>17</v>
      </c>
      <c r="E13" t="str">
        <f>B9</f>
        <v>Well 4</v>
      </c>
      <c r="J13" t="str">
        <f>B18</f>
        <v>Contact Interval 5 B</v>
      </c>
      <c r="L13" s="4"/>
      <c r="M13" s="5" t="s">
        <v>14</v>
      </c>
      <c r="O13" s="22" t="str">
        <f>F12</f>
        <v>Contact Interval 3 B</v>
      </c>
      <c r="P13" s="69" t="s">
        <v>37</v>
      </c>
      <c r="Q13" s="14"/>
      <c r="R13" s="14"/>
      <c r="S13" s="15"/>
      <c r="T13" s="16"/>
      <c r="U13" s="17" t="s">
        <v>37</v>
      </c>
      <c r="V13" s="14"/>
      <c r="W13" s="18"/>
      <c r="X13" s="18"/>
      <c r="AB13" s="7" t="s">
        <v>110</v>
      </c>
    </row>
    <row r="14" spans="1:36" x14ac:dyDescent="0.25">
      <c r="A14" s="3" t="s">
        <v>3</v>
      </c>
      <c r="B14" s="7" t="s">
        <v>18</v>
      </c>
      <c r="F14" t="str">
        <f>B17</f>
        <v>Contact Interval 4 B</v>
      </c>
      <c r="P14" s="18"/>
      <c r="Q14" s="18"/>
      <c r="R14" s="18"/>
      <c r="S14" s="18"/>
      <c r="T14" s="70" t="s">
        <v>47</v>
      </c>
      <c r="U14" s="18"/>
      <c r="V14" s="18"/>
      <c r="W14" s="18"/>
      <c r="X14" s="18"/>
    </row>
    <row r="15" spans="1:36" x14ac:dyDescent="0.25">
      <c r="A15" s="3" t="s">
        <v>3</v>
      </c>
      <c r="B15" s="7" t="s">
        <v>19</v>
      </c>
      <c r="E15" t="str">
        <f>B10</f>
        <v>Well 5</v>
      </c>
    </row>
    <row r="16" spans="1:36" x14ac:dyDescent="0.25">
      <c r="A16" s="3" t="s">
        <v>3</v>
      </c>
      <c r="B16" s="7" t="s">
        <v>20</v>
      </c>
      <c r="F16" t="str">
        <f>B18</f>
        <v>Contact Interval 5 B</v>
      </c>
      <c r="P16" s="75" t="s">
        <v>117</v>
      </c>
      <c r="Q16" s="75"/>
      <c r="R16" s="75"/>
      <c r="S16" s="75"/>
    </row>
    <row r="17" spans="1:22" x14ac:dyDescent="0.25">
      <c r="A17" s="3" t="s">
        <v>3</v>
      </c>
      <c r="B17" s="7" t="s">
        <v>21</v>
      </c>
      <c r="P17" s="21">
        <v>1</v>
      </c>
      <c r="Q17" s="21" t="s">
        <v>59</v>
      </c>
      <c r="R17" s="21"/>
      <c r="S17" s="21"/>
      <c r="U17" s="5"/>
      <c r="V17" s="5"/>
    </row>
    <row r="18" spans="1:22" x14ac:dyDescent="0.25">
      <c r="A18" s="3" t="s">
        <v>3</v>
      </c>
      <c r="B18" s="7" t="s">
        <v>22</v>
      </c>
      <c r="P18" s="49">
        <v>2</v>
      </c>
      <c r="Q18" s="49" t="s">
        <v>58</v>
      </c>
      <c r="R18" s="49"/>
      <c r="S18" s="49"/>
      <c r="V18" s="5"/>
    </row>
    <row r="19" spans="1:22" x14ac:dyDescent="0.25">
      <c r="A19" s="3" t="s">
        <v>43</v>
      </c>
      <c r="B19" s="8" t="s">
        <v>42</v>
      </c>
      <c r="P19" s="25">
        <v>3</v>
      </c>
      <c r="Q19" s="25" t="s">
        <v>115</v>
      </c>
      <c r="R19" s="25"/>
      <c r="S19" s="25"/>
    </row>
    <row r="20" spans="1:22" x14ac:dyDescent="0.25">
      <c r="A20" s="3" t="s">
        <v>43</v>
      </c>
      <c r="B20" s="8" t="s">
        <v>41</v>
      </c>
      <c r="P20" s="26">
        <v>4</v>
      </c>
      <c r="Q20" s="26" t="s">
        <v>65</v>
      </c>
      <c r="R20" s="26"/>
      <c r="S20" s="26"/>
    </row>
    <row r="21" spans="1:22" x14ac:dyDescent="0.25">
      <c r="A21" s="6" t="s">
        <v>5</v>
      </c>
      <c r="B21" s="8" t="s">
        <v>49</v>
      </c>
      <c r="P21" s="50">
        <v>5</v>
      </c>
      <c r="Q21" s="50" t="s">
        <v>61</v>
      </c>
      <c r="R21" s="50"/>
      <c r="S21" s="50"/>
    </row>
    <row r="22" spans="1:22" x14ac:dyDescent="0.25">
      <c r="A22" s="3" t="s">
        <v>50</v>
      </c>
      <c r="B22" s="8" t="s">
        <v>51</v>
      </c>
      <c r="P22" s="23">
        <v>6</v>
      </c>
      <c r="Q22" s="23" t="s">
        <v>60</v>
      </c>
      <c r="R22" s="23"/>
      <c r="S22" s="23"/>
    </row>
    <row r="23" spans="1:22" x14ac:dyDescent="0.25">
      <c r="A23" s="3" t="s">
        <v>109</v>
      </c>
      <c r="B23" s="8" t="s">
        <v>103</v>
      </c>
      <c r="P23" s="19">
        <v>7</v>
      </c>
      <c r="Q23" s="19" t="s">
        <v>62</v>
      </c>
      <c r="R23" s="19"/>
      <c r="S23" s="19"/>
    </row>
    <row r="24" spans="1:22" x14ac:dyDescent="0.25">
      <c r="P24" s="27">
        <v>8</v>
      </c>
      <c r="Q24" s="27" t="s">
        <v>66</v>
      </c>
      <c r="R24" s="27"/>
      <c r="S24" s="27"/>
    </row>
    <row r="25" spans="1:22" ht="15.75" customHeight="1" x14ac:dyDescent="0.25">
      <c r="P25" s="24">
        <v>9</v>
      </c>
      <c r="Q25" s="24" t="s">
        <v>97</v>
      </c>
      <c r="R25" s="24"/>
      <c r="S25" s="24"/>
    </row>
  </sheetData>
  <mergeCells count="16">
    <mergeCell ref="P16:S16"/>
    <mergeCell ref="A1:B1"/>
    <mergeCell ref="O2:X2"/>
    <mergeCell ref="AH3:AJ3"/>
    <mergeCell ref="A3:B3"/>
    <mergeCell ref="D3:M3"/>
    <mergeCell ref="L4:M4"/>
    <mergeCell ref="H4:J4"/>
    <mergeCell ref="D4:F4"/>
    <mergeCell ref="Z3:AB3"/>
    <mergeCell ref="AD3:AF3"/>
    <mergeCell ref="AE5:AE6"/>
    <mergeCell ref="AF8:AF10"/>
    <mergeCell ref="W3:X3"/>
    <mergeCell ref="Q3:R3"/>
    <mergeCell ref="S3:U3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C1" sqref="C1:F1"/>
    </sheetView>
  </sheetViews>
  <sheetFormatPr defaultRowHeight="15" x14ac:dyDescent="0.25"/>
  <cols>
    <col min="1" max="1" width="19.7109375" style="28" customWidth="1"/>
    <col min="2" max="2" width="15" style="28" customWidth="1"/>
    <col min="3" max="6" width="11.85546875" style="28" customWidth="1"/>
    <col min="7" max="7" width="12.5703125" style="28" customWidth="1"/>
    <col min="8" max="8" width="11.85546875" style="28" customWidth="1"/>
    <col min="9" max="9" width="12.5703125" style="28" customWidth="1"/>
    <col min="10" max="14" width="11.85546875" style="28" customWidth="1"/>
    <col min="15" max="16384" width="9.140625" style="28"/>
  </cols>
  <sheetData>
    <row r="1" spans="1:15" ht="30" x14ac:dyDescent="0.25">
      <c r="A1" s="89" t="s">
        <v>83</v>
      </c>
      <c r="B1" s="89"/>
      <c r="C1" s="93" t="s">
        <v>24</v>
      </c>
      <c r="D1" s="93"/>
      <c r="E1" s="93"/>
      <c r="F1" s="93"/>
      <c r="G1" s="64" t="s">
        <v>38</v>
      </c>
      <c r="H1" s="64" t="s">
        <v>39</v>
      </c>
      <c r="I1" s="92" t="s">
        <v>74</v>
      </c>
      <c r="J1" s="92"/>
      <c r="K1" s="92"/>
      <c r="L1" s="65" t="s">
        <v>66</v>
      </c>
      <c r="M1" s="91" t="s">
        <v>116</v>
      </c>
      <c r="N1" s="91"/>
    </row>
    <row r="2" spans="1:15" ht="30" x14ac:dyDescent="0.25">
      <c r="A2" s="89"/>
      <c r="B2" s="89"/>
      <c r="C2" s="90" t="s">
        <v>82</v>
      </c>
      <c r="D2" s="90"/>
      <c r="E2" s="90"/>
      <c r="F2" s="29" t="s">
        <v>79</v>
      </c>
      <c r="G2" s="29"/>
      <c r="H2" s="29"/>
      <c r="I2" s="29" t="s">
        <v>75</v>
      </c>
      <c r="J2" s="29" t="s">
        <v>75</v>
      </c>
      <c r="K2" s="29" t="s">
        <v>76</v>
      </c>
      <c r="L2" s="29"/>
      <c r="M2" s="29" t="s">
        <v>27</v>
      </c>
      <c r="N2" s="29" t="s">
        <v>26</v>
      </c>
    </row>
    <row r="3" spans="1:15" ht="29.25" customHeight="1" x14ac:dyDescent="0.25">
      <c r="A3" s="28" t="s">
        <v>67</v>
      </c>
      <c r="B3" s="28" t="s">
        <v>81</v>
      </c>
      <c r="C3" s="29" t="s">
        <v>71</v>
      </c>
      <c r="D3" s="29" t="s">
        <v>72</v>
      </c>
      <c r="E3" s="29" t="s">
        <v>73</v>
      </c>
      <c r="F3" s="29" t="s">
        <v>80</v>
      </c>
      <c r="G3" s="29" t="s">
        <v>71</v>
      </c>
      <c r="H3" s="29" t="s">
        <v>71</v>
      </c>
      <c r="I3" s="29" t="s">
        <v>71</v>
      </c>
      <c r="J3" s="29" t="s">
        <v>73</v>
      </c>
      <c r="K3" s="29" t="s">
        <v>73</v>
      </c>
      <c r="L3" s="29" t="s">
        <v>71</v>
      </c>
      <c r="M3" s="29" t="s">
        <v>71</v>
      </c>
      <c r="N3" s="29" t="s">
        <v>71</v>
      </c>
    </row>
    <row r="4" spans="1:15" x14ac:dyDescent="0.25">
      <c r="A4" s="28" t="s">
        <v>6</v>
      </c>
      <c r="B4" s="28" t="s">
        <v>68</v>
      </c>
      <c r="C4" s="32">
        <v>60000</v>
      </c>
      <c r="D4" s="32">
        <v>985</v>
      </c>
      <c r="E4" s="32">
        <v>26000000</v>
      </c>
      <c r="F4" s="32"/>
      <c r="G4" s="32">
        <v>10000</v>
      </c>
      <c r="H4" s="32">
        <v>20000</v>
      </c>
      <c r="I4" s="32">
        <v>50000</v>
      </c>
      <c r="J4" s="45">
        <v>25000000</v>
      </c>
      <c r="K4" s="33">
        <v>1000000</v>
      </c>
      <c r="L4" s="32"/>
      <c r="M4" s="32">
        <v>100000</v>
      </c>
      <c r="N4" s="32">
        <v>50000</v>
      </c>
      <c r="O4" s="31">
        <f>C4+G4-H4+N4-M4</f>
        <v>0</v>
      </c>
    </row>
    <row r="5" spans="1:15" x14ac:dyDescent="0.25">
      <c r="A5" s="28" t="s">
        <v>10</v>
      </c>
      <c r="B5" s="28" t="s">
        <v>69</v>
      </c>
      <c r="C5" s="35">
        <f>12000*40%</f>
        <v>4800</v>
      </c>
      <c r="D5" s="36">
        <f>$D$4*C5/$C$4</f>
        <v>78.8</v>
      </c>
      <c r="E5" s="35">
        <f>$E$4*C5/$C$4</f>
        <v>2080000</v>
      </c>
      <c r="F5" s="30"/>
      <c r="G5" s="30"/>
      <c r="H5" s="30"/>
      <c r="I5" s="30"/>
      <c r="J5" s="30"/>
      <c r="K5" s="35">
        <f>200000*40%</f>
        <v>80000</v>
      </c>
      <c r="L5" s="30"/>
      <c r="M5" s="30"/>
      <c r="N5" s="30"/>
    </row>
    <row r="6" spans="1:15" x14ac:dyDescent="0.25">
      <c r="A6" s="28" t="s">
        <v>10</v>
      </c>
      <c r="B6" s="28" t="s">
        <v>70</v>
      </c>
      <c r="C6" s="35">
        <f>12000*60%</f>
        <v>7200</v>
      </c>
      <c r="D6" s="36">
        <f t="shared" ref="D6:D12" si="0">$D$4*C6/$C$4</f>
        <v>118.2</v>
      </c>
      <c r="E6" s="35">
        <f t="shared" ref="E6:E12" si="1">$E$4*C6/$C$4</f>
        <v>3120000</v>
      </c>
      <c r="F6" s="30"/>
      <c r="G6" s="30"/>
      <c r="H6" s="30"/>
      <c r="I6" s="30"/>
      <c r="J6" s="30"/>
      <c r="K6" s="35">
        <f>200000*60%</f>
        <v>120000</v>
      </c>
      <c r="L6" s="30"/>
      <c r="M6" s="30"/>
      <c r="N6" s="30"/>
    </row>
    <row r="7" spans="1:15" x14ac:dyDescent="0.25">
      <c r="A7" s="28" t="s">
        <v>11</v>
      </c>
      <c r="B7" s="28" t="s">
        <v>68</v>
      </c>
      <c r="C7" s="35">
        <v>12000</v>
      </c>
      <c r="D7" s="36">
        <f t="shared" si="0"/>
        <v>197</v>
      </c>
      <c r="E7" s="35">
        <f t="shared" si="1"/>
        <v>5200000</v>
      </c>
      <c r="F7" s="30"/>
      <c r="G7" s="30"/>
      <c r="H7" s="30"/>
      <c r="I7" s="30"/>
      <c r="J7" s="30"/>
      <c r="K7" s="35">
        <v>200000</v>
      </c>
      <c r="L7" s="30"/>
      <c r="M7" s="30"/>
      <c r="N7" s="30"/>
    </row>
    <row r="8" spans="1:15" x14ac:dyDescent="0.25">
      <c r="A8" s="28" t="s">
        <v>12</v>
      </c>
      <c r="B8" s="28" t="s">
        <v>68</v>
      </c>
      <c r="C8" s="35">
        <v>12000</v>
      </c>
      <c r="D8" s="36">
        <f t="shared" si="0"/>
        <v>197</v>
      </c>
      <c r="E8" s="35">
        <f t="shared" si="1"/>
        <v>5200000</v>
      </c>
      <c r="F8" s="30"/>
      <c r="G8" s="30"/>
      <c r="H8" s="30"/>
      <c r="I8" s="30"/>
      <c r="J8" s="30"/>
      <c r="K8" s="35">
        <v>200000</v>
      </c>
      <c r="L8" s="30"/>
      <c r="M8" s="30"/>
      <c r="N8" s="30"/>
    </row>
    <row r="9" spans="1:15" x14ac:dyDescent="0.25">
      <c r="A9" s="28" t="s">
        <v>13</v>
      </c>
      <c r="B9" s="28" t="s">
        <v>68</v>
      </c>
      <c r="C9" s="35">
        <v>12000</v>
      </c>
      <c r="D9" s="36">
        <f t="shared" si="0"/>
        <v>197</v>
      </c>
      <c r="E9" s="35">
        <f t="shared" si="1"/>
        <v>5200000</v>
      </c>
      <c r="F9" s="33">
        <v>120</v>
      </c>
      <c r="G9" s="30"/>
      <c r="H9" s="30"/>
      <c r="I9" s="30"/>
      <c r="J9" s="30"/>
      <c r="K9" s="35">
        <v>200000</v>
      </c>
      <c r="L9" s="30"/>
      <c r="M9" s="30"/>
      <c r="N9" s="30"/>
    </row>
    <row r="10" spans="1:15" x14ac:dyDescent="0.25">
      <c r="A10" s="28" t="s">
        <v>14</v>
      </c>
      <c r="B10" s="28" t="s">
        <v>68</v>
      </c>
      <c r="C10" s="35">
        <v>12000</v>
      </c>
      <c r="D10" s="36">
        <f t="shared" si="0"/>
        <v>197</v>
      </c>
      <c r="E10" s="35">
        <f t="shared" si="1"/>
        <v>5200000</v>
      </c>
      <c r="F10" s="30"/>
      <c r="G10" s="30"/>
      <c r="H10" s="30"/>
      <c r="I10" s="30"/>
      <c r="J10" s="30"/>
      <c r="K10" s="35">
        <v>200000</v>
      </c>
      <c r="L10" s="37">
        <f>C10/29*2</f>
        <v>827.58620689655174</v>
      </c>
      <c r="M10" s="30"/>
      <c r="N10" s="30"/>
    </row>
    <row r="11" spans="1:15" x14ac:dyDescent="0.25">
      <c r="A11" s="28" t="s">
        <v>19</v>
      </c>
      <c r="B11" s="28" t="s">
        <v>68</v>
      </c>
      <c r="C11" s="33">
        <v>6000</v>
      </c>
      <c r="D11" s="34">
        <f t="shared" si="0"/>
        <v>98.5</v>
      </c>
      <c r="E11" s="33">
        <f t="shared" si="1"/>
        <v>2600000</v>
      </c>
      <c r="F11" s="30"/>
      <c r="G11" s="30"/>
      <c r="H11" s="30"/>
      <c r="I11" s="30"/>
      <c r="J11" s="30"/>
      <c r="K11" s="33">
        <v>100000</v>
      </c>
      <c r="L11" s="30"/>
      <c r="M11" s="30"/>
      <c r="N11" s="30"/>
    </row>
    <row r="12" spans="1:15" x14ac:dyDescent="0.25">
      <c r="A12" s="28" t="s">
        <v>20</v>
      </c>
      <c r="B12" s="28" t="s">
        <v>68</v>
      </c>
      <c r="C12" s="33">
        <v>6000</v>
      </c>
      <c r="D12" s="34">
        <f t="shared" si="0"/>
        <v>98.5</v>
      </c>
      <c r="E12" s="33">
        <f t="shared" si="1"/>
        <v>2600000</v>
      </c>
      <c r="F12" s="30"/>
      <c r="G12" s="30"/>
      <c r="H12" s="30"/>
      <c r="I12" s="30"/>
      <c r="J12" s="30"/>
      <c r="K12" s="33">
        <v>100000</v>
      </c>
      <c r="L12" s="30"/>
      <c r="M12" s="30"/>
      <c r="N12" s="30"/>
    </row>
    <row r="13" spans="1:15" x14ac:dyDescent="0.25">
      <c r="B13" s="38" t="s">
        <v>94</v>
      </c>
      <c r="C13" s="39" t="s">
        <v>36</v>
      </c>
      <c r="D13" s="40" t="s">
        <v>28</v>
      </c>
      <c r="E13" s="41" t="s">
        <v>37</v>
      </c>
      <c r="F13" s="42"/>
      <c r="G13" s="42"/>
      <c r="H13" s="42"/>
      <c r="I13" s="42"/>
      <c r="J13" s="46" t="s">
        <v>96</v>
      </c>
      <c r="K13" s="42"/>
      <c r="L13" s="43" t="s">
        <v>95</v>
      </c>
      <c r="M13" s="42"/>
      <c r="N13" s="44"/>
    </row>
    <row r="14" spans="1:15" x14ac:dyDescent="0.25">
      <c r="A14" s="89" t="s">
        <v>84</v>
      </c>
      <c r="B14" s="89"/>
    </row>
    <row r="15" spans="1:15" ht="31.5" customHeight="1" x14ac:dyDescent="0.25">
      <c r="A15" s="89"/>
      <c r="B15" s="89"/>
      <c r="C15" s="90" t="s">
        <v>85</v>
      </c>
      <c r="D15" s="90"/>
      <c r="E15" s="90"/>
      <c r="F15" s="29" t="s">
        <v>86</v>
      </c>
      <c r="G15" s="28" t="s">
        <v>90</v>
      </c>
      <c r="H15" s="28" t="s">
        <v>91</v>
      </c>
      <c r="I15" s="28" t="s">
        <v>92</v>
      </c>
      <c r="J15" s="28" t="s">
        <v>93</v>
      </c>
    </row>
    <row r="16" spans="1:15" ht="30" customHeight="1" x14ac:dyDescent="0.25">
      <c r="A16" s="28" t="s">
        <v>67</v>
      </c>
      <c r="B16" s="28" t="s">
        <v>81</v>
      </c>
      <c r="C16" s="29" t="s">
        <v>71</v>
      </c>
      <c r="D16" s="29" t="s">
        <v>72</v>
      </c>
      <c r="E16" s="29" t="s">
        <v>73</v>
      </c>
      <c r="F16" s="29"/>
    </row>
    <row r="17" spans="1:10" x14ac:dyDescent="0.25">
      <c r="A17" s="28" t="s">
        <v>10</v>
      </c>
      <c r="B17" s="28" t="s">
        <v>69</v>
      </c>
      <c r="C17" s="31">
        <f>C5/15</f>
        <v>320</v>
      </c>
      <c r="D17" s="31">
        <f t="shared" ref="D17:E17" si="2">D5/15</f>
        <v>5.253333333333333</v>
      </c>
      <c r="E17" s="31">
        <f t="shared" si="2"/>
        <v>138666.66666666666</v>
      </c>
      <c r="F17" s="28" t="s">
        <v>87</v>
      </c>
      <c r="G17" s="28">
        <v>200</v>
      </c>
      <c r="H17" s="28">
        <v>4000</v>
      </c>
      <c r="I17" s="28">
        <v>2000</v>
      </c>
      <c r="J17" s="28">
        <v>500</v>
      </c>
    </row>
    <row r="18" spans="1:10" x14ac:dyDescent="0.25">
      <c r="A18" s="28" t="s">
        <v>10</v>
      </c>
      <c r="B18" s="28" t="s">
        <v>70</v>
      </c>
      <c r="C18" s="31">
        <f>C6/16</f>
        <v>450</v>
      </c>
      <c r="D18" s="31">
        <f t="shared" ref="D18:E18" si="3">D6/16</f>
        <v>7.3875000000000002</v>
      </c>
      <c r="E18" s="31">
        <f t="shared" si="3"/>
        <v>195000</v>
      </c>
      <c r="F18" s="28" t="s">
        <v>88</v>
      </c>
      <c r="G18" s="28">
        <v>200</v>
      </c>
      <c r="H18" s="28">
        <v>4000</v>
      </c>
      <c r="I18" s="31">
        <v>1188</v>
      </c>
      <c r="J18" s="28">
        <v>100</v>
      </c>
    </row>
    <row r="19" spans="1:10" x14ac:dyDescent="0.25">
      <c r="A19" s="28" t="s">
        <v>11</v>
      </c>
      <c r="B19" s="28" t="s">
        <v>68</v>
      </c>
      <c r="C19" s="31">
        <f>C7/31</f>
        <v>387.09677419354841</v>
      </c>
      <c r="D19" s="31">
        <f t="shared" ref="D19:E19" si="4">D7/31</f>
        <v>6.354838709677419</v>
      </c>
      <c r="E19" s="31">
        <f t="shared" si="4"/>
        <v>167741.93548387097</v>
      </c>
      <c r="F19" s="28" t="s">
        <v>89</v>
      </c>
    </row>
    <row r="20" spans="1:10" x14ac:dyDescent="0.25">
      <c r="A20" s="28" t="s">
        <v>12</v>
      </c>
      <c r="B20" s="28" t="s">
        <v>68</v>
      </c>
      <c r="C20" s="31">
        <f t="shared" ref="C20:E21" si="5">C8/31</f>
        <v>387.09677419354841</v>
      </c>
      <c r="D20" s="31">
        <f t="shared" si="5"/>
        <v>6.354838709677419</v>
      </c>
      <c r="E20" s="31">
        <f t="shared" si="5"/>
        <v>167741.93548387097</v>
      </c>
      <c r="F20" s="28" t="s">
        <v>89</v>
      </c>
    </row>
    <row r="21" spans="1:10" x14ac:dyDescent="0.25">
      <c r="A21" s="28" t="s">
        <v>13</v>
      </c>
      <c r="B21" s="28" t="s">
        <v>68</v>
      </c>
      <c r="C21" s="31">
        <f t="shared" si="5"/>
        <v>387.09677419354841</v>
      </c>
      <c r="D21" s="31">
        <f t="shared" si="5"/>
        <v>6.354838709677419</v>
      </c>
      <c r="E21" s="31">
        <f t="shared" si="5"/>
        <v>167741.93548387097</v>
      </c>
      <c r="F21" s="28" t="s">
        <v>89</v>
      </c>
    </row>
    <row r="22" spans="1:10" x14ac:dyDescent="0.25">
      <c r="A22" s="28" t="s">
        <v>14</v>
      </c>
      <c r="B22" s="28" t="s">
        <v>68</v>
      </c>
      <c r="C22" s="31">
        <f>C10/29</f>
        <v>413.79310344827587</v>
      </c>
      <c r="D22" s="31">
        <f t="shared" ref="D22:E22" si="6">D10/29</f>
        <v>6.7931034482758621</v>
      </c>
      <c r="E22" s="31">
        <f t="shared" si="6"/>
        <v>179310.3448275862</v>
      </c>
      <c r="F22" s="28" t="s">
        <v>89</v>
      </c>
    </row>
    <row r="23" spans="1:10" x14ac:dyDescent="0.25">
      <c r="A23" s="89" t="s">
        <v>99</v>
      </c>
      <c r="B23" s="89"/>
    </row>
    <row r="24" spans="1:10" ht="45" x14ac:dyDescent="0.25">
      <c r="A24" s="89"/>
      <c r="B24" s="89"/>
      <c r="C24" s="90" t="s">
        <v>85</v>
      </c>
      <c r="D24" s="90"/>
      <c r="E24" s="90"/>
      <c r="F24" s="29" t="s">
        <v>86</v>
      </c>
      <c r="G24" s="28" t="s">
        <v>90</v>
      </c>
      <c r="H24" s="28" t="s">
        <v>91</v>
      </c>
      <c r="I24" s="28" t="s">
        <v>92</v>
      </c>
      <c r="J24" s="28" t="s">
        <v>93</v>
      </c>
    </row>
    <row r="25" spans="1:10" x14ac:dyDescent="0.25">
      <c r="A25" s="28" t="s">
        <v>67</v>
      </c>
      <c r="B25" s="28" t="s">
        <v>100</v>
      </c>
      <c r="C25" s="29" t="s">
        <v>71</v>
      </c>
      <c r="D25" s="29" t="s">
        <v>72</v>
      </c>
      <c r="E25" s="29" t="s">
        <v>73</v>
      </c>
      <c r="F25" s="29"/>
    </row>
    <row r="26" spans="1:10" x14ac:dyDescent="0.25">
      <c r="A26" s="28" t="s">
        <v>11</v>
      </c>
      <c r="B26" s="48">
        <v>42006</v>
      </c>
      <c r="C26" s="31">
        <f>C19</f>
        <v>387.09677419354841</v>
      </c>
      <c r="D26" s="31">
        <f t="shared" ref="D26:F26" si="7">D19</f>
        <v>6.354838709677419</v>
      </c>
      <c r="E26" s="31">
        <f t="shared" si="7"/>
        <v>167741.93548387097</v>
      </c>
      <c r="F26" s="31" t="str">
        <f t="shared" si="7"/>
        <v>40/64</v>
      </c>
      <c r="G26" s="28">
        <v>210</v>
      </c>
      <c r="H26" s="28">
        <v>4500</v>
      </c>
      <c r="I26" s="28">
        <v>2000</v>
      </c>
      <c r="J26" s="28">
        <v>200</v>
      </c>
    </row>
    <row r="28" spans="1:10" x14ac:dyDescent="0.25">
      <c r="A28" s="89" t="s">
        <v>27</v>
      </c>
      <c r="B28" s="89"/>
      <c r="C28" s="90"/>
      <c r="D28" s="90"/>
      <c r="E28" s="90"/>
      <c r="F28" s="90"/>
    </row>
    <row r="29" spans="1:10" x14ac:dyDescent="0.25">
      <c r="A29" s="89"/>
      <c r="B29" s="89"/>
      <c r="C29" s="90" t="s">
        <v>82</v>
      </c>
      <c r="D29" s="90"/>
      <c r="E29" s="90"/>
      <c r="F29" s="29"/>
    </row>
    <row r="30" spans="1:10" x14ac:dyDescent="0.25">
      <c r="A30" s="28" t="s">
        <v>67</v>
      </c>
      <c r="B30" s="28" t="s">
        <v>101</v>
      </c>
      <c r="C30" s="29" t="s">
        <v>71</v>
      </c>
      <c r="D30" s="29"/>
      <c r="E30" s="29"/>
      <c r="F30" s="29"/>
    </row>
    <row r="31" spans="1:10" ht="30" x14ac:dyDescent="0.25">
      <c r="A31" s="28" t="s">
        <v>6</v>
      </c>
      <c r="B31" s="28" t="s">
        <v>102</v>
      </c>
      <c r="C31" s="32">
        <v>100000</v>
      </c>
      <c r="D31" s="32"/>
      <c r="E31" s="32"/>
      <c r="F31" s="32"/>
    </row>
    <row r="32" spans="1:10" x14ac:dyDescent="0.25">
      <c r="A32" s="28" t="s">
        <v>103</v>
      </c>
      <c r="B32" s="28" t="s">
        <v>104</v>
      </c>
    </row>
    <row r="33" spans="1:6" ht="30" x14ac:dyDescent="0.25">
      <c r="A33" s="28" t="s">
        <v>51</v>
      </c>
      <c r="B33" s="28" t="s">
        <v>105</v>
      </c>
    </row>
    <row r="35" spans="1:6" x14ac:dyDescent="0.25">
      <c r="A35" s="89" t="s">
        <v>26</v>
      </c>
      <c r="B35" s="89"/>
      <c r="C35" s="90"/>
      <c r="D35" s="90"/>
      <c r="E35" s="90"/>
      <c r="F35" s="90"/>
    </row>
    <row r="36" spans="1:6" x14ac:dyDescent="0.25">
      <c r="A36" s="89"/>
      <c r="B36" s="89"/>
      <c r="C36" s="90" t="s">
        <v>82</v>
      </c>
      <c r="D36" s="90"/>
      <c r="E36" s="90"/>
      <c r="F36" s="29"/>
    </row>
    <row r="37" spans="1:6" x14ac:dyDescent="0.25">
      <c r="A37" s="28" t="s">
        <v>67</v>
      </c>
      <c r="B37" s="28" t="s">
        <v>101</v>
      </c>
      <c r="C37" s="29" t="s">
        <v>71</v>
      </c>
      <c r="D37" s="29"/>
      <c r="E37" s="29"/>
      <c r="F37" s="29"/>
    </row>
    <row r="38" spans="1:6" ht="30" x14ac:dyDescent="0.25">
      <c r="A38" s="28" t="s">
        <v>6</v>
      </c>
      <c r="B38" s="28" t="s">
        <v>106</v>
      </c>
      <c r="C38" s="32">
        <v>100000</v>
      </c>
      <c r="D38" s="32"/>
      <c r="E38" s="32"/>
      <c r="F38" s="32"/>
    </row>
    <row r="39" spans="1:6" x14ac:dyDescent="0.25">
      <c r="A39" s="28" t="s">
        <v>49</v>
      </c>
      <c r="B39" s="28" t="s">
        <v>107</v>
      </c>
    </row>
  </sheetData>
  <mergeCells count="15">
    <mergeCell ref="M1:N1"/>
    <mergeCell ref="I1:K1"/>
    <mergeCell ref="C1:F1"/>
    <mergeCell ref="C2:E2"/>
    <mergeCell ref="A1:B2"/>
    <mergeCell ref="A14:B15"/>
    <mergeCell ref="C15:E15"/>
    <mergeCell ref="A35:B36"/>
    <mergeCell ref="C35:F35"/>
    <mergeCell ref="C36:E36"/>
    <mergeCell ref="A23:B24"/>
    <mergeCell ref="C24:E24"/>
    <mergeCell ref="A28:B29"/>
    <mergeCell ref="C28:F28"/>
    <mergeCell ref="C29:E29"/>
  </mergeCell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"/>
  <sheetViews>
    <sheetView showGridLines="0" workbookViewId="0">
      <selection sqref="A1:AL4"/>
    </sheetView>
  </sheetViews>
  <sheetFormatPr defaultRowHeight="15" x14ac:dyDescent="0.25"/>
  <cols>
    <col min="1" max="1" width="18.140625" bestFit="1" customWidth="1"/>
    <col min="2" max="35" width="3.7109375" customWidth="1"/>
  </cols>
  <sheetData>
    <row r="1" spans="1:35" s="1" customFormat="1" ht="198" customHeight="1" x14ac:dyDescent="0.25">
      <c r="A1" s="72" t="s">
        <v>118</v>
      </c>
      <c r="B1" s="71"/>
      <c r="C1" s="71"/>
      <c r="D1" s="73" t="s">
        <v>124</v>
      </c>
      <c r="E1" s="71"/>
      <c r="F1" s="71"/>
      <c r="G1" s="71"/>
      <c r="H1" s="71"/>
      <c r="I1" s="71"/>
      <c r="J1" s="71"/>
      <c r="K1" s="73" t="s">
        <v>122</v>
      </c>
      <c r="L1" s="71"/>
      <c r="M1" s="71"/>
      <c r="N1" s="71"/>
      <c r="O1" s="71"/>
      <c r="P1" s="71"/>
      <c r="Q1" s="73" t="s">
        <v>119</v>
      </c>
      <c r="R1" s="71"/>
      <c r="S1" s="71"/>
      <c r="T1" s="71"/>
      <c r="U1" s="71"/>
      <c r="V1" s="94" t="s">
        <v>127</v>
      </c>
      <c r="W1" s="74" t="s">
        <v>128</v>
      </c>
      <c r="X1" s="71"/>
      <c r="Y1" s="71"/>
      <c r="Z1" s="71"/>
      <c r="AA1" s="71"/>
      <c r="AB1" s="71"/>
      <c r="AC1" s="71"/>
      <c r="AD1" s="73" t="s">
        <v>123</v>
      </c>
      <c r="AE1" s="71"/>
      <c r="AF1" s="71"/>
      <c r="AG1" s="71"/>
      <c r="AH1" s="73" t="s">
        <v>120</v>
      </c>
      <c r="AI1" s="74" t="s">
        <v>121</v>
      </c>
    </row>
    <row r="2" spans="1:35" s="1" customFormat="1" x14ac:dyDescent="0.25">
      <c r="A2" s="1" t="s">
        <v>100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1</v>
      </c>
      <c r="AH2" s="1">
        <v>2</v>
      </c>
      <c r="AI2" s="1">
        <v>3</v>
      </c>
    </row>
    <row r="3" spans="1:35" x14ac:dyDescent="0.25">
      <c r="A3" s="1" t="s">
        <v>125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35" x14ac:dyDescent="0.25">
      <c r="A4" s="1" t="s">
        <v>126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Numbers</vt:lpstr>
      <vt:lpstr>Timeline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Ormerod</dc:creator>
  <cp:lastModifiedBy>Laurence Ormerod</cp:lastModifiedBy>
  <dcterms:created xsi:type="dcterms:W3CDTF">2016-01-20T17:36:26Z</dcterms:created>
  <dcterms:modified xsi:type="dcterms:W3CDTF">2016-05-04T18:49:08Z</dcterms:modified>
</cp:coreProperties>
</file>