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filterPrivacy="1" autoCompressPictures="0"/>
  <bookViews>
    <workbookView xWindow="240" yWindow="100" windowWidth="25120" windowHeight="12680"/>
  </bookViews>
  <sheets>
    <sheet name="results_summary" sheetId="2" r:id="rId1"/>
    <sheet name="%correct_split" sheetId="4" r:id="rId2"/>
    <sheet name="RP_in_quartiles" sheetId="8" r:id="rId3"/>
    <sheet name="RP_split" sheetId="5" r:id="rId4"/>
    <sheet name="training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0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30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30" i="2"/>
  <c r="V30" i="2"/>
  <c r="U30" i="2"/>
  <c r="T30" i="2"/>
  <c r="S30" i="2"/>
  <c r="R30" i="2"/>
  <c r="M30" i="2"/>
  <c r="L30" i="2"/>
  <c r="K30" i="2"/>
  <c r="J30" i="2"/>
  <c r="Q30" i="2"/>
  <c r="P30" i="2"/>
  <c r="O30" i="2"/>
  <c r="N30" i="2"/>
  <c r="I30" i="2"/>
  <c r="H30" i="2"/>
  <c r="G30" i="2"/>
  <c r="F30" i="2"/>
  <c r="E30" i="2"/>
  <c r="D30" i="2"/>
  <c r="C30" i="2"/>
  <c r="B30" i="2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33" i="8"/>
  <c r="X5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33" i="8"/>
  <c r="W5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33" i="8"/>
  <c r="V5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33" i="8"/>
  <c r="U54" i="8"/>
  <c r="Z30" i="8"/>
  <c r="X52" i="8"/>
  <c r="Y30" i="8"/>
  <c r="W52" i="8"/>
  <c r="X30" i="8"/>
  <c r="V52" i="8"/>
  <c r="W30" i="8"/>
  <c r="U52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33" i="8"/>
  <c r="X55" i="8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33" i="8"/>
  <c r="W55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33" i="8"/>
  <c r="V55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33" i="8"/>
  <c r="U55" i="8"/>
  <c r="AO30" i="8"/>
  <c r="X53" i="8"/>
  <c r="AN30" i="8"/>
  <c r="W53" i="8"/>
  <c r="AM30" i="8"/>
  <c r="V53" i="8"/>
  <c r="AL30" i="8"/>
  <c r="U53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30" i="8"/>
  <c r="AD35" i="8"/>
  <c r="D28" i="3"/>
  <c r="C28" i="3"/>
  <c r="D29" i="3"/>
  <c r="C29" i="3"/>
  <c r="B29" i="3"/>
  <c r="B28" i="3"/>
  <c r="M31" i="4"/>
  <c r="L31" i="4"/>
  <c r="K31" i="4"/>
  <c r="J31" i="4"/>
  <c r="I31" i="4"/>
  <c r="H31" i="4"/>
  <c r="G31" i="4"/>
  <c r="F31" i="4"/>
  <c r="E31" i="4"/>
  <c r="D31" i="4"/>
  <c r="C31" i="4"/>
  <c r="B31" i="4"/>
  <c r="P32" i="2"/>
  <c r="N32" i="2"/>
  <c r="F32" i="2"/>
  <c r="J32" i="2"/>
  <c r="L32" i="2"/>
  <c r="E31" i="2"/>
  <c r="D31" i="2"/>
  <c r="C31" i="2"/>
  <c r="B31" i="2"/>
  <c r="V31" i="2"/>
  <c r="U31" i="2"/>
  <c r="T31" i="2"/>
  <c r="S31" i="2"/>
  <c r="R31" i="2"/>
  <c r="H32" i="2"/>
  <c r="Q31" i="2"/>
  <c r="P31" i="2"/>
  <c r="O31" i="2"/>
  <c r="N31" i="2"/>
  <c r="M31" i="2"/>
  <c r="L31" i="2"/>
  <c r="K31" i="2"/>
  <c r="J31" i="2"/>
  <c r="I31" i="2"/>
  <c r="H31" i="2"/>
  <c r="G31" i="2"/>
  <c r="F31" i="2"/>
  <c r="AE30" i="8"/>
  <c r="AD30" i="8"/>
  <c r="AC17" i="8"/>
  <c r="AA24" i="8"/>
  <c r="AB24" i="8"/>
  <c r="AC21" i="8"/>
  <c r="AA20" i="8"/>
  <c r="AB20" i="8"/>
  <c r="AC14" i="8"/>
  <c r="AA6" i="8"/>
  <c r="AB6" i="8"/>
  <c r="AC16" i="8"/>
  <c r="AA12" i="8"/>
  <c r="AB12" i="8"/>
  <c r="AC7" i="8"/>
  <c r="AA13" i="8"/>
  <c r="AB13" i="8"/>
  <c r="AC5" i="8"/>
  <c r="AC25" i="8"/>
  <c r="AA9" i="8"/>
  <c r="AB9" i="8"/>
  <c r="AC26" i="8"/>
  <c r="AA8" i="8"/>
  <c r="AB8" i="8"/>
  <c r="AC23" i="8"/>
  <c r="AA22" i="8"/>
  <c r="AB22" i="8"/>
  <c r="AC27" i="8"/>
  <c r="AA15" i="8"/>
  <c r="AB15" i="8"/>
  <c r="AC11" i="8"/>
  <c r="Y31" i="8"/>
  <c r="AA10" i="8"/>
  <c r="AB1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A18" i="8"/>
  <c r="AB18" i="8"/>
  <c r="AA19" i="8"/>
  <c r="AB19" i="8"/>
  <c r="Y32" i="8"/>
  <c r="Z32" i="8"/>
  <c r="X32" i="8"/>
  <c r="W32" i="8"/>
  <c r="Z31" i="8"/>
  <c r="X31" i="8"/>
  <c r="W31" i="8"/>
  <c r="AC19" i="8"/>
  <c r="AA11" i="8"/>
  <c r="AB11" i="8"/>
  <c r="AA27" i="8"/>
  <c r="AB27" i="8"/>
  <c r="AA23" i="8"/>
  <c r="AB23" i="8"/>
  <c r="AA26" i="8"/>
  <c r="AB26" i="8"/>
  <c r="AA25" i="8"/>
  <c r="AB25" i="8"/>
  <c r="AA5" i="8"/>
  <c r="AB5" i="8"/>
  <c r="AA7" i="8"/>
  <c r="AB7" i="8"/>
  <c r="AA16" i="8"/>
  <c r="AB16" i="8"/>
  <c r="AA14" i="8"/>
  <c r="AB14" i="8"/>
  <c r="AA21" i="8"/>
  <c r="AB21" i="8"/>
  <c r="AA17" i="8"/>
  <c r="AB17" i="8"/>
  <c r="AC10" i="8"/>
  <c r="AC15" i="8"/>
  <c r="AC22" i="8"/>
  <c r="AC8" i="8"/>
  <c r="AC9" i="8"/>
  <c r="AC18" i="8"/>
  <c r="AC13" i="8"/>
  <c r="AC12" i="8"/>
  <c r="AC6" i="8"/>
  <c r="AC20" i="8"/>
  <c r="AC24" i="8"/>
  <c r="AC28" i="8"/>
  <c r="AA28" i="8"/>
  <c r="AA38" i="8"/>
  <c r="AC32" i="8"/>
  <c r="AB31" i="8"/>
  <c r="AB28" i="8"/>
  <c r="AB32" i="8"/>
  <c r="AA32" i="8"/>
  <c r="AC30" i="8"/>
  <c r="AC31" i="8"/>
  <c r="AA31" i="8"/>
  <c r="AA39" i="8"/>
  <c r="AC39" i="8"/>
  <c r="AA30" i="8"/>
  <c r="AC38" i="8"/>
  <c r="AB38" i="8"/>
  <c r="AB39" i="8"/>
  <c r="AB30" i="8"/>
  <c r="Y16" i="2"/>
  <c r="T10" i="4"/>
  <c r="S10" i="4"/>
  <c r="R10" i="4"/>
  <c r="T14" i="4"/>
  <c r="S14" i="4"/>
  <c r="R14" i="4"/>
  <c r="T16" i="4"/>
  <c r="S16" i="4"/>
  <c r="R16" i="4"/>
  <c r="Q16" i="4"/>
  <c r="P16" i="4"/>
  <c r="O16" i="4"/>
  <c r="Y14" i="2"/>
  <c r="Y10" i="2"/>
  <c r="Y7" i="2"/>
  <c r="Q14" i="4"/>
  <c r="P14" i="4"/>
  <c r="O14" i="4"/>
  <c r="Q10" i="4"/>
  <c r="P10" i="4"/>
  <c r="O10" i="4"/>
  <c r="D32" i="2"/>
  <c r="B32" i="2"/>
  <c r="S32" i="2"/>
  <c r="Y28" i="2"/>
  <c r="Y27" i="2"/>
  <c r="T28" i="4"/>
  <c r="S28" i="4"/>
  <c r="R28" i="4"/>
  <c r="T27" i="4"/>
  <c r="S27" i="4"/>
  <c r="R27" i="4"/>
  <c r="T26" i="4"/>
  <c r="S26" i="4"/>
  <c r="R26" i="4"/>
  <c r="T25" i="4"/>
  <c r="S25" i="4"/>
  <c r="R25" i="4"/>
  <c r="T24" i="4"/>
  <c r="S24" i="4"/>
  <c r="R24" i="4"/>
  <c r="T23" i="4"/>
  <c r="S23" i="4"/>
  <c r="R23" i="4"/>
  <c r="T22" i="4"/>
  <c r="S22" i="4"/>
  <c r="R22" i="4"/>
  <c r="T21" i="4"/>
  <c r="S21" i="4"/>
  <c r="R21" i="4"/>
  <c r="T20" i="4"/>
  <c r="S20" i="4"/>
  <c r="R20" i="4"/>
  <c r="T19" i="4"/>
  <c r="S19" i="4"/>
  <c r="R19" i="4"/>
  <c r="T18" i="4"/>
  <c r="S18" i="4"/>
  <c r="R18" i="4"/>
  <c r="T17" i="4"/>
  <c r="S17" i="4"/>
  <c r="R17" i="4"/>
  <c r="T15" i="4"/>
  <c r="S15" i="4"/>
  <c r="R15" i="4"/>
  <c r="T13" i="4"/>
  <c r="S13" i="4"/>
  <c r="R13" i="4"/>
  <c r="T12" i="4"/>
  <c r="S12" i="4"/>
  <c r="R12" i="4"/>
  <c r="T11" i="4"/>
  <c r="S11" i="4"/>
  <c r="R11" i="4"/>
  <c r="T9" i="4"/>
  <c r="S9" i="4"/>
  <c r="R9" i="4"/>
  <c r="T8" i="4"/>
  <c r="S8" i="4"/>
  <c r="R8" i="4"/>
  <c r="T7" i="4"/>
  <c r="S7" i="4"/>
  <c r="R7" i="4"/>
  <c r="T6" i="4"/>
  <c r="S6" i="4"/>
  <c r="R6" i="4"/>
  <c r="R5" i="4"/>
  <c r="R30" i="4"/>
  <c r="T5" i="4"/>
  <c r="S5" i="4"/>
  <c r="T30" i="4"/>
  <c r="Q28" i="4"/>
  <c r="P28" i="4"/>
  <c r="O28" i="4"/>
  <c r="Q27" i="4"/>
  <c r="P27" i="4"/>
  <c r="O27" i="4"/>
  <c r="R31" i="4"/>
  <c r="T31" i="4"/>
  <c r="S30" i="4"/>
  <c r="S31" i="4"/>
  <c r="X32" i="2"/>
  <c r="Y26" i="2"/>
  <c r="Y25" i="2"/>
  <c r="Y24" i="2"/>
  <c r="Y23" i="2"/>
  <c r="Q26" i="4"/>
  <c r="P26" i="4"/>
  <c r="O26" i="4"/>
  <c r="Q25" i="4"/>
  <c r="P25" i="4"/>
  <c r="O25" i="4"/>
  <c r="Y19" i="2"/>
  <c r="Q24" i="4"/>
  <c r="P24" i="4"/>
  <c r="O24" i="4"/>
  <c r="Q23" i="4"/>
  <c r="P23" i="4"/>
  <c r="O23" i="4"/>
  <c r="Y22" i="2"/>
  <c r="Y21" i="2"/>
  <c r="Y20" i="2"/>
  <c r="Y18" i="2"/>
  <c r="Y17" i="2"/>
  <c r="Y15" i="2"/>
  <c r="Y13" i="2"/>
  <c r="Y12" i="2"/>
  <c r="Y11" i="2"/>
  <c r="Y9" i="2"/>
  <c r="Y8" i="2"/>
  <c r="Y6" i="2"/>
  <c r="Y5" i="2"/>
  <c r="Q22" i="4"/>
  <c r="P22" i="4"/>
  <c r="O22" i="4"/>
  <c r="Q21" i="4"/>
  <c r="P21" i="4"/>
  <c r="O21" i="4"/>
  <c r="Q20" i="4"/>
  <c r="P20" i="4"/>
  <c r="O20" i="4"/>
  <c r="Q19" i="4"/>
  <c r="P19" i="4"/>
  <c r="O19" i="4"/>
  <c r="Q18" i="4"/>
  <c r="P18" i="4"/>
  <c r="O18" i="4"/>
  <c r="Q17" i="4"/>
  <c r="P17" i="4"/>
  <c r="O17" i="4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M30" i="4"/>
  <c r="L30" i="4"/>
  <c r="K30" i="4"/>
  <c r="J30" i="4"/>
  <c r="I30" i="4"/>
  <c r="H30" i="4"/>
  <c r="G30" i="4"/>
  <c r="F30" i="4"/>
  <c r="E30" i="4"/>
  <c r="D30" i="4"/>
  <c r="C30" i="4"/>
  <c r="B30" i="4"/>
  <c r="Q15" i="4"/>
  <c r="P15" i="4"/>
  <c r="O15" i="4"/>
  <c r="Q13" i="4"/>
  <c r="P13" i="4"/>
  <c r="O13" i="4"/>
  <c r="Q12" i="4"/>
  <c r="P12" i="4"/>
  <c r="O12" i="4"/>
  <c r="Q11" i="4"/>
  <c r="P11" i="4"/>
  <c r="O11" i="4"/>
  <c r="Q9" i="4"/>
  <c r="P9" i="4"/>
  <c r="O9" i="4"/>
  <c r="Q8" i="4"/>
  <c r="P8" i="4"/>
  <c r="O8" i="4"/>
  <c r="Q7" i="4"/>
  <c r="P7" i="4"/>
  <c r="O7" i="4"/>
  <c r="Q6" i="4"/>
  <c r="P6" i="4"/>
  <c r="O6" i="4"/>
  <c r="Q5" i="4"/>
  <c r="Q31" i="4"/>
  <c r="P5" i="4"/>
  <c r="O5" i="4"/>
  <c r="O31" i="4"/>
  <c r="P31" i="4"/>
  <c r="Q30" i="4"/>
  <c r="P30" i="4"/>
  <c r="O30" i="4"/>
  <c r="AF35" i="8"/>
</calcChain>
</file>

<file path=xl/sharedStrings.xml><?xml version="1.0" encoding="utf-8"?>
<sst xmlns="http://schemas.openxmlformats.org/spreadsheetml/2006/main" count="271" uniqueCount="77">
  <si>
    <t>Retrieval practice</t>
  </si>
  <si>
    <t>% correct</t>
  </si>
  <si>
    <t>RTs (uncorrected)</t>
  </si>
  <si>
    <t>RTs (trimmed)</t>
  </si>
  <si>
    <t>RTs (correct only)</t>
  </si>
  <si>
    <t>RP-</t>
  </si>
  <si>
    <t>C-</t>
  </si>
  <si>
    <t>RP+</t>
  </si>
  <si>
    <t>C+</t>
  </si>
  <si>
    <t>correct</t>
  </si>
  <si>
    <t>competitor</t>
  </si>
  <si>
    <t>error</t>
  </si>
  <si>
    <t>don't know</t>
  </si>
  <si>
    <t>Face</t>
  </si>
  <si>
    <t>Place</t>
  </si>
  <si>
    <t>Object</t>
  </si>
  <si>
    <t>RIF</t>
  </si>
  <si>
    <t>mean</t>
  </si>
  <si>
    <t>Face Target</t>
  </si>
  <si>
    <t>Place Target</t>
  </si>
  <si>
    <t>Object Target</t>
  </si>
  <si>
    <t>Face Competitor</t>
  </si>
  <si>
    <t>Place Competitor</t>
  </si>
  <si>
    <t>Object Competitor</t>
  </si>
  <si>
    <t>target</t>
  </si>
  <si>
    <t>comp</t>
  </si>
  <si>
    <t>miss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</si>
  <si>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</si>
  <si>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</si>
  <si>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</si>
  <si>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</si>
  <si>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</si>
  <si>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</si>
  <si>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</si>
  <si>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</si>
  <si>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</si>
  <si>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</si>
  <si>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</si>
  <si>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</si>
  <si>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AB-1</t>
  </si>
  <si>
    <t>AB-2</t>
  </si>
  <si>
    <t>AC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</si>
  <si>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</si>
  <si>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</si>
  <si>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</si>
  <si>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</si>
  <si>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</si>
  <si>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</si>
  <si>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</si>
  <si>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</si>
  <si>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</si>
  <si>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</si>
  <si>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</si>
  <si>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</si>
  <si>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RIE</t>
  </si>
  <si>
    <t>Diff RT</t>
  </si>
  <si>
    <t>p-val</t>
  </si>
  <si>
    <t>First</t>
  </si>
  <si>
    <t>Second</t>
  </si>
  <si>
    <t>Comp1</t>
  </si>
  <si>
    <t>Comp2</t>
  </si>
  <si>
    <t>Comp3</t>
  </si>
  <si>
    <t>Comp4</t>
  </si>
  <si>
    <t>Slope</t>
  </si>
  <si>
    <t>1st - 4th</t>
  </si>
  <si>
    <t>Slope rel</t>
  </si>
  <si>
    <t>RIF_norm</t>
  </si>
  <si>
    <t>SEM</t>
  </si>
  <si>
    <t>Rep1</t>
  </si>
  <si>
    <t>Rep2</t>
  </si>
  <si>
    <t>Rep3</t>
  </si>
  <si>
    <t>Rep4</t>
  </si>
  <si>
    <t>Comp_Avg</t>
  </si>
  <si>
    <t>Target1</t>
  </si>
  <si>
    <t>Target2</t>
  </si>
  <si>
    <t>Target3</t>
  </si>
  <si>
    <t>Target4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</si>
</sst>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164" fontId="1" fillId="2" borderId="1" xfId="0" applyNumberFormat="1" applyFont="1" applyFill="1" applyBorder="1"/>
    <xf numFmtId="2" fontId="1" fillId="3" borderId="0" xfId="0" applyNumberFormat="1" applyFont="1" applyFill="1"/>
    <xf numFmtId="1" fontId="1" fillId="4" borderId="0" xfId="0" applyNumberFormat="1" applyFont="1" applyFill="1"/>
    <xf numFmtId="1" fontId="1" fillId="3" borderId="0" xfId="0" applyNumberFormat="1" applyFont="1" applyFill="1"/>
    <xf numFmtId="2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1" fillId="0" borderId="1" xfId="0" applyFont="1" applyBorder="1"/>
    <xf numFmtId="1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2" fontId="1" fillId="3" borderId="1" xfId="0" applyNumberFormat="1" applyFont="1" applyFill="1" applyBorder="1"/>
    <xf numFmtId="2" fontId="1" fillId="5" borderId="1" xfId="0" applyNumberFormat="1" applyFont="1" applyFill="1" applyBorder="1"/>
    <xf numFmtId="2" fontId="1" fillId="0" borderId="0" xfId="0" applyNumberFormat="1" applyFont="1"/>
    <xf numFmtId="1" fontId="0" fillId="3" borderId="0" xfId="0" applyNumberFormat="1" applyFill="1"/>
    <xf numFmtId="1" fontId="0" fillId="4" borderId="0" xfId="0" applyNumberFormat="1" applyFill="1"/>
    <xf numFmtId="1" fontId="1" fillId="4" borderId="1" xfId="0" applyNumberFormat="1" applyFont="1" applyFill="1" applyBorder="1"/>
    <xf numFmtId="2" fontId="1" fillId="0" borderId="1" xfId="0" applyNumberFormat="1" applyFont="1" applyBorder="1"/>
    <xf numFmtId="2" fontId="1" fillId="3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right"/>
    </xf>
    <xf numFmtId="1" fontId="1" fillId="0" borderId="0" xfId="0" applyNumberFormat="1" applyFont="1"/>
    <xf numFmtId="165" fontId="1" fillId="0" borderId="0" xfId="0" applyNumberFormat="1" applyFont="1"/>
    <xf numFmtId="0" fontId="0" fillId="2" borderId="0" xfId="0" applyFill="1"/>
    <xf numFmtId="0" fontId="1" fillId="0" borderId="0" xfId="0" applyFont="1" applyFill="1"/>
    <xf numFmtId="0" fontId="0" fillId="6" borderId="0" xfId="0" applyFill="1"/>
    <xf numFmtId="164" fontId="1" fillId="6" borderId="1" xfId="0" applyNumberFormat="1" applyFont="1" applyFill="1" applyBorder="1"/>
    <xf numFmtId="2" fontId="2" fillId="7" borderId="0" xfId="0" applyNumberFormat="1" applyFont="1" applyFill="1" applyAlignment="1">
      <alignment horizontal="center"/>
    </xf>
    <xf numFmtId="2" fontId="1" fillId="7" borderId="0" xfId="0" applyNumberFormat="1" applyFont="1" applyFill="1"/>
    <xf numFmtId="2" fontId="0" fillId="7" borderId="0" xfId="0" applyNumberFormat="1" applyFill="1"/>
    <xf numFmtId="164" fontId="1" fillId="7" borderId="1" xfId="0" applyNumberFormat="1" applyFont="1" applyFill="1" applyBorder="1"/>
    <xf numFmtId="0" fontId="2" fillId="7" borderId="0" xfId="0" applyFont="1" applyFill="1"/>
    <xf numFmtId="0" fontId="0" fillId="7" borderId="0" xfId="0" applyFill="1"/>
    <xf numFmtId="2" fontId="1" fillId="7" borderId="1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2" fontId="1" fillId="2" borderId="0" xfId="0" applyNumberFormat="1" applyFont="1" applyFill="1"/>
    <xf numFmtId="2" fontId="0" fillId="2" borderId="0" xfId="0" applyNumberFormat="1" applyFill="1"/>
    <xf numFmtId="0" fontId="2" fillId="2" borderId="0" xfId="0" applyFont="1" applyFill="1"/>
    <xf numFmtId="2" fontId="1" fillId="2" borderId="1" xfId="0" applyNumberFormat="1" applyFont="1" applyFill="1" applyBorder="1"/>
    <xf numFmtId="0" fontId="2" fillId="6" borderId="0" xfId="0" applyFont="1" applyFill="1"/>
    <xf numFmtId="2" fontId="1" fillId="6" borderId="0" xfId="0" applyNumberFormat="1" applyFont="1" applyFill="1"/>
    <xf numFmtId="2" fontId="0" fillId="6" borderId="0" xfId="0" applyNumberFormat="1" applyFill="1"/>
    <xf numFmtId="2" fontId="1" fillId="6" borderId="1" xfId="0" applyNumberFormat="1" applyFont="1" applyFill="1" applyBorder="1"/>
    <xf numFmtId="2" fontId="2" fillId="6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166" fontId="0" fillId="0" borderId="0" xfId="0" applyNumberFormat="1"/>
    <xf numFmtId="166" fontId="1" fillId="5" borderId="0" xfId="0" applyNumberFormat="1" applyFon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166" fontId="0" fillId="0" borderId="0" xfId="0" applyNumberFormat="1" applyFill="1"/>
    <xf numFmtId="0" fontId="0" fillId="0" borderId="0" xfId="0"/>
    <xf numFmtId="2" fontId="0" fillId="0" borderId="0" xfId="0" applyNumberFormat="1"/>
    <xf numFmtId="166" fontId="1" fillId="0" borderId="0" xfId="0" applyNumberFormat="1" applyFont="1"/>
    <xf numFmtId="166" fontId="0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2" fontId="3" fillId="0" borderId="0" xfId="0" applyNumberFormat="1" applyFont="1" applyFill="1"/>
    <xf numFmtId="2" fontId="1" fillId="8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</cellXfs>
  <cellStyles count="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2" defaultPivotStyle="PivotStyleMedium9"/>
  <colors>
    <mruColors>
      <color rgb="FFE2D41C"/>
      <color rgb="FF33B38B"/>
      <color rgb="FF49DBB5"/>
      <color rgb="FFD5C9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% correct (Faces)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cat>
            <c:strRef>
              <c:f>'%correct_split'!$B$3:$E$3</c:f>
              <c:strCache>
                <c:ptCount val="4"/>
                <c:pt idx="0">
                  <c:v>RP-</c:v>
                </c:pt>
                <c:pt idx="1">
                  <c:v>C-</c:v>
                </c:pt>
                <c:pt idx="2">
                  <c:v>RP+</c:v>
                </c:pt>
                <c:pt idx="3">
                  <c:v>C+</c:v>
                </c:pt>
              </c:strCache>
            </c:strRef>
          </c:cat>
          <c:val>
            <c:numRef>
              <c:f>'%correct_split'!$B$30:$E$30</c:f>
              <c:numCache>
                <c:formatCode>0.0</c:formatCode>
                <c:ptCount val="4"/>
                <c:pt idx="0">
                  <c:v>74.07407407407409</c:v>
                </c:pt>
                <c:pt idx="1">
                  <c:v>83.33333333333331</c:v>
                </c:pt>
                <c:pt idx="2">
                  <c:v>79.39814814814812</c:v>
                </c:pt>
                <c:pt idx="3">
                  <c:v>81.9444444444444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3409096"/>
        <c:axId val="423412040"/>
      </c:barChart>
      <c:catAx>
        <c:axId val="42340909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de-DE"/>
          </a:p>
        </c:txPr>
        <c:crossAx val="423412040"/>
        <c:crosses val="autoZero"/>
        <c:auto val="1"/>
        <c:lblAlgn val="ctr"/>
        <c:lblOffset val="100"/>
        <c:noMultiLvlLbl val="0"/>
      </c:catAx>
      <c:valAx>
        <c:axId val="423412040"/>
        <c:scaling>
          <c:orientation val="minMax"/>
          <c:max val="100.0"/>
          <c:min val="50.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de-DE"/>
          </a:p>
        </c:txPr>
        <c:crossAx val="4234090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Retrieval Practice</a:t>
            </a:r>
          </a:p>
          <a:p>
            <a:pPr>
              <a:defRPr sz="1400"/>
            </a:pPr>
            <a:r>
              <a:rPr lang="en-GB" sz="1400"/>
              <a:t>(Place</a:t>
            </a:r>
            <a:r>
              <a:rPr lang="en-GB" sz="1400" baseline="0"/>
              <a:t> </a:t>
            </a:r>
            <a:r>
              <a:rPr lang="en-GB" sz="1400" b="1" i="0" u="none" strike="noStrike" baseline="0">
                <a:effectLst/>
              </a:rPr>
              <a:t>Competitor</a:t>
            </a:r>
            <a:r>
              <a:rPr lang="en-GB" sz="1400" baseline="0"/>
              <a:t>)</a:t>
            </a:r>
            <a:endParaRPr lang="en-GB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cat>
            <c:strRef>
              <c:f>RP_split!$B$3:$F$3</c:f>
              <c:strCache>
                <c:ptCount val="5"/>
                <c:pt idx="0">
                  <c:v>target</c:v>
                </c:pt>
                <c:pt idx="1">
                  <c:v>comp</c:v>
                </c:pt>
                <c:pt idx="2">
                  <c:v>error</c:v>
                </c:pt>
                <c:pt idx="3">
                  <c:v>don't know</c:v>
                </c:pt>
                <c:pt idx="4">
                  <c:v>miss</c:v>
                </c:pt>
              </c:strCache>
            </c:strRef>
          </c:cat>
          <c:val>
            <c:numRef>
              <c:f>RP_split!$V$30:$Z$30</c:f>
              <c:numCache>
                <c:formatCode>0.00</c:formatCode>
                <c:ptCount val="5"/>
                <c:pt idx="0">
                  <c:v>0.799768518518519</c:v>
                </c:pt>
                <c:pt idx="1">
                  <c:v>0.0740740740740741</c:v>
                </c:pt>
                <c:pt idx="2">
                  <c:v>0.0133101851851852</c:v>
                </c:pt>
                <c:pt idx="3">
                  <c:v>0.0943287037037037</c:v>
                </c:pt>
                <c:pt idx="4">
                  <c:v>0.0185185185185185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39424536"/>
        <c:axId val="439427416"/>
      </c:barChart>
      <c:catAx>
        <c:axId val="43942453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de-DE"/>
          </a:p>
        </c:txPr>
        <c:crossAx val="439427416"/>
        <c:crosses val="autoZero"/>
        <c:auto val="1"/>
        <c:lblAlgn val="ctr"/>
        <c:lblOffset val="100"/>
        <c:noMultiLvlLbl val="0"/>
      </c:catAx>
      <c:valAx>
        <c:axId val="43942741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de-DE"/>
          </a:p>
        </c:txPr>
        <c:crossAx val="439424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Retrieval Practice</a:t>
            </a:r>
          </a:p>
          <a:p>
            <a:pPr>
              <a:defRPr sz="1400"/>
            </a:pPr>
            <a:r>
              <a:rPr lang="en-GB" sz="1400"/>
              <a:t>(Object </a:t>
            </a:r>
            <a:r>
              <a:rPr lang="en-GB" sz="1400" b="1" i="0" u="none" strike="noStrike" baseline="0">
                <a:effectLst/>
              </a:rPr>
              <a:t>Competitor</a:t>
            </a:r>
            <a:r>
              <a:rPr lang="en-GB" sz="1400"/>
              <a:t>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cat>
            <c:strRef>
              <c:f>RP_split!$B$3:$F$3</c:f>
              <c:strCache>
                <c:ptCount val="5"/>
                <c:pt idx="0">
                  <c:v>target</c:v>
                </c:pt>
                <c:pt idx="1">
                  <c:v>comp</c:v>
                </c:pt>
                <c:pt idx="2">
                  <c:v>error</c:v>
                </c:pt>
                <c:pt idx="3">
                  <c:v>don't know</c:v>
                </c:pt>
                <c:pt idx="4">
                  <c:v>miss</c:v>
                </c:pt>
              </c:strCache>
            </c:strRef>
          </c:cat>
          <c:val>
            <c:numRef>
              <c:f>RP_split!$AA$30:$AE$30</c:f>
              <c:numCache>
                <c:formatCode>0.00</c:formatCode>
                <c:ptCount val="5"/>
                <c:pt idx="0">
                  <c:v>0.757523148148148</c:v>
                </c:pt>
                <c:pt idx="1">
                  <c:v>0.0810185185185185</c:v>
                </c:pt>
                <c:pt idx="2">
                  <c:v>0.0260416666666667</c:v>
                </c:pt>
                <c:pt idx="3">
                  <c:v>0.107638888888889</c:v>
                </c:pt>
                <c:pt idx="4">
                  <c:v>0.0277777777777778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39461032"/>
        <c:axId val="439463912"/>
      </c:barChart>
      <c:catAx>
        <c:axId val="4394610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de-DE"/>
          </a:p>
        </c:txPr>
        <c:crossAx val="439463912"/>
        <c:crosses val="autoZero"/>
        <c:auto val="1"/>
        <c:lblAlgn val="ctr"/>
        <c:lblOffset val="100"/>
        <c:noMultiLvlLbl val="0"/>
      </c:catAx>
      <c:valAx>
        <c:axId val="43946391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de-DE"/>
          </a:p>
        </c:txPr>
        <c:crossAx val="4394610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% correct (Places)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cat>
            <c:strRef>
              <c:f>'%correct_split'!$F$3:$I$3</c:f>
              <c:strCache>
                <c:ptCount val="4"/>
                <c:pt idx="0">
                  <c:v>RP-</c:v>
                </c:pt>
                <c:pt idx="1">
                  <c:v>C-</c:v>
                </c:pt>
                <c:pt idx="2">
                  <c:v>RP+</c:v>
                </c:pt>
                <c:pt idx="3">
                  <c:v>C+</c:v>
                </c:pt>
              </c:strCache>
            </c:strRef>
          </c:cat>
          <c:val>
            <c:numRef>
              <c:f>'%correct_split'!$F$30:$I$30</c:f>
              <c:numCache>
                <c:formatCode>0.0</c:formatCode>
                <c:ptCount val="4"/>
                <c:pt idx="0">
                  <c:v>73.84259259259257</c:v>
                </c:pt>
                <c:pt idx="1">
                  <c:v>82.63888888888887</c:v>
                </c:pt>
                <c:pt idx="2">
                  <c:v>79.39814814814814</c:v>
                </c:pt>
                <c:pt idx="3">
                  <c:v>75.69444444444443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3446904"/>
        <c:axId val="423449944"/>
      </c:barChart>
      <c:catAx>
        <c:axId val="4234469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de-DE"/>
          </a:p>
        </c:txPr>
        <c:crossAx val="423449944"/>
        <c:crosses val="autoZero"/>
        <c:auto val="1"/>
        <c:lblAlgn val="ctr"/>
        <c:lblOffset val="100"/>
        <c:noMultiLvlLbl val="0"/>
      </c:catAx>
      <c:valAx>
        <c:axId val="423449944"/>
        <c:scaling>
          <c:orientation val="minMax"/>
          <c:max val="100.0"/>
          <c:min val="50.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de-DE"/>
          </a:p>
        </c:txPr>
        <c:crossAx val="423446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% correct (Objects)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cat>
            <c:strRef>
              <c:f>'%correct_split'!$J$3:$M$3</c:f>
              <c:strCache>
                <c:ptCount val="4"/>
                <c:pt idx="0">
                  <c:v>RP-</c:v>
                </c:pt>
                <c:pt idx="1">
                  <c:v>C-</c:v>
                </c:pt>
                <c:pt idx="2">
                  <c:v>RP+</c:v>
                </c:pt>
                <c:pt idx="3">
                  <c:v>C+</c:v>
                </c:pt>
              </c:strCache>
            </c:strRef>
          </c:cat>
          <c:val>
            <c:numRef>
              <c:f>'%correct_split'!$J$30:$M$30</c:f>
              <c:numCache>
                <c:formatCode>0.0</c:formatCode>
                <c:ptCount val="4"/>
                <c:pt idx="0">
                  <c:v>77.5462962962963</c:v>
                </c:pt>
                <c:pt idx="1">
                  <c:v>80.55555555555554</c:v>
                </c:pt>
                <c:pt idx="2">
                  <c:v>77.0833333333333</c:v>
                </c:pt>
                <c:pt idx="3">
                  <c:v>81.24999999999995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3482680"/>
        <c:axId val="423485624"/>
      </c:barChart>
      <c:catAx>
        <c:axId val="42348268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de-DE"/>
          </a:p>
        </c:txPr>
        <c:crossAx val="423485624"/>
        <c:crosses val="autoZero"/>
        <c:auto val="1"/>
        <c:lblAlgn val="ctr"/>
        <c:lblOffset val="100"/>
        <c:noMultiLvlLbl val="0"/>
      </c:catAx>
      <c:valAx>
        <c:axId val="423485624"/>
        <c:scaling>
          <c:orientation val="minMax"/>
          <c:max val="100.0"/>
          <c:min val="50.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de-DE"/>
          </a:p>
        </c:txPr>
        <c:crossAx val="423482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RP_in_quartiles!$U$54:$X$54</c:f>
                <c:numCache>
                  <c:formatCode>General</c:formatCode>
                  <c:ptCount val="4"/>
                  <c:pt idx="0">
                    <c:v>1.50508117011727</c:v>
                  </c:pt>
                  <c:pt idx="1">
                    <c:v>1.24625440291242</c:v>
                  </c:pt>
                  <c:pt idx="2">
                    <c:v>1.184815924482951</c:v>
                  </c:pt>
                  <c:pt idx="3">
                    <c:v>0.951842522753028</c:v>
                  </c:pt>
                </c:numCache>
              </c:numRef>
            </c:plus>
            <c:minus>
              <c:numRef>
                <c:f>RP_in_quartiles!$U$54:$X$54</c:f>
                <c:numCache>
                  <c:formatCode>General</c:formatCode>
                  <c:ptCount val="4"/>
                  <c:pt idx="0">
                    <c:v>1.50508117011727</c:v>
                  </c:pt>
                  <c:pt idx="1">
                    <c:v>1.24625440291242</c:v>
                  </c:pt>
                  <c:pt idx="2">
                    <c:v>1.184815924482951</c:v>
                  </c:pt>
                  <c:pt idx="3">
                    <c:v>0.951842522753028</c:v>
                  </c:pt>
                </c:numCache>
              </c:numRef>
            </c:minus>
          </c:errBars>
          <c:xVal>
            <c:strRef>
              <c:f>RP_in_quartiles!$U$51:$X$51</c:f>
              <c:strCache>
                <c:ptCount val="4"/>
                <c:pt idx="0">
                  <c:v>Rep1</c:v>
                </c:pt>
                <c:pt idx="1">
                  <c:v>Rep2</c:v>
                </c:pt>
                <c:pt idx="2">
                  <c:v>Rep3</c:v>
                </c:pt>
                <c:pt idx="3">
                  <c:v>Rep4</c:v>
                </c:pt>
              </c:strCache>
            </c:strRef>
          </c:xVal>
          <c:yVal>
            <c:numRef>
              <c:f>RP_in_quartiles!$U$52:$X$52</c:f>
              <c:numCache>
                <c:formatCode>0.00</c:formatCode>
                <c:ptCount val="4"/>
                <c:pt idx="0">
                  <c:v>12.73148148148148</c:v>
                </c:pt>
                <c:pt idx="1">
                  <c:v>10.18518518518519</c:v>
                </c:pt>
                <c:pt idx="2">
                  <c:v>7.021604938271612</c:v>
                </c:pt>
                <c:pt idx="3">
                  <c:v>5.401234567901239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94312"/>
        <c:axId val="439597352"/>
      </c:scatterChart>
      <c:valAx>
        <c:axId val="43959431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439597352"/>
        <c:crosses val="autoZero"/>
        <c:crossBetween val="midCat"/>
      </c:valAx>
      <c:valAx>
        <c:axId val="439597352"/>
        <c:scaling>
          <c:orientation val="minMax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crossAx val="43959431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5" l="0.700000000000001" r="0.700000000000001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  <a:prstDash val="dash"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RP_in_quartiles!$U$54:$X$54</c:f>
                <c:numCache>
                  <c:formatCode>General</c:formatCode>
                  <c:ptCount val="4"/>
                  <c:pt idx="0">
                    <c:v>1.50508117011727</c:v>
                  </c:pt>
                  <c:pt idx="1">
                    <c:v>1.24625440291242</c:v>
                  </c:pt>
                  <c:pt idx="2">
                    <c:v>1.184815924482951</c:v>
                  </c:pt>
                  <c:pt idx="3">
                    <c:v>0.951842522753028</c:v>
                  </c:pt>
                </c:numCache>
              </c:numRef>
            </c:plus>
            <c:minus>
              <c:numRef>
                <c:f>RP_in_quartiles!$U$54:$X$54</c:f>
                <c:numCache>
                  <c:formatCode>General</c:formatCode>
                  <c:ptCount val="4"/>
                  <c:pt idx="0">
                    <c:v>1.50508117011727</c:v>
                  </c:pt>
                  <c:pt idx="1">
                    <c:v>1.24625440291242</c:v>
                  </c:pt>
                  <c:pt idx="2">
                    <c:v>1.184815924482951</c:v>
                  </c:pt>
                  <c:pt idx="3">
                    <c:v>0.951842522753028</c:v>
                  </c:pt>
                </c:numCache>
              </c:numRef>
            </c:minus>
          </c:errBars>
          <c:xVal>
            <c:strRef>
              <c:f>RP_in_quartiles!$U$51:$X$51</c:f>
              <c:strCache>
                <c:ptCount val="4"/>
                <c:pt idx="0">
                  <c:v>Rep1</c:v>
                </c:pt>
                <c:pt idx="1">
                  <c:v>Rep2</c:v>
                </c:pt>
                <c:pt idx="2">
                  <c:v>Rep3</c:v>
                </c:pt>
                <c:pt idx="3">
                  <c:v>Rep4</c:v>
                </c:pt>
              </c:strCache>
            </c:strRef>
          </c:xVal>
          <c:yVal>
            <c:numRef>
              <c:f>RP_in_quartiles!$U$52:$X$52</c:f>
              <c:numCache>
                <c:formatCode>0.00</c:formatCode>
                <c:ptCount val="4"/>
                <c:pt idx="0">
                  <c:v>12.73148148148148</c:v>
                </c:pt>
                <c:pt idx="1">
                  <c:v>10.18518518518519</c:v>
                </c:pt>
                <c:pt idx="2">
                  <c:v>7.021604938271612</c:v>
                </c:pt>
                <c:pt idx="3">
                  <c:v>5.401234567901239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36632"/>
        <c:axId val="439639672"/>
      </c:scatterChart>
      <c:scatterChart>
        <c:scatterStyle val="lineMarker"/>
        <c:varyColors val="0"/>
        <c:ser>
          <c:idx val="1"/>
          <c:order val="1"/>
          <c:spPr>
            <a:ln w="12700">
              <a:solidFill>
                <a:schemeClr val="tx1"/>
              </a:solidFill>
              <a:prstDash val="dash"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RP_in_quartiles!$U$55:$X$55</c:f>
                <c:numCache>
                  <c:formatCode>General</c:formatCode>
                  <c:ptCount val="4"/>
                  <c:pt idx="0">
                    <c:v>3.055696182995548</c:v>
                  </c:pt>
                  <c:pt idx="1">
                    <c:v>2.70176725765193</c:v>
                  </c:pt>
                  <c:pt idx="2">
                    <c:v>3.067406546710873</c:v>
                  </c:pt>
                  <c:pt idx="3">
                    <c:v>3.134976008583727</c:v>
                  </c:pt>
                </c:numCache>
              </c:numRef>
            </c:plus>
            <c:minus>
              <c:numRef>
                <c:f>RP_in_quartiles!$U$55:$X$55</c:f>
                <c:numCache>
                  <c:formatCode>General</c:formatCode>
                  <c:ptCount val="4"/>
                  <c:pt idx="0">
                    <c:v>3.055696182995548</c:v>
                  </c:pt>
                  <c:pt idx="1">
                    <c:v>2.70176725765193</c:v>
                  </c:pt>
                  <c:pt idx="2">
                    <c:v>3.067406546710873</c:v>
                  </c:pt>
                  <c:pt idx="3">
                    <c:v>3.134976008583727</c:v>
                  </c:pt>
                </c:numCache>
              </c:numRef>
            </c:minus>
          </c:errBars>
          <c:xVal>
            <c:strRef>
              <c:f>RP_in_quartiles!$U$51:$X$51</c:f>
              <c:strCache>
                <c:ptCount val="4"/>
                <c:pt idx="0">
                  <c:v>Rep1</c:v>
                </c:pt>
                <c:pt idx="1">
                  <c:v>Rep2</c:v>
                </c:pt>
                <c:pt idx="2">
                  <c:v>Rep3</c:v>
                </c:pt>
                <c:pt idx="3">
                  <c:v>Rep4</c:v>
                </c:pt>
              </c:strCache>
            </c:strRef>
          </c:xVal>
          <c:yVal>
            <c:numRef>
              <c:f>RP_in_quartiles!$U$53:$X$53</c:f>
              <c:numCache>
                <c:formatCode>0.00</c:formatCode>
                <c:ptCount val="4"/>
                <c:pt idx="0">
                  <c:v>69.83024691358023</c:v>
                </c:pt>
                <c:pt idx="1">
                  <c:v>73.9969135802469</c:v>
                </c:pt>
                <c:pt idx="2">
                  <c:v>78.24074074074073</c:v>
                </c:pt>
                <c:pt idx="3">
                  <c:v>81.09567901234568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45816"/>
        <c:axId val="439642952"/>
      </c:scatterChart>
      <c:valAx>
        <c:axId val="43963663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439639672"/>
        <c:crosses val="autoZero"/>
        <c:crossBetween val="midCat"/>
      </c:valAx>
      <c:valAx>
        <c:axId val="439639672"/>
        <c:scaling>
          <c:orientation val="minMax"/>
          <c:min val="0.0"/>
        </c:scaling>
        <c:delete val="0"/>
        <c:axPos val="l"/>
        <c:numFmt formatCode="0" sourceLinked="0"/>
        <c:majorTickMark val="out"/>
        <c:minorTickMark val="none"/>
        <c:tickLblPos val="nextTo"/>
        <c:crossAx val="439636632"/>
        <c:crosses val="autoZero"/>
        <c:crossBetween val="midCat"/>
      </c:valAx>
      <c:valAx>
        <c:axId val="439642952"/>
        <c:scaling>
          <c:orientation val="minMax"/>
          <c:max val="85.0"/>
          <c:min val="65.0"/>
        </c:scaling>
        <c:delete val="0"/>
        <c:axPos val="r"/>
        <c:numFmt formatCode="0" sourceLinked="0"/>
        <c:majorTickMark val="out"/>
        <c:minorTickMark val="none"/>
        <c:tickLblPos val="nextTo"/>
        <c:crossAx val="439645816"/>
        <c:crosses val="max"/>
        <c:crossBetween val="midCat"/>
      </c:valAx>
      <c:valAx>
        <c:axId val="439645816"/>
        <c:scaling>
          <c:orientation val="minMax"/>
        </c:scaling>
        <c:delete val="1"/>
        <c:axPos val="b"/>
        <c:majorTickMark val="out"/>
        <c:minorTickMark val="none"/>
        <c:tickLblPos val="nextTo"/>
        <c:crossAx val="43964295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5" l="0.700000000000001" r="0.700000000000001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Retrieval Practice </a:t>
            </a:r>
          </a:p>
          <a:p>
            <a:pPr>
              <a:defRPr sz="1400"/>
            </a:pPr>
            <a:r>
              <a:rPr lang="en-GB" sz="1400"/>
              <a:t>(Face</a:t>
            </a:r>
            <a:r>
              <a:rPr lang="en-GB" sz="1400" baseline="0"/>
              <a:t> Target)</a:t>
            </a:r>
            <a:endParaRPr lang="en-GB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cat>
            <c:strRef>
              <c:f>RP_split!$B$3:$F$3</c:f>
              <c:strCache>
                <c:ptCount val="5"/>
                <c:pt idx="0">
                  <c:v>target</c:v>
                </c:pt>
                <c:pt idx="1">
                  <c:v>comp</c:v>
                </c:pt>
                <c:pt idx="2">
                  <c:v>error</c:v>
                </c:pt>
                <c:pt idx="3">
                  <c:v>don't know</c:v>
                </c:pt>
                <c:pt idx="4">
                  <c:v>miss</c:v>
                </c:pt>
              </c:strCache>
            </c:strRef>
          </c:cat>
          <c:val>
            <c:numRef>
              <c:f>RP_split!$B$30:$F$30</c:f>
              <c:numCache>
                <c:formatCode>0.00</c:formatCode>
                <c:ptCount val="5"/>
                <c:pt idx="0">
                  <c:v>0.80787037037037</c:v>
                </c:pt>
                <c:pt idx="1">
                  <c:v>0.0677083333333333</c:v>
                </c:pt>
                <c:pt idx="2">
                  <c:v>0.0208333333333333</c:v>
                </c:pt>
                <c:pt idx="3">
                  <c:v>0.0821759259259259</c:v>
                </c:pt>
                <c:pt idx="4">
                  <c:v>0.021412037037037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3532760"/>
        <c:axId val="423535640"/>
      </c:barChart>
      <c:catAx>
        <c:axId val="4235327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de-DE"/>
          </a:p>
        </c:txPr>
        <c:crossAx val="423535640"/>
        <c:crosses val="autoZero"/>
        <c:auto val="1"/>
        <c:lblAlgn val="ctr"/>
        <c:lblOffset val="100"/>
        <c:noMultiLvlLbl val="0"/>
      </c:catAx>
      <c:valAx>
        <c:axId val="4235356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de-DE"/>
          </a:p>
        </c:txPr>
        <c:crossAx val="423532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Retrieval Practice</a:t>
            </a:r>
          </a:p>
          <a:p>
            <a:pPr>
              <a:defRPr sz="1400"/>
            </a:pPr>
            <a:r>
              <a:rPr lang="en-GB" sz="1400"/>
              <a:t>(Place</a:t>
            </a:r>
            <a:r>
              <a:rPr lang="en-GB" sz="1400" baseline="0"/>
              <a:t> Target)</a:t>
            </a:r>
            <a:endParaRPr lang="en-GB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cat>
            <c:strRef>
              <c:f>RP_split!$B$3:$F$3</c:f>
              <c:strCache>
                <c:ptCount val="5"/>
                <c:pt idx="0">
                  <c:v>target</c:v>
                </c:pt>
                <c:pt idx="1">
                  <c:v>comp</c:v>
                </c:pt>
                <c:pt idx="2">
                  <c:v>error</c:v>
                </c:pt>
                <c:pt idx="3">
                  <c:v>don't know</c:v>
                </c:pt>
                <c:pt idx="4">
                  <c:v>miss</c:v>
                </c:pt>
              </c:strCache>
            </c:strRef>
          </c:cat>
          <c:val>
            <c:numRef>
              <c:f>RP_split!$G$30:$K$30</c:f>
              <c:numCache>
                <c:formatCode>0.00</c:formatCode>
                <c:ptCount val="5"/>
                <c:pt idx="0">
                  <c:v>0.697337962962963</c:v>
                </c:pt>
                <c:pt idx="1">
                  <c:v>0.121527777777778</c:v>
                </c:pt>
                <c:pt idx="2">
                  <c:v>0.0243055555555556</c:v>
                </c:pt>
                <c:pt idx="3">
                  <c:v>0.130208333333333</c:v>
                </c:pt>
                <c:pt idx="4">
                  <c:v>0.0266203703703704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3569992"/>
        <c:axId val="423572872"/>
      </c:barChart>
      <c:catAx>
        <c:axId val="42356999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de-DE"/>
          </a:p>
        </c:txPr>
        <c:crossAx val="423572872"/>
        <c:crosses val="autoZero"/>
        <c:auto val="1"/>
        <c:lblAlgn val="ctr"/>
        <c:lblOffset val="100"/>
        <c:noMultiLvlLbl val="0"/>
      </c:catAx>
      <c:valAx>
        <c:axId val="42357287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de-DE"/>
          </a:p>
        </c:txPr>
        <c:crossAx val="4235699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Retrieval Practice</a:t>
            </a:r>
          </a:p>
          <a:p>
            <a:pPr>
              <a:defRPr sz="1400"/>
            </a:pPr>
            <a:r>
              <a:rPr lang="en-GB" sz="1400"/>
              <a:t>(Object Target)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cat>
            <c:strRef>
              <c:f>RP_split!$L$3:$P$3</c:f>
              <c:strCache>
                <c:ptCount val="5"/>
                <c:pt idx="0">
                  <c:v>target</c:v>
                </c:pt>
                <c:pt idx="1">
                  <c:v>comp</c:v>
                </c:pt>
                <c:pt idx="2">
                  <c:v>error</c:v>
                </c:pt>
                <c:pt idx="3">
                  <c:v>don't know</c:v>
                </c:pt>
                <c:pt idx="4">
                  <c:v>miss</c:v>
                </c:pt>
              </c:strCache>
            </c:strRef>
          </c:cat>
          <c:val>
            <c:numRef>
              <c:f>RP_split!$L$30:$P$30</c:f>
              <c:numCache>
                <c:formatCode>0.00</c:formatCode>
                <c:ptCount val="5"/>
                <c:pt idx="0">
                  <c:v>0.779513888888889</c:v>
                </c:pt>
                <c:pt idx="1">
                  <c:v>0.078125</c:v>
                </c:pt>
                <c:pt idx="2">
                  <c:v>0.0150462962962963</c:v>
                </c:pt>
                <c:pt idx="3">
                  <c:v>0.106481481481482</c:v>
                </c:pt>
                <c:pt idx="4">
                  <c:v>0.0208333333333333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3606088"/>
        <c:axId val="439353864"/>
      </c:barChart>
      <c:catAx>
        <c:axId val="42360608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de-DE"/>
          </a:p>
        </c:txPr>
        <c:crossAx val="439353864"/>
        <c:crosses val="autoZero"/>
        <c:auto val="1"/>
        <c:lblAlgn val="ctr"/>
        <c:lblOffset val="100"/>
        <c:noMultiLvlLbl val="0"/>
      </c:catAx>
      <c:valAx>
        <c:axId val="43935386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de-DE"/>
          </a:p>
        </c:txPr>
        <c:crossAx val="4236060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Retrieval Practice </a:t>
            </a:r>
          </a:p>
          <a:p>
            <a:pPr>
              <a:defRPr sz="1400"/>
            </a:pPr>
            <a:r>
              <a:rPr lang="en-GB" sz="1400"/>
              <a:t>(Face</a:t>
            </a:r>
            <a:r>
              <a:rPr lang="en-GB" sz="1400" baseline="0"/>
              <a:t> Competitor)</a:t>
            </a:r>
            <a:endParaRPr lang="en-GB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dPt>
          <c:cat>
            <c:strRef>
              <c:f>RP_split!$B$3:$F$3</c:f>
              <c:strCache>
                <c:ptCount val="5"/>
                <c:pt idx="0">
                  <c:v>target</c:v>
                </c:pt>
                <c:pt idx="1">
                  <c:v>comp</c:v>
                </c:pt>
                <c:pt idx="2">
                  <c:v>error</c:v>
                </c:pt>
                <c:pt idx="3">
                  <c:v>don't know</c:v>
                </c:pt>
                <c:pt idx="4">
                  <c:v>miss</c:v>
                </c:pt>
              </c:strCache>
            </c:strRef>
          </c:cat>
          <c:val>
            <c:numRef>
              <c:f>RP_split!$Q$30:$U$30</c:f>
              <c:numCache>
                <c:formatCode>0.00</c:formatCode>
                <c:ptCount val="5"/>
                <c:pt idx="0">
                  <c:v>0.727430555555555</c:v>
                </c:pt>
                <c:pt idx="1">
                  <c:v>0.112268518518519</c:v>
                </c:pt>
                <c:pt idx="2">
                  <c:v>0.0208333333333333</c:v>
                </c:pt>
                <c:pt idx="3">
                  <c:v>0.116898148148148</c:v>
                </c:pt>
                <c:pt idx="4">
                  <c:v>0.0225694444444445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39387608"/>
        <c:axId val="439390488"/>
      </c:barChart>
      <c:catAx>
        <c:axId val="4393876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de-DE"/>
          </a:p>
        </c:txPr>
        <c:crossAx val="439390488"/>
        <c:crosses val="autoZero"/>
        <c:auto val="1"/>
        <c:lblAlgn val="ctr"/>
        <c:lblOffset val="100"/>
        <c:noMultiLvlLbl val="0"/>
      </c:catAx>
      <c:valAx>
        <c:axId val="43939048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de-DE"/>
          </a:p>
        </c:txPr>
        <c:crossAx val="439387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1" r="0.700000000000001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33</xdr:row>
      <xdr:rowOff>87966</xdr:rowOff>
    </xdr:from>
    <xdr:to>
      <xdr:col>5</xdr:col>
      <xdr:colOff>323851</xdr:colOff>
      <xdr:row>47</xdr:row>
      <xdr:rowOff>2241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32</xdr:row>
      <xdr:rowOff>185457</xdr:rowOff>
    </xdr:from>
    <xdr:to>
      <xdr:col>13</xdr:col>
      <xdr:colOff>28575</xdr:colOff>
      <xdr:row>46</xdr:row>
      <xdr:rowOff>99732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32</xdr:row>
      <xdr:rowOff>156883</xdr:rowOff>
    </xdr:from>
    <xdr:to>
      <xdr:col>20</xdr:col>
      <xdr:colOff>381000</xdr:colOff>
      <xdr:row>46</xdr:row>
      <xdr:rowOff>71158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302559</xdr:colOff>
      <xdr:row>40</xdr:row>
      <xdr:rowOff>123265</xdr:rowOff>
    </xdr:from>
    <xdr:to>
      <xdr:col>24</xdr:col>
      <xdr:colOff>0</xdr:colOff>
      <xdr:row>47</xdr:row>
      <xdr:rowOff>112059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49</xdr:row>
      <xdr:rowOff>0</xdr:rowOff>
    </xdr:from>
    <xdr:to>
      <xdr:col>32</xdr:col>
      <xdr:colOff>459441</xdr:colOff>
      <xdr:row>55</xdr:row>
      <xdr:rowOff>179294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1162049</xdr:colOff>
      <xdr:row>33</xdr:row>
      <xdr:rowOff>9525</xdr:rowOff>
    </xdr:from>
    <xdr:to>
      <xdr:col>7</xdr:col>
      <xdr:colOff>476249</xdr:colOff>
      <xdr:row>46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33</xdr:row>
      <xdr:rowOff>47625</xdr:rowOff>
    </xdr:from>
    <xdr:to>
      <xdr:col>16</xdr:col>
      <xdr:colOff>447675</xdr:colOff>
      <xdr:row>46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33</xdr:row>
      <xdr:rowOff>9525</xdr:rowOff>
    </xdr:from>
    <xdr:to>
      <xdr:col>24</xdr:col>
      <xdr:colOff>333375</xdr:colOff>
      <xdr:row>46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8</xdr:col>
      <xdr:colOff>28575</xdr:colOff>
      <xdr:row>61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323850</xdr:colOff>
      <xdr:row>47</xdr:row>
      <xdr:rowOff>152400</xdr:rowOff>
    </xdr:from>
    <xdr:to>
      <xdr:col>16</xdr:col>
      <xdr:colOff>485775</xdr:colOff>
      <xdr:row>61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48</xdr:row>
      <xdr:rowOff>0</xdr:rowOff>
    </xdr:from>
    <xdr:to>
      <xdr:col>24</xdr:col>
      <xdr:colOff>161925</xdr:colOff>
      <xdr:row>61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zoomScale="85" zoomScaleNormal="85" zoomScalePageLayoutView="85" workbookViewId="0">
      <selection activeCell="H12" sqref="H12"/>
    </sheetView>
  </sheetViews>
  <sheetFormatPr baseColWidth="10" defaultColWidth="9.1640625" defaultRowHeight="14" x14ac:dyDescent="0"/>
  <cols>
    <col min="1" max="1" width="16.33203125" style="8" customWidth="1"/>
    <col min="2" max="5" width="9.1640625" style="9"/>
    <col min="6" max="13" width="9.1640625" style="13"/>
    <col min="14" max="14" width="9.33203125" style="13" bestFit="1" customWidth="1"/>
    <col min="15" max="17" width="9.1640625" style="13"/>
    <col min="18" max="18" width="9.1640625" style="9"/>
    <col min="19" max="19" width="9.6640625" style="9" bestFit="1" customWidth="1"/>
    <col min="20" max="22" width="9.1640625" style="9"/>
  </cols>
  <sheetData>
    <row r="1" spans="1:25">
      <c r="B1" s="61" t="s">
        <v>1</v>
      </c>
      <c r="C1" s="62"/>
      <c r="D1" s="62"/>
      <c r="E1" s="62"/>
      <c r="F1" s="63" t="s">
        <v>2</v>
      </c>
      <c r="G1" s="63"/>
      <c r="H1" s="63"/>
      <c r="I1" s="63"/>
      <c r="J1" s="64" t="s">
        <v>3</v>
      </c>
      <c r="K1" s="64"/>
      <c r="L1" s="64"/>
      <c r="M1" s="64"/>
      <c r="N1" s="63" t="s">
        <v>4</v>
      </c>
      <c r="O1" s="63"/>
      <c r="P1" s="63"/>
      <c r="Q1" s="63"/>
      <c r="R1" s="62" t="s">
        <v>0</v>
      </c>
      <c r="S1" s="62"/>
      <c r="T1" s="62"/>
      <c r="U1" s="62"/>
      <c r="V1" s="5"/>
      <c r="W1" s="8" t="s">
        <v>16</v>
      </c>
      <c r="X1" s="8" t="s">
        <v>54</v>
      </c>
      <c r="Y1" s="8" t="s">
        <v>55</v>
      </c>
    </row>
    <row r="2" spans="1:25">
      <c r="B2" s="5"/>
      <c r="C2" s="5"/>
      <c r="D2" s="5"/>
      <c r="E2" s="5"/>
      <c r="F2" s="6"/>
      <c r="G2" s="6"/>
      <c r="H2" s="6"/>
      <c r="I2" s="6"/>
      <c r="J2" s="7"/>
      <c r="K2" s="7"/>
      <c r="L2" s="7"/>
      <c r="M2" s="7"/>
      <c r="N2" s="6"/>
      <c r="O2" s="6"/>
      <c r="P2" s="6"/>
      <c r="Q2" s="6"/>
      <c r="R2" s="5"/>
      <c r="S2" s="5"/>
      <c r="T2" s="5"/>
      <c r="U2" s="5"/>
      <c r="V2" s="5"/>
    </row>
    <row r="3" spans="1:25">
      <c r="B3" s="2" t="s">
        <v>5</v>
      </c>
      <c r="C3" s="2" t="s">
        <v>6</v>
      </c>
      <c r="D3" s="2" t="s">
        <v>7</v>
      </c>
      <c r="E3" s="2" t="s">
        <v>8</v>
      </c>
      <c r="F3" s="3" t="s">
        <v>5</v>
      </c>
      <c r="G3" s="3" t="s">
        <v>6</v>
      </c>
      <c r="H3" s="3" t="s">
        <v>7</v>
      </c>
      <c r="I3" s="3" t="s">
        <v>8</v>
      </c>
      <c r="J3" s="4" t="s">
        <v>5</v>
      </c>
      <c r="K3" s="4" t="s">
        <v>6</v>
      </c>
      <c r="L3" s="4" t="s">
        <v>7</v>
      </c>
      <c r="M3" s="4" t="s">
        <v>8</v>
      </c>
      <c r="N3" s="3" t="s">
        <v>5</v>
      </c>
      <c r="O3" s="3" t="s">
        <v>6</v>
      </c>
      <c r="P3" s="3" t="s">
        <v>7</v>
      </c>
      <c r="Q3" s="3" t="s">
        <v>8</v>
      </c>
      <c r="R3" s="5" t="s">
        <v>9</v>
      </c>
      <c r="S3" s="5" t="s">
        <v>10</v>
      </c>
      <c r="T3" s="5" t="s">
        <v>11</v>
      </c>
      <c r="U3" s="5" t="s">
        <v>12</v>
      </c>
      <c r="V3" s="5" t="s">
        <v>26</v>
      </c>
      <c r="W3" s="8" t="s">
        <v>16</v>
      </c>
      <c r="X3" s="8" t="s">
        <v>54</v>
      </c>
      <c r="Y3" s="8" t="s">
        <v>55</v>
      </c>
    </row>
    <row r="4" spans="1:25">
      <c r="B4" s="15"/>
      <c r="C4" s="15"/>
      <c r="D4" s="15"/>
      <c r="E4" s="15"/>
      <c r="F4" s="20"/>
      <c r="G4" s="20"/>
      <c r="H4" s="20"/>
      <c r="I4" s="20"/>
      <c r="J4" s="19"/>
      <c r="K4" s="19"/>
      <c r="L4" s="19"/>
      <c r="M4" s="19"/>
      <c r="N4" s="20"/>
      <c r="O4" s="20"/>
      <c r="P4" s="20"/>
      <c r="Q4" s="20"/>
      <c r="R4" s="15"/>
      <c r="S4" s="15"/>
      <c r="T4" s="15"/>
      <c r="U4" s="15"/>
      <c r="V4" s="15"/>
    </row>
    <row r="5" spans="1:25">
      <c r="A5" s="8" t="s">
        <v>27</v>
      </c>
      <c r="B5" s="15">
        <v>0.88888888888888895</v>
      </c>
      <c r="C5" s="15">
        <v>1</v>
      </c>
      <c r="D5" s="15">
        <v>0.87037037037037002</v>
      </c>
      <c r="E5" s="15">
        <v>0.83333333333333304</v>
      </c>
      <c r="F5" s="20">
        <v>1154.2074074074101</v>
      </c>
      <c r="G5" s="20">
        <v>1124.9166666666699</v>
      </c>
      <c r="H5" s="20">
        <v>1072.83962264151</v>
      </c>
      <c r="I5" s="20">
        <v>1130.6666666666699</v>
      </c>
      <c r="J5" s="19">
        <v>1140.7679245283</v>
      </c>
      <c r="K5" s="19">
        <v>1094.2411764705901</v>
      </c>
      <c r="L5" s="19">
        <v>1058.9942307692299</v>
      </c>
      <c r="M5" s="19">
        <v>1090.49411764706</v>
      </c>
      <c r="N5" s="20">
        <v>1122.7808510638299</v>
      </c>
      <c r="O5" s="20">
        <v>1094.2411764705901</v>
      </c>
      <c r="P5" s="20">
        <v>1037.3173913043499</v>
      </c>
      <c r="Q5" s="20">
        <v>1072.1866666666699</v>
      </c>
      <c r="R5" s="15">
        <v>0.86111111111111105</v>
      </c>
      <c r="S5" s="15">
        <v>0.106481481481481</v>
      </c>
      <c r="T5" s="15">
        <v>1.38888888888889E-2</v>
      </c>
      <c r="U5" s="15">
        <v>1.38888888888889E-2</v>
      </c>
      <c r="V5" s="15">
        <v>4.6296296296296302E-3</v>
      </c>
      <c r="W5" s="9">
        <f>(C5-B5)*100</f>
        <v>11.111111111111105</v>
      </c>
      <c r="X5" s="9">
        <f>(D5-E5)*100</f>
        <v>3.7037037037036979</v>
      </c>
      <c r="Y5" s="13">
        <f>J5-K5</f>
        <v>46.526748057709938</v>
      </c>
    </row>
    <row r="6" spans="1:25">
      <c r="A6" s="8" t="s">
        <v>28</v>
      </c>
      <c r="B6" s="15">
        <v>0.72222222222222199</v>
      </c>
      <c r="C6" s="15">
        <v>0.83333333333333304</v>
      </c>
      <c r="D6" s="15">
        <v>0.907407407407407</v>
      </c>
      <c r="E6" s="15">
        <v>0.72222222222222199</v>
      </c>
      <c r="F6" s="20">
        <v>1124.7925925925899</v>
      </c>
      <c r="G6" s="20">
        <v>1093.24444444444</v>
      </c>
      <c r="H6" s="20">
        <v>1071.18703703704</v>
      </c>
      <c r="I6" s="20">
        <v>1186.1411764705899</v>
      </c>
      <c r="J6" s="19">
        <v>1074.5843137254899</v>
      </c>
      <c r="K6" s="19">
        <v>1093.24444444444</v>
      </c>
      <c r="L6" s="19">
        <v>1054.6150943396201</v>
      </c>
      <c r="M6" s="19">
        <v>1019.95</v>
      </c>
      <c r="N6" s="20">
        <v>1026.5162162162201</v>
      </c>
      <c r="O6" s="20">
        <v>1120.84666666667</v>
      </c>
      <c r="P6" s="20">
        <v>1041.1500000000001</v>
      </c>
      <c r="Q6" s="20">
        <v>1066.175</v>
      </c>
      <c r="R6" s="15">
        <v>0.72222222222222199</v>
      </c>
      <c r="S6" s="15">
        <v>0.203703703703704</v>
      </c>
      <c r="T6" s="15">
        <v>0</v>
      </c>
      <c r="U6" s="15">
        <v>6.4814814814814797E-2</v>
      </c>
      <c r="V6" s="15">
        <v>9.2592592592592605E-3</v>
      </c>
      <c r="W6" s="9">
        <f>(C6-B6)*100</f>
        <v>11.111111111111105</v>
      </c>
      <c r="X6" s="9">
        <f>(D6-E6)*100</f>
        <v>18.518518518518501</v>
      </c>
      <c r="Y6" s="13">
        <f>J6-K6</f>
        <v>-18.660130718950086</v>
      </c>
    </row>
    <row r="7" spans="1:25">
      <c r="A7" s="8" t="s">
        <v>29</v>
      </c>
      <c r="B7" s="15">
        <v>0.77777777777777801</v>
      </c>
      <c r="C7" s="15">
        <v>0.83333333333333304</v>
      </c>
      <c r="D7" s="15">
        <v>0.79629629629629595</v>
      </c>
      <c r="E7" s="15">
        <v>0.77777777777777801</v>
      </c>
      <c r="F7" s="20">
        <v>1184.8471698113201</v>
      </c>
      <c r="G7" s="20">
        <v>1116.1500000000001</v>
      </c>
      <c r="H7" s="20">
        <v>1113.8</v>
      </c>
      <c r="I7" s="20">
        <v>1121.94444444444</v>
      </c>
      <c r="J7" s="19">
        <v>1148.1880000000001</v>
      </c>
      <c r="K7" s="19">
        <v>1116.1500000000001</v>
      </c>
      <c r="L7" s="19">
        <v>1083.3862745097999</v>
      </c>
      <c r="M7" s="19">
        <v>1121.94444444444</v>
      </c>
      <c r="N7" s="20">
        <v>1139.36666666667</v>
      </c>
      <c r="O7" s="20">
        <v>1123.02</v>
      </c>
      <c r="P7" s="20">
        <v>1062.9441860465099</v>
      </c>
      <c r="Q7" s="20">
        <v>1161.4214285714299</v>
      </c>
      <c r="R7" s="15">
        <v>0.75925925925925897</v>
      </c>
      <c r="S7" s="15">
        <v>3.7037037037037E-2</v>
      </c>
      <c r="T7" s="15">
        <v>2.7777777777777801E-2</v>
      </c>
      <c r="U7" s="15">
        <v>0.16666666666666699</v>
      </c>
      <c r="V7" s="15">
        <v>9.2592592592592605E-3</v>
      </c>
      <c r="W7" s="9">
        <f>(C7-B7)*100</f>
        <v>5.5555555555555021</v>
      </c>
      <c r="X7" s="9">
        <f>(D7-E7)*100</f>
        <v>1.8518518518517935</v>
      </c>
      <c r="Y7" s="13">
        <f>J7-K7</f>
        <v>32.038000000000011</v>
      </c>
    </row>
    <row r="8" spans="1:25">
      <c r="A8" s="8" t="s">
        <v>30</v>
      </c>
      <c r="B8" s="15">
        <v>0.75925925925925897</v>
      </c>
      <c r="C8" s="15">
        <v>0.72222222222222199</v>
      </c>
      <c r="D8" s="15">
        <v>0.92592592592592604</v>
      </c>
      <c r="E8" s="15">
        <v>0.83333333333333304</v>
      </c>
      <c r="F8" s="20">
        <v>1089.5759259259301</v>
      </c>
      <c r="G8" s="20">
        <v>1127.2055555555601</v>
      </c>
      <c r="H8" s="20">
        <v>1069.7129629629601</v>
      </c>
      <c r="I8" s="20">
        <v>1104.0888888888901</v>
      </c>
      <c r="J8" s="19">
        <v>1076.71132075472</v>
      </c>
      <c r="K8" s="19">
        <v>1127.2055555555601</v>
      </c>
      <c r="L8" s="19">
        <v>1026.9823529411799</v>
      </c>
      <c r="M8" s="19">
        <v>1104.0888888888901</v>
      </c>
      <c r="N8" s="20">
        <v>1026.0125</v>
      </c>
      <c r="O8" s="20">
        <v>1089.56923076923</v>
      </c>
      <c r="P8" s="20">
        <v>1017.9520833333301</v>
      </c>
      <c r="Q8" s="20">
        <v>1058.6466666666699</v>
      </c>
      <c r="R8" s="15">
        <v>0.92129629629629595</v>
      </c>
      <c r="S8" s="15">
        <v>3.7037037037037E-2</v>
      </c>
      <c r="T8" s="15">
        <v>9.2592592592592605E-3</v>
      </c>
      <c r="U8" s="15">
        <v>2.7777777777777801E-2</v>
      </c>
      <c r="V8" s="15">
        <v>4.6296296296296302E-3</v>
      </c>
      <c r="W8" s="9">
        <f>(C8-B8)*100</f>
        <v>-3.7037037037036979</v>
      </c>
      <c r="X8" s="9">
        <f>(D8-E8)*100</f>
        <v>9.2592592592593004</v>
      </c>
      <c r="Y8" s="13">
        <f>J8-K8</f>
        <v>-50.494234800840104</v>
      </c>
    </row>
    <row r="9" spans="1:25">
      <c r="A9" s="8" t="s">
        <v>31</v>
      </c>
      <c r="B9" s="15">
        <v>0.75925925925925897</v>
      </c>
      <c r="C9" s="15">
        <v>0.77777777777777801</v>
      </c>
      <c r="D9" s="15">
        <v>0.83333333333333304</v>
      </c>
      <c r="E9" s="15">
        <v>1</v>
      </c>
      <c r="F9" s="20">
        <v>1108.33137254902</v>
      </c>
      <c r="G9" s="20">
        <v>1100.77058823529</v>
      </c>
      <c r="H9" s="20">
        <v>1145.62745098039</v>
      </c>
      <c r="I9" s="20">
        <v>1144.5999999999999</v>
      </c>
      <c r="J9" s="19">
        <v>1092.452</v>
      </c>
      <c r="K9" s="19">
        <v>1043.5562500000001</v>
      </c>
      <c r="L9" s="19">
        <v>1098.28541666667</v>
      </c>
      <c r="M9" s="19">
        <v>1144.5999999999999</v>
      </c>
      <c r="N9" s="20">
        <v>1102.8175000000001</v>
      </c>
      <c r="O9" s="20">
        <v>994.00714285714298</v>
      </c>
      <c r="P9" s="20">
        <v>1072.36046511628</v>
      </c>
      <c r="Q9" s="20">
        <v>1144.5999999999999</v>
      </c>
      <c r="R9" s="15">
        <v>0.79166666666666696</v>
      </c>
      <c r="S9" s="15">
        <v>6.0185185185185203E-2</v>
      </c>
      <c r="T9" s="15">
        <v>1.85185185185185E-2</v>
      </c>
      <c r="U9" s="15">
        <v>9.2592592592592601E-2</v>
      </c>
      <c r="V9" s="15">
        <v>3.7037037037037E-2</v>
      </c>
      <c r="W9" s="9">
        <f>(C9-B9)*100</f>
        <v>1.8518518518519045</v>
      </c>
      <c r="X9" s="9">
        <f>(D9-E9)*100</f>
        <v>-16.666666666666696</v>
      </c>
      <c r="Y9" s="13">
        <f>J9-K9</f>
        <v>48.895749999999907</v>
      </c>
    </row>
    <row r="10" spans="1:25">
      <c r="A10" s="8" t="s">
        <v>32</v>
      </c>
      <c r="B10" s="15">
        <v>0.75925925925925897</v>
      </c>
      <c r="C10" s="15">
        <v>0.77777777777777801</v>
      </c>
      <c r="D10" s="15">
        <v>0.81481481481481499</v>
      </c>
      <c r="E10" s="15">
        <v>0.77777777777777801</v>
      </c>
      <c r="F10" s="20">
        <v>1364.24583333333</v>
      </c>
      <c r="G10" s="20">
        <v>1420.0250000000001</v>
      </c>
      <c r="H10" s="20">
        <v>1227.5163265306101</v>
      </c>
      <c r="I10" s="20">
        <v>1322.4666666666701</v>
      </c>
      <c r="J10" s="19">
        <v>1363.5630434782599</v>
      </c>
      <c r="K10" s="19">
        <v>1420.0250000000001</v>
      </c>
      <c r="L10" s="19">
        <v>1245.0062499999999</v>
      </c>
      <c r="M10" s="19">
        <v>1322.4666666666701</v>
      </c>
      <c r="N10" s="20">
        <v>1324.7825</v>
      </c>
      <c r="O10" s="20">
        <v>1388.8357142857101</v>
      </c>
      <c r="P10" s="20">
        <v>1251.60227272727</v>
      </c>
      <c r="Q10" s="20">
        <v>1241.06428571429</v>
      </c>
      <c r="R10" s="15">
        <v>0.72222222222222199</v>
      </c>
      <c r="S10" s="15">
        <v>0.101851851851852</v>
      </c>
      <c r="T10" s="15">
        <v>1.85185185185185E-2</v>
      </c>
      <c r="U10" s="15">
        <v>0.101851851851852</v>
      </c>
      <c r="V10" s="15">
        <v>5.5555555555555601E-2</v>
      </c>
      <c r="W10" s="9">
        <f>(C10-B10)*100</f>
        <v>1.8518518518519045</v>
      </c>
      <c r="X10" s="9">
        <f>(D10-E10)*100</f>
        <v>3.7037037037036979</v>
      </c>
      <c r="Y10" s="13">
        <f>J10-K10</f>
        <v>-56.461956521740149</v>
      </c>
    </row>
    <row r="11" spans="1:25">
      <c r="A11" s="8" t="s">
        <v>33</v>
      </c>
      <c r="B11" s="15">
        <v>0.64814814814814803</v>
      </c>
      <c r="C11" s="15">
        <v>0.77777777777777801</v>
      </c>
      <c r="D11" s="15">
        <v>0.66666666666666696</v>
      </c>
      <c r="E11" s="15">
        <v>0.88888888888888895</v>
      </c>
      <c r="F11" s="20">
        <v>1403.32666666667</v>
      </c>
      <c r="G11" s="20">
        <v>1550.26470588235</v>
      </c>
      <c r="H11" s="20">
        <v>1286.0042553191499</v>
      </c>
      <c r="I11" s="20">
        <v>1498.2588235294099</v>
      </c>
      <c r="J11" s="19">
        <v>1403.32666666667</v>
      </c>
      <c r="K11" s="19">
        <v>1477.78125</v>
      </c>
      <c r="L11" s="19">
        <v>1364.5159090909101</v>
      </c>
      <c r="M11" s="19">
        <v>1448.29375</v>
      </c>
      <c r="N11" s="20">
        <v>1338.57714285714</v>
      </c>
      <c r="O11" s="20">
        <v>1471.1</v>
      </c>
      <c r="P11" s="20">
        <v>1309.9969696969699</v>
      </c>
      <c r="Q11" s="20">
        <v>1450.36666666667</v>
      </c>
      <c r="R11" s="15">
        <v>0.55092592592592604</v>
      </c>
      <c r="S11" s="15">
        <v>0.18981481481481499</v>
      </c>
      <c r="T11" s="15">
        <v>1.85185185185185E-2</v>
      </c>
      <c r="U11" s="15">
        <v>0.21296296296296299</v>
      </c>
      <c r="V11" s="15">
        <v>2.7777777777777801E-2</v>
      </c>
      <c r="W11" s="9">
        <f>(C11-B11)*100</f>
        <v>12.962962962962997</v>
      </c>
      <c r="X11" s="9">
        <f>(D11-E11)*100</f>
        <v>-22.2222222222222</v>
      </c>
      <c r="Y11" s="13">
        <f>J11-K11</f>
        <v>-74.454583333329992</v>
      </c>
    </row>
    <row r="12" spans="1:25">
      <c r="A12" s="8" t="s">
        <v>34</v>
      </c>
      <c r="B12" s="15">
        <v>0.88888888888888895</v>
      </c>
      <c r="C12" s="15">
        <v>0.88888888888888895</v>
      </c>
      <c r="D12" s="15">
        <v>0.83333333333333304</v>
      </c>
      <c r="E12" s="15">
        <v>0.88888888888888895</v>
      </c>
      <c r="F12" s="20">
        <v>1255.9509433962301</v>
      </c>
      <c r="G12" s="20">
        <v>1228.7588235294099</v>
      </c>
      <c r="H12" s="20">
        <v>1279.4795918367299</v>
      </c>
      <c r="I12" s="20">
        <v>1242.85294117647</v>
      </c>
      <c r="J12" s="19">
        <v>1241.5057692307701</v>
      </c>
      <c r="K12" s="19">
        <v>1269.58125</v>
      </c>
      <c r="L12" s="19">
        <v>1294.23125</v>
      </c>
      <c r="M12" s="19">
        <v>1242.85294117647</v>
      </c>
      <c r="N12" s="20">
        <v>1241.37083333333</v>
      </c>
      <c r="O12" s="20">
        <v>1259.15333333333</v>
      </c>
      <c r="P12" s="20">
        <v>1300.6409090909101</v>
      </c>
      <c r="Q12" s="20">
        <v>1201.7</v>
      </c>
      <c r="R12" s="15">
        <v>0.81018518518518501</v>
      </c>
      <c r="S12" s="15">
        <v>0.134259259259259</v>
      </c>
      <c r="T12" s="15">
        <v>5.0925925925925902E-2</v>
      </c>
      <c r="U12" s="15">
        <v>0</v>
      </c>
      <c r="V12" s="15">
        <v>4.6296296296296302E-3</v>
      </c>
      <c r="W12" s="9">
        <f>(C12-B12)*100</f>
        <v>0</v>
      </c>
      <c r="X12" s="9">
        <f>(D12-E12)*100</f>
        <v>-5.5555555555555909</v>
      </c>
      <c r="Y12" s="13">
        <f>J12-K12</f>
        <v>-28.075480769229898</v>
      </c>
    </row>
    <row r="13" spans="1:25">
      <c r="A13" s="8" t="s">
        <v>35</v>
      </c>
      <c r="B13" s="15">
        <v>0.87037037037037002</v>
      </c>
      <c r="C13" s="15">
        <v>1</v>
      </c>
      <c r="D13" s="15">
        <v>0.77777777777777801</v>
      </c>
      <c r="E13" s="15">
        <v>0.88888888888888895</v>
      </c>
      <c r="F13" s="20">
        <v>1148.6500000000001</v>
      </c>
      <c r="G13" s="20">
        <v>1168.68888888889</v>
      </c>
      <c r="H13" s="20">
        <v>1101.9450980392201</v>
      </c>
      <c r="I13" s="20">
        <v>1123.4055555555601</v>
      </c>
      <c r="J13" s="19">
        <v>1148.6500000000001</v>
      </c>
      <c r="K13" s="19">
        <v>1136.45882352941</v>
      </c>
      <c r="L13" s="19">
        <v>1074.3346938775501</v>
      </c>
      <c r="M13" s="19">
        <v>1142.9749999999999</v>
      </c>
      <c r="N13" s="20">
        <v>1144.14468085106</v>
      </c>
      <c r="O13" s="20">
        <v>1136.45882352941</v>
      </c>
      <c r="P13" s="20">
        <v>1049.2333333333299</v>
      </c>
      <c r="Q13" s="20">
        <v>1140.5133333333299</v>
      </c>
      <c r="R13" s="15">
        <v>0.87962962962962998</v>
      </c>
      <c r="S13" s="15">
        <v>7.4074074074074098E-2</v>
      </c>
      <c r="T13" s="15">
        <v>4.6296296296296302E-3</v>
      </c>
      <c r="U13" s="15">
        <v>1.85185185185185E-2</v>
      </c>
      <c r="V13" s="15">
        <v>2.3148148148148098E-2</v>
      </c>
      <c r="W13" s="9">
        <f>(C13-B13)*100</f>
        <v>12.962962962962997</v>
      </c>
      <c r="X13" s="9">
        <f>(D13-E13)*100</f>
        <v>-11.111111111111093</v>
      </c>
      <c r="Y13" s="13">
        <f>J13-K13</f>
        <v>12.191176470590108</v>
      </c>
    </row>
    <row r="14" spans="1:25">
      <c r="A14" s="8" t="s">
        <v>36</v>
      </c>
      <c r="B14" s="15">
        <v>0.81481481481481499</v>
      </c>
      <c r="C14" s="15">
        <v>0.83333333333333304</v>
      </c>
      <c r="D14" s="15">
        <v>0.87037037037037002</v>
      </c>
      <c r="E14" s="15">
        <v>0.77777777777777801</v>
      </c>
      <c r="F14" s="20">
        <v>1304.32040816327</v>
      </c>
      <c r="G14" s="20">
        <v>1346.3333333333301</v>
      </c>
      <c r="H14" s="20">
        <v>1185.0999999999999</v>
      </c>
      <c r="I14" s="20">
        <v>1214.6058823529399</v>
      </c>
      <c r="J14" s="19">
        <v>1288.28125</v>
      </c>
      <c r="K14" s="19">
        <v>1346.3333333333301</v>
      </c>
      <c r="L14" s="19">
        <v>1208.24081632653</v>
      </c>
      <c r="M14" s="19">
        <v>1279.4875</v>
      </c>
      <c r="N14" s="20">
        <v>1272.9522727272699</v>
      </c>
      <c r="O14" s="20">
        <v>1334.5533333333301</v>
      </c>
      <c r="P14" s="20">
        <v>1198.04565217391</v>
      </c>
      <c r="Q14" s="20">
        <v>1258.6923076923099</v>
      </c>
      <c r="R14" s="15">
        <v>0.83796296296296302</v>
      </c>
      <c r="S14" s="15">
        <v>6.4814814814814797E-2</v>
      </c>
      <c r="T14" s="15">
        <v>9.2592592592592605E-3</v>
      </c>
      <c r="U14" s="15">
        <v>7.4074074074074098E-2</v>
      </c>
      <c r="V14" s="15">
        <v>1.38888888888889E-2</v>
      </c>
      <c r="W14" s="9">
        <f>(C14-B14)*100</f>
        <v>1.8518518518518046</v>
      </c>
      <c r="X14" s="9">
        <f>(D14-E14)*100</f>
        <v>9.2592592592592009</v>
      </c>
      <c r="Y14" s="13">
        <f>J14-K14</f>
        <v>-58.052083333330074</v>
      </c>
    </row>
    <row r="15" spans="1:25">
      <c r="A15" s="28" t="s">
        <v>37</v>
      </c>
      <c r="B15" s="15">
        <v>0.68518518518518501</v>
      </c>
      <c r="C15" s="15">
        <v>0.72222222222222199</v>
      </c>
      <c r="D15" s="15">
        <v>0.64814814814814803</v>
      </c>
      <c r="E15" s="15">
        <v>0.66666666666666696</v>
      </c>
      <c r="F15" s="20">
        <v>1114.825</v>
      </c>
      <c r="G15" s="20">
        <v>1077.37777777778</v>
      </c>
      <c r="H15" s="20">
        <v>1211.2351851851899</v>
      </c>
      <c r="I15" s="20">
        <v>1167.07058823529</v>
      </c>
      <c r="J15" s="19">
        <v>1099.9568627450999</v>
      </c>
      <c r="K15" s="19">
        <v>1030.1823529411799</v>
      </c>
      <c r="L15" s="19">
        <v>1167.38235294118</v>
      </c>
      <c r="M15" s="19">
        <v>1120.1624999999999</v>
      </c>
      <c r="N15" s="20">
        <v>1088.6945945945899</v>
      </c>
      <c r="O15" s="20">
        <v>976.48333333333301</v>
      </c>
      <c r="P15" s="20">
        <v>1124.4147058823501</v>
      </c>
      <c r="Q15" s="20">
        <v>1073.3</v>
      </c>
      <c r="R15" s="15">
        <v>0.68055555555555602</v>
      </c>
      <c r="S15" s="15">
        <v>0.148148148148148</v>
      </c>
      <c r="T15" s="15">
        <v>5.5555555555555601E-2</v>
      </c>
      <c r="U15" s="15">
        <v>7.8703703703703706E-2</v>
      </c>
      <c r="V15" s="15">
        <v>3.7037037037037E-2</v>
      </c>
      <c r="W15" s="9">
        <f>(C15-B15)*100</f>
        <v>3.7037037037036979</v>
      </c>
      <c r="X15" s="9">
        <f>(D15-E15)*100</f>
        <v>-1.8518518518518934</v>
      </c>
      <c r="Y15" s="13">
        <f>J15-K15</f>
        <v>69.774509803919955</v>
      </c>
    </row>
    <row r="16" spans="1:25">
      <c r="A16" s="28" t="s">
        <v>38</v>
      </c>
      <c r="B16" s="15">
        <v>0.64814814814814803</v>
      </c>
      <c r="C16" s="15">
        <v>0.88888888888888895</v>
      </c>
      <c r="D16" s="15">
        <v>0.70370370370370405</v>
      </c>
      <c r="E16" s="15">
        <v>0.55555555555555602</v>
      </c>
      <c r="F16" s="20">
        <v>1450.2222222222199</v>
      </c>
      <c r="G16" s="20">
        <v>1378.0062499999999</v>
      </c>
      <c r="H16" s="20">
        <v>1333.57954545455</v>
      </c>
      <c r="I16" s="20">
        <v>1504.8285714285701</v>
      </c>
      <c r="J16" s="19">
        <v>1382.9142857142899</v>
      </c>
      <c r="K16" s="19">
        <v>1378.0062499999999</v>
      </c>
      <c r="L16" s="19">
        <v>1333.57954545455</v>
      </c>
      <c r="M16" s="19">
        <v>1504.8285714285701</v>
      </c>
      <c r="N16" s="20">
        <v>1325.74545454545</v>
      </c>
      <c r="O16" s="20">
        <v>1378.0062499999999</v>
      </c>
      <c r="P16" s="20">
        <v>1363.46052631579</v>
      </c>
      <c r="Q16" s="20">
        <v>1357.03</v>
      </c>
      <c r="R16" s="15">
        <v>0.842592592592593</v>
      </c>
      <c r="S16" s="15">
        <v>3.7037037037037E-2</v>
      </c>
      <c r="T16" s="15">
        <v>4.1666666666666699E-2</v>
      </c>
      <c r="U16" s="15">
        <v>1.38888888888889E-2</v>
      </c>
      <c r="V16" s="15">
        <v>6.4814814814814797E-2</v>
      </c>
      <c r="W16" s="9">
        <f>(C16-B16)*100</f>
        <v>24.07407407407409</v>
      </c>
      <c r="X16" s="9">
        <f>(D16-E16)*100</f>
        <v>14.814814814814802</v>
      </c>
      <c r="Y16" s="13">
        <f>J16-K16</f>
        <v>4.9080357142900084</v>
      </c>
    </row>
    <row r="17" spans="1:25">
      <c r="A17" s="28" t="s">
        <v>42</v>
      </c>
      <c r="B17" s="15">
        <v>0.79629629629629595</v>
      </c>
      <c r="C17" s="15">
        <v>0.88888888888888895</v>
      </c>
      <c r="D17" s="15">
        <v>0.83333333333333304</v>
      </c>
      <c r="E17" s="15">
        <v>0.88888888888888895</v>
      </c>
      <c r="F17" s="20">
        <v>1306.75490196078</v>
      </c>
      <c r="G17" s="20">
        <v>1299.2055555555601</v>
      </c>
      <c r="H17" s="20">
        <v>1321.9571428571401</v>
      </c>
      <c r="I17" s="20">
        <v>1333.22352941176</v>
      </c>
      <c r="J17" s="19">
        <v>1306.75490196078</v>
      </c>
      <c r="K17" s="19">
        <v>1299.2055555555601</v>
      </c>
      <c r="L17" s="19">
        <v>1321.9571428571401</v>
      </c>
      <c r="M17" s="19">
        <v>1272.6312499999999</v>
      </c>
      <c r="N17" s="20">
        <v>1231.95581395349</v>
      </c>
      <c r="O17" s="20">
        <v>1264.04375</v>
      </c>
      <c r="P17" s="20">
        <v>1311.5422222222201</v>
      </c>
      <c r="Q17" s="20">
        <v>1225.68</v>
      </c>
      <c r="R17" s="15">
        <v>0.84722222222222199</v>
      </c>
      <c r="S17" s="15">
        <v>4.1666666666666699E-2</v>
      </c>
      <c r="T17" s="15">
        <v>9.2592592592592605E-3</v>
      </c>
      <c r="U17" s="15">
        <v>0.101851851851852</v>
      </c>
      <c r="V17" s="15">
        <v>0</v>
      </c>
      <c r="W17" s="9">
        <f>(C17-B17)*100</f>
        <v>9.2592592592593004</v>
      </c>
      <c r="X17" s="9">
        <f>(D17-E17)*100</f>
        <v>-5.5555555555555909</v>
      </c>
      <c r="Y17" s="13">
        <f>J17-K17</f>
        <v>7.5493464052199215</v>
      </c>
    </row>
    <row r="18" spans="1:25">
      <c r="A18" s="8" t="s">
        <v>43</v>
      </c>
      <c r="B18" s="15">
        <v>0.68518518518518501</v>
      </c>
      <c r="C18" s="15">
        <v>0.83333333333333304</v>
      </c>
      <c r="D18" s="15">
        <v>0.75925925925925897</v>
      </c>
      <c r="E18" s="15">
        <v>0.77777777777777801</v>
      </c>
      <c r="F18" s="20">
        <v>1348.21041666667</v>
      </c>
      <c r="G18" s="20">
        <v>1273.4222222222199</v>
      </c>
      <c r="H18" s="20">
        <v>1230.81428571429</v>
      </c>
      <c r="I18" s="20">
        <v>1162.27058823529</v>
      </c>
      <c r="J18" s="19">
        <v>1321.50217391304</v>
      </c>
      <c r="K18" s="19">
        <v>1235.5</v>
      </c>
      <c r="L18" s="19">
        <v>1214.9979166666701</v>
      </c>
      <c r="M18" s="19">
        <v>1162.27058823529</v>
      </c>
      <c r="N18" s="20">
        <v>1298.30833333333</v>
      </c>
      <c r="O18" s="20">
        <v>1236.48</v>
      </c>
      <c r="P18" s="20">
        <v>1190.7195121951199</v>
      </c>
      <c r="Q18" s="20">
        <v>1090.45</v>
      </c>
      <c r="R18" s="15">
        <v>0.69444444444444398</v>
      </c>
      <c r="S18" s="15">
        <v>7.8703703703703706E-2</v>
      </c>
      <c r="T18" s="15">
        <v>4.1666666666666699E-2</v>
      </c>
      <c r="U18" s="15">
        <v>0.17592592592592601</v>
      </c>
      <c r="V18" s="15">
        <v>9.2592592592592605E-3</v>
      </c>
      <c r="W18" s="9">
        <f>(C18-B18)*100</f>
        <v>14.814814814814802</v>
      </c>
      <c r="X18" s="9">
        <f>(D18-E18)*100</f>
        <v>-1.8518518518519045</v>
      </c>
      <c r="Y18" s="13">
        <f>J18-K18</f>
        <v>86.002173913039996</v>
      </c>
    </row>
    <row r="19" spans="1:25">
      <c r="A19" s="28" t="s">
        <v>44</v>
      </c>
      <c r="B19" s="15">
        <v>0.55555555555555602</v>
      </c>
      <c r="C19" s="15">
        <v>0.66666666666666696</v>
      </c>
      <c r="D19" s="15">
        <v>0.61111111111111105</v>
      </c>
      <c r="E19" s="15">
        <v>0.5</v>
      </c>
      <c r="F19" s="20">
        <v>1363.5829787233999</v>
      </c>
      <c r="G19" s="20">
        <v>1407.4352941176501</v>
      </c>
      <c r="H19" s="20">
        <v>1205.0392156862699</v>
      </c>
      <c r="I19" s="20">
        <v>1260.61764705882</v>
      </c>
      <c r="J19" s="19">
        <v>1332.46444444444</v>
      </c>
      <c r="K19" s="19">
        <v>1407.4352941176501</v>
      </c>
      <c r="L19" s="19">
        <v>1216.9639999999999</v>
      </c>
      <c r="M19" s="19">
        <v>1214.64375</v>
      </c>
      <c r="N19" s="20">
        <v>1287.63103448276</v>
      </c>
      <c r="O19" s="20">
        <v>1414.43333333333</v>
      </c>
      <c r="P19" s="20">
        <v>1289.484375</v>
      </c>
      <c r="Q19" s="20">
        <v>1135.4777777777799</v>
      </c>
      <c r="R19" s="15">
        <v>0.31481481481481499</v>
      </c>
      <c r="S19" s="15">
        <v>0.157407407407407</v>
      </c>
      <c r="T19" s="15">
        <v>2.7777777777777801E-2</v>
      </c>
      <c r="U19" s="15">
        <v>0.46296296296296302</v>
      </c>
      <c r="V19" s="15">
        <v>3.7037037037037E-2</v>
      </c>
      <c r="W19" s="9">
        <f>(C19-B19)*100</f>
        <v>11.111111111111093</v>
      </c>
      <c r="X19" s="9">
        <f>(D19-E19)*100</f>
        <v>11.111111111111105</v>
      </c>
      <c r="Y19" s="13">
        <f>J19-K19</f>
        <v>-74.970849673210068</v>
      </c>
    </row>
    <row r="20" spans="1:25">
      <c r="A20" s="8" t="s">
        <v>45</v>
      </c>
      <c r="B20" s="15">
        <v>0.66666666666666696</v>
      </c>
      <c r="C20" s="15">
        <v>0.72222222222222199</v>
      </c>
      <c r="D20" s="15">
        <v>0.72222222222222199</v>
      </c>
      <c r="E20" s="15">
        <v>0.77777777777777801</v>
      </c>
      <c r="F20" s="20">
        <v>1270.74038461538</v>
      </c>
      <c r="G20" s="20">
        <v>1191.0999999999999</v>
      </c>
      <c r="H20" s="20">
        <v>1324.61481481481</v>
      </c>
      <c r="I20" s="20">
        <v>1274.37222222222</v>
      </c>
      <c r="J20" s="19">
        <v>1229.44693877551</v>
      </c>
      <c r="K20" s="19">
        <v>1260.1647058823501</v>
      </c>
      <c r="L20" s="19">
        <v>1281.546</v>
      </c>
      <c r="M20" s="19">
        <v>1274.37222222222</v>
      </c>
      <c r="N20" s="20">
        <v>1201.7</v>
      </c>
      <c r="O20" s="20">
        <v>1292.9923076923101</v>
      </c>
      <c r="P20" s="20">
        <v>1252.5763157894701</v>
      </c>
      <c r="Q20" s="20">
        <v>1238.11428571429</v>
      </c>
      <c r="R20" s="15">
        <v>0.51388888888888895</v>
      </c>
      <c r="S20" s="15">
        <v>0.11111111111111099</v>
      </c>
      <c r="T20" s="15">
        <v>4.1666666666666699E-2</v>
      </c>
      <c r="U20" s="15">
        <v>0.25925925925925902</v>
      </c>
      <c r="V20" s="15">
        <v>7.4074074074074098E-2</v>
      </c>
      <c r="W20" s="9">
        <f>(C20-B20)*100</f>
        <v>5.5555555555555021</v>
      </c>
      <c r="X20" s="9">
        <f>(D20-E20)*100</f>
        <v>-5.5555555555556024</v>
      </c>
      <c r="Y20" s="13">
        <f>J20-K20</f>
        <v>-30.717767106840029</v>
      </c>
    </row>
    <row r="21" spans="1:25">
      <c r="A21" s="8" t="s">
        <v>46</v>
      </c>
      <c r="B21" s="15">
        <v>0.62962962962962998</v>
      </c>
      <c r="C21" s="15">
        <v>0.83333333333333304</v>
      </c>
      <c r="D21" s="15">
        <v>0.72222222222222199</v>
      </c>
      <c r="E21" s="15">
        <v>0.66666666666666696</v>
      </c>
      <c r="F21" s="20">
        <v>1276.65769230769</v>
      </c>
      <c r="G21" s="20">
        <v>1198.8687500000001</v>
      </c>
      <c r="H21" s="20">
        <v>1181.11224489796</v>
      </c>
      <c r="I21" s="20">
        <v>1193.2666666666701</v>
      </c>
      <c r="J21" s="19">
        <v>1251.2260000000001</v>
      </c>
      <c r="K21" s="19">
        <v>1149.9933333333299</v>
      </c>
      <c r="L21" s="19">
        <v>1181.11224489796</v>
      </c>
      <c r="M21" s="19">
        <v>1193.2666666666701</v>
      </c>
      <c r="N21" s="20">
        <v>1192.27272727273</v>
      </c>
      <c r="O21" s="20">
        <v>1101.2357142857099</v>
      </c>
      <c r="P21" s="20">
        <v>1124.74871794872</v>
      </c>
      <c r="Q21" s="20">
        <v>1154.81666666667</v>
      </c>
      <c r="R21" s="15">
        <v>0.67592592592592604</v>
      </c>
      <c r="S21" s="15">
        <v>0.13888888888888901</v>
      </c>
      <c r="T21" s="15">
        <v>1.38888888888889E-2</v>
      </c>
      <c r="U21" s="15">
        <v>0.171296296296296</v>
      </c>
      <c r="V21" s="15">
        <v>0</v>
      </c>
      <c r="W21" s="9">
        <f>(C21-B21)*100</f>
        <v>20.370370370370306</v>
      </c>
      <c r="X21" s="9">
        <f>(D21-E21)*100</f>
        <v>5.5555555555555021</v>
      </c>
      <c r="Y21" s="13">
        <f>J21-K21</f>
        <v>101.23266666667018</v>
      </c>
    </row>
    <row r="22" spans="1:25">
      <c r="A22" s="8" t="s">
        <v>47</v>
      </c>
      <c r="B22" s="15">
        <v>0.74074074074074103</v>
      </c>
      <c r="C22" s="15">
        <v>0.83333333333333304</v>
      </c>
      <c r="D22" s="15">
        <v>0.77777777777777801</v>
      </c>
      <c r="E22" s="15">
        <v>0.83333333333333304</v>
      </c>
      <c r="F22" s="20">
        <v>967.42075471698104</v>
      </c>
      <c r="G22" s="20">
        <v>870.71666666666704</v>
      </c>
      <c r="H22" s="20">
        <v>933.70566037735796</v>
      </c>
      <c r="I22" s="20">
        <v>1066.6388888888901</v>
      </c>
      <c r="J22" s="19">
        <v>942.26078431372605</v>
      </c>
      <c r="K22" s="19">
        <v>870.71666666666704</v>
      </c>
      <c r="L22" s="19">
        <v>888.24599999999998</v>
      </c>
      <c r="M22" s="19">
        <v>976.82666666666705</v>
      </c>
      <c r="N22" s="20">
        <v>978.98205128205097</v>
      </c>
      <c r="O22" s="20">
        <v>889.57333333333304</v>
      </c>
      <c r="P22" s="20">
        <v>880.98780487804902</v>
      </c>
      <c r="Q22" s="20">
        <v>1029.425</v>
      </c>
      <c r="R22" s="15">
        <v>0.81944444444444398</v>
      </c>
      <c r="S22" s="15">
        <v>0.12962962962963001</v>
      </c>
      <c r="T22" s="15">
        <v>1.38888888888889E-2</v>
      </c>
      <c r="U22" s="15">
        <v>2.7777777777777801E-2</v>
      </c>
      <c r="V22" s="15">
        <v>9.2592592592592605E-3</v>
      </c>
      <c r="W22" s="9">
        <f>(C22-B22)*100</f>
        <v>9.2592592592592009</v>
      </c>
      <c r="X22" s="9">
        <f>(D22-E22)*100</f>
        <v>-5.5555555555555021</v>
      </c>
      <c r="Y22" s="13">
        <f>J22-K22</f>
        <v>71.544117647059011</v>
      </c>
    </row>
    <row r="23" spans="1:25">
      <c r="A23" s="8" t="s">
        <v>48</v>
      </c>
      <c r="B23" s="15">
        <v>0.74074074074074103</v>
      </c>
      <c r="C23" s="15">
        <v>0.77777777777777801</v>
      </c>
      <c r="D23" s="15">
        <v>0.85185185185185197</v>
      </c>
      <c r="E23" s="15">
        <v>0.88888888888888895</v>
      </c>
      <c r="F23" s="20">
        <v>1149.6471698113201</v>
      </c>
      <c r="G23" s="20">
        <v>1140.4666666666701</v>
      </c>
      <c r="H23" s="20">
        <v>1125.4000000000001</v>
      </c>
      <c r="I23" s="20">
        <v>1135.8555555555599</v>
      </c>
      <c r="J23" s="19">
        <v>1136.7057692307701</v>
      </c>
      <c r="K23" s="19">
        <v>1140.4666666666701</v>
      </c>
      <c r="L23" s="19">
        <v>1083.23529411765</v>
      </c>
      <c r="M23" s="19">
        <v>1089.9352941176501</v>
      </c>
      <c r="N23" s="20">
        <v>1125.8641025641</v>
      </c>
      <c r="O23" s="20">
        <v>1146.7285714285699</v>
      </c>
      <c r="P23" s="20">
        <v>1055.40227272727</v>
      </c>
      <c r="Q23" s="20">
        <v>1050.10666666667</v>
      </c>
      <c r="R23" s="15">
        <v>0.81481481481481499</v>
      </c>
      <c r="S23" s="15">
        <v>3.2407407407407399E-2</v>
      </c>
      <c r="T23" s="15">
        <v>1.38888888888889E-2</v>
      </c>
      <c r="U23" s="15">
        <v>3.2407407407407399E-2</v>
      </c>
      <c r="V23" s="15">
        <v>0.106481481481481</v>
      </c>
      <c r="W23" s="9">
        <f>(C23-B23)*100</f>
        <v>3.7037037037036979</v>
      </c>
      <c r="X23" s="9">
        <f>(D23-E23)*100</f>
        <v>-3.7037037037036979</v>
      </c>
      <c r="Y23" s="13">
        <f>J23-K23</f>
        <v>-3.7608974359000058</v>
      </c>
    </row>
    <row r="24" spans="1:25">
      <c r="A24" s="8" t="s">
        <v>49</v>
      </c>
      <c r="B24" s="15">
        <v>0.75925925925925897</v>
      </c>
      <c r="C24" s="15">
        <v>0.72222222222222199</v>
      </c>
      <c r="D24" s="15">
        <v>0.81481481481481499</v>
      </c>
      <c r="E24" s="15">
        <v>0.88888888888888895</v>
      </c>
      <c r="F24" s="20">
        <v>1179.5816326530601</v>
      </c>
      <c r="G24" s="20">
        <v>1358.5117647058801</v>
      </c>
      <c r="H24" s="20">
        <v>1219.25961538462</v>
      </c>
      <c r="I24" s="20">
        <v>1274.6187500000001</v>
      </c>
      <c r="J24" s="19">
        <v>1202.7916666666699</v>
      </c>
      <c r="K24" s="19">
        <v>1321.05</v>
      </c>
      <c r="L24" s="19">
        <v>1206.9627450980399</v>
      </c>
      <c r="M24" s="19">
        <v>1274.6187500000001</v>
      </c>
      <c r="N24" s="20">
        <v>1198.1439024390199</v>
      </c>
      <c r="O24" s="20">
        <v>1305.5307692307699</v>
      </c>
      <c r="P24" s="20">
        <v>1183.11590909091</v>
      </c>
      <c r="Q24" s="20">
        <v>1274.6187500000001</v>
      </c>
      <c r="R24" s="15">
        <v>0.84722222222222199</v>
      </c>
      <c r="S24" s="15">
        <v>2.7777777777777801E-2</v>
      </c>
      <c r="T24" s="15">
        <v>9.2592592592592605E-3</v>
      </c>
      <c r="U24" s="15">
        <v>0.115740740740741</v>
      </c>
      <c r="V24" s="15">
        <v>0</v>
      </c>
      <c r="W24" s="9">
        <f>(C24-B24)*100</f>
        <v>-3.7037037037036979</v>
      </c>
      <c r="X24" s="9">
        <f>(D24-E24)*100</f>
        <v>-7.4074074074073959</v>
      </c>
      <c r="Y24" s="13">
        <f>J24-K24</f>
        <v>-118.25833333333003</v>
      </c>
    </row>
    <row r="25" spans="1:25">
      <c r="A25" s="8" t="s">
        <v>50</v>
      </c>
      <c r="B25" s="15">
        <v>0.74074074074074103</v>
      </c>
      <c r="C25" s="15">
        <v>0.77777777777777801</v>
      </c>
      <c r="D25" s="15">
        <v>0.77777777777777801</v>
      </c>
      <c r="E25" s="15">
        <v>0.88888888888888895</v>
      </c>
      <c r="F25" s="20">
        <v>1151.64339622642</v>
      </c>
      <c r="G25" s="20">
        <v>1263.0944444444399</v>
      </c>
      <c r="H25" s="20">
        <v>1167.8403846153799</v>
      </c>
      <c r="I25" s="20">
        <v>1137.2117647058799</v>
      </c>
      <c r="J25" s="19">
        <v>1136.8499999999999</v>
      </c>
      <c r="K25" s="19">
        <v>1142.38666666667</v>
      </c>
      <c r="L25" s="19">
        <v>1150.4882352941199</v>
      </c>
      <c r="M25" s="19">
        <v>1137.2117647058799</v>
      </c>
      <c r="N25" s="20">
        <v>1104.8461538461499</v>
      </c>
      <c r="O25" s="20">
        <v>1122.55833333333</v>
      </c>
      <c r="P25" s="20">
        <v>1101.4048780487799</v>
      </c>
      <c r="Q25" s="20">
        <v>1121.4749999999999</v>
      </c>
      <c r="R25" s="15">
        <v>0.82407407407407396</v>
      </c>
      <c r="S25" s="15">
        <v>3.2407407407407399E-2</v>
      </c>
      <c r="T25" s="15">
        <v>1.85185185185185E-2</v>
      </c>
      <c r="U25" s="15">
        <v>0.125</v>
      </c>
      <c r="V25" s="15">
        <v>0</v>
      </c>
      <c r="W25" s="9">
        <f>(C25-B25)*100</f>
        <v>3.7037037037036979</v>
      </c>
      <c r="X25" s="9">
        <f>(D25-E25)*100</f>
        <v>-11.111111111111093</v>
      </c>
      <c r="Y25" s="13">
        <f>J25-K25</f>
        <v>-5.5366666666700439</v>
      </c>
    </row>
    <row r="26" spans="1:25">
      <c r="A26" s="8" t="s">
        <v>51</v>
      </c>
      <c r="B26" s="15">
        <v>0.85185185185185197</v>
      </c>
      <c r="C26" s="15">
        <v>0.88888888888888895</v>
      </c>
      <c r="D26" s="15">
        <v>0.83333333333333304</v>
      </c>
      <c r="E26" s="15">
        <v>0.88888888888888895</v>
      </c>
      <c r="F26" s="20">
        <v>1231.3307692307701</v>
      </c>
      <c r="G26" s="20">
        <v>1220.6294117647101</v>
      </c>
      <c r="H26" s="20">
        <v>1193.5943396226401</v>
      </c>
      <c r="I26" s="20">
        <v>1270.4833333333299</v>
      </c>
      <c r="J26" s="19">
        <v>1217.73529411765</v>
      </c>
      <c r="K26" s="19">
        <v>1220.6294117647101</v>
      </c>
      <c r="L26" s="19">
        <v>1149.336</v>
      </c>
      <c r="M26" s="19">
        <v>1229.7941176470599</v>
      </c>
      <c r="N26" s="20">
        <v>1179.18</v>
      </c>
      <c r="O26" s="20">
        <v>1218.78125</v>
      </c>
      <c r="P26" s="20">
        <v>1117.0928571428601</v>
      </c>
      <c r="Q26" s="20">
        <v>1261.6466666666699</v>
      </c>
      <c r="R26" s="15">
        <v>0.75</v>
      </c>
      <c r="S26" s="15">
        <v>9.7222222222222196E-2</v>
      </c>
      <c r="T26" s="15">
        <v>9.2592592592592605E-3</v>
      </c>
      <c r="U26" s="15">
        <v>0.13888888888888901</v>
      </c>
      <c r="V26" s="15">
        <v>4.6296296296296302E-3</v>
      </c>
      <c r="W26" s="9">
        <f>(C26-B26)*100</f>
        <v>3.7037037037036979</v>
      </c>
      <c r="X26" s="9">
        <f>(D26-E26)*100</f>
        <v>-5.5555555555555909</v>
      </c>
      <c r="Y26" s="13">
        <f>J26-K26</f>
        <v>-2.8941176470600567</v>
      </c>
    </row>
    <row r="27" spans="1:25">
      <c r="A27" s="8" t="s">
        <v>52</v>
      </c>
      <c r="B27" s="15">
        <v>0.87037037037037002</v>
      </c>
      <c r="C27" s="15">
        <v>0.88888888888888895</v>
      </c>
      <c r="D27" s="15">
        <v>0.83333333333333304</v>
      </c>
      <c r="E27" s="15">
        <v>0.83333333333333304</v>
      </c>
      <c r="F27" s="20">
        <v>1101.8150943396199</v>
      </c>
      <c r="G27" s="20">
        <v>1111.1555555555601</v>
      </c>
      <c r="H27" s="20">
        <v>1057.9777777777799</v>
      </c>
      <c r="I27" s="20">
        <v>1136.2437500000001</v>
      </c>
      <c r="J27" s="19">
        <v>1088.0211538461499</v>
      </c>
      <c r="K27" s="19">
        <v>1066.69411764706</v>
      </c>
      <c r="L27" s="19">
        <v>1011.69411764706</v>
      </c>
      <c r="M27" s="19">
        <v>1045.55</v>
      </c>
      <c r="N27" s="20">
        <v>1055.45217391304</v>
      </c>
      <c r="O27" s="20">
        <v>1035.68</v>
      </c>
      <c r="P27" s="20">
        <v>934.57857142857097</v>
      </c>
      <c r="Q27" s="20">
        <v>1018.25384615385</v>
      </c>
      <c r="R27" s="15">
        <v>0.875</v>
      </c>
      <c r="S27" s="15">
        <v>5.5555555555555601E-2</v>
      </c>
      <c r="T27" s="15">
        <v>0</v>
      </c>
      <c r="U27" s="15">
        <v>5.5555555555555601E-2</v>
      </c>
      <c r="V27" s="15">
        <v>1.38888888888889E-2</v>
      </c>
      <c r="W27" s="9">
        <f>(C27-B27)*100</f>
        <v>1.8518518518518934</v>
      </c>
      <c r="X27" s="9">
        <f>(D27-E27)*100</f>
        <v>0</v>
      </c>
      <c r="Y27" s="13">
        <f>J27-K27</f>
        <v>21.327036199089889</v>
      </c>
    </row>
    <row r="28" spans="1:25">
      <c r="A28" s="8" t="s">
        <v>53</v>
      </c>
      <c r="B28" s="15">
        <v>0.77777777777777801</v>
      </c>
      <c r="C28" s="15">
        <v>0.83333333333333304</v>
      </c>
      <c r="D28" s="15">
        <v>0.68518518518518501</v>
      </c>
      <c r="E28" s="15">
        <v>0.66666666666666696</v>
      </c>
      <c r="F28" s="20">
        <v>1169.25185185185</v>
      </c>
      <c r="G28" s="20">
        <v>1134.2666666666701</v>
      </c>
      <c r="H28" s="20">
        <v>1178.78301886792</v>
      </c>
      <c r="I28" s="20">
        <v>1187.9000000000001</v>
      </c>
      <c r="J28" s="19">
        <v>1143.87115384615</v>
      </c>
      <c r="K28" s="19">
        <v>1134.2666666666701</v>
      </c>
      <c r="L28" s="19">
        <v>1167.7153846153799</v>
      </c>
      <c r="M28" s="19">
        <v>1156.0647058823499</v>
      </c>
      <c r="N28" s="20">
        <v>1134.0474999999999</v>
      </c>
      <c r="O28" s="20">
        <v>1106.12666666667</v>
      </c>
      <c r="P28" s="20">
        <v>1114.1388888888901</v>
      </c>
      <c r="Q28" s="20">
        <v>1095.0818181818199</v>
      </c>
      <c r="R28" s="15">
        <v>0.92129629629629595</v>
      </c>
      <c r="S28" s="15">
        <v>4.1666666666666699E-2</v>
      </c>
      <c r="T28" s="15">
        <v>1.38888888888889E-2</v>
      </c>
      <c r="U28" s="15">
        <v>1.85185185185185E-2</v>
      </c>
      <c r="V28" s="15">
        <v>4.6296296296296302E-3</v>
      </c>
      <c r="W28" s="9">
        <f>(C28-B28)*100</f>
        <v>5.5555555555555021</v>
      </c>
      <c r="X28" s="9">
        <f>(D28-E28)*100</f>
        <v>1.8518518518518046</v>
      </c>
      <c r="Y28" s="13">
        <f>J28-K28</f>
        <v>9.6044871794799747</v>
      </c>
    </row>
    <row r="29" spans="1:25">
      <c r="B29" s="15"/>
      <c r="C29" s="15"/>
      <c r="D29" s="15"/>
      <c r="E29" s="15"/>
      <c r="F29" s="20"/>
      <c r="G29" s="20"/>
      <c r="H29" s="20"/>
      <c r="I29" s="20"/>
      <c r="J29" s="19"/>
      <c r="K29" s="19"/>
      <c r="L29" s="19"/>
      <c r="M29" s="19"/>
      <c r="N29" s="20"/>
      <c r="O29" s="20"/>
      <c r="P29" s="20"/>
      <c r="Q29" s="20"/>
      <c r="R29" s="15"/>
      <c r="S29" s="15"/>
      <c r="T29" s="15"/>
      <c r="U29" s="15"/>
      <c r="V29" s="15"/>
    </row>
    <row r="30" spans="1:25" s="8" customFormat="1">
      <c r="A30" s="12" t="s">
        <v>17</v>
      </c>
      <c r="B30" s="16">
        <f>AVERAGE(B5:B28)</f>
        <v>0.75154320987654311</v>
      </c>
      <c r="C30" s="16">
        <f t="shared" ref="C30:E30" si="0">AVERAGE(C5:C28)</f>
        <v>0.82175925925925908</v>
      </c>
      <c r="D30" s="16">
        <f t="shared" si="0"/>
        <v>0.78626543209876509</v>
      </c>
      <c r="E30" s="16">
        <f t="shared" si="0"/>
        <v>0.79629629629629639</v>
      </c>
      <c r="F30" s="21">
        <f>AVERAGE(F5:F28)</f>
        <v>1217.4971910488305</v>
      </c>
      <c r="G30" s="21">
        <f t="shared" ref="G30:M30" si="1">AVERAGE(G5:G28)</f>
        <v>1216.6922930283229</v>
      </c>
      <c r="H30" s="21">
        <f t="shared" si="1"/>
        <v>1176.5885656918133</v>
      </c>
      <c r="I30" s="21">
        <f t="shared" si="1"/>
        <v>1216.4013708955804</v>
      </c>
      <c r="J30" s="16">
        <f t="shared" si="1"/>
        <v>1198.7721549149367</v>
      </c>
      <c r="K30" s="16">
        <f t="shared" si="1"/>
        <v>1199.2197821350769</v>
      </c>
      <c r="L30" s="16">
        <f t="shared" si="1"/>
        <v>1161.8253861713017</v>
      </c>
      <c r="M30" s="16">
        <f t="shared" si="1"/>
        <v>1190.3887565164953</v>
      </c>
      <c r="N30" s="21">
        <f t="shared" ref="N30:Y30" si="2">AVERAGE(N5:N28)</f>
        <v>1172.5893752475931</v>
      </c>
      <c r="O30" s="21">
        <f t="shared" si="2"/>
        <v>1187.518293078449</v>
      </c>
      <c r="P30" s="21">
        <f t="shared" si="2"/>
        <v>1141.0379508492442</v>
      </c>
      <c r="Q30" s="21">
        <f t="shared" si="2"/>
        <v>1163.3684513807968</v>
      </c>
      <c r="R30" s="16">
        <f t="shared" si="2"/>
        <v>0.76157407407407407</v>
      </c>
      <c r="S30" s="16">
        <f t="shared" si="2"/>
        <v>8.9120370370370364E-2</v>
      </c>
      <c r="T30" s="16">
        <f t="shared" si="2"/>
        <v>2.0061728395061731E-2</v>
      </c>
      <c r="U30" s="16">
        <f t="shared" si="2"/>
        <v>0.10628858024691361</v>
      </c>
      <c r="V30" s="16">
        <f t="shared" si="2"/>
        <v>2.2955246913580224E-2</v>
      </c>
      <c r="W30" s="16">
        <f t="shared" si="2"/>
        <v>7.0216049382716008</v>
      </c>
      <c r="X30" s="16">
        <f t="shared" si="2"/>
        <v>-1.003086419753102</v>
      </c>
      <c r="Y30" s="16">
        <f t="shared" si="2"/>
        <v>-0.44762722014006801</v>
      </c>
    </row>
    <row r="31" spans="1:25">
      <c r="A31" s="56" t="s">
        <v>67</v>
      </c>
      <c r="B31" s="57">
        <f>(STDEV(B5:B28)/COUNT(B5:B28)^0.5)*100</f>
        <v>1.7832038139160438</v>
      </c>
      <c r="C31" s="57">
        <f t="shared" ref="C31:E31" si="3">(STDEV(C5:C28)/COUNT(C5:C28)^0.5)*100</f>
        <v>1.7044550870569628</v>
      </c>
      <c r="D31" s="57">
        <f t="shared" si="3"/>
        <v>1.6793634533508868</v>
      </c>
      <c r="E31" s="57">
        <f t="shared" si="3"/>
        <v>2.4036884442074178</v>
      </c>
      <c r="F31" s="57">
        <f t="shared" ref="F31:V31" si="4">STDEV(F5:F28)/COUNT(F5:F28)^0.5</f>
        <v>24.002573819911685</v>
      </c>
      <c r="G31" s="57">
        <f t="shared" si="4"/>
        <v>29.660639633914165</v>
      </c>
      <c r="H31" s="57">
        <f t="shared" si="4"/>
        <v>19.942205265663073</v>
      </c>
      <c r="I31" s="57">
        <f t="shared" si="4"/>
        <v>22.991559846055431</v>
      </c>
      <c r="J31" s="57">
        <f t="shared" si="4"/>
        <v>23.697962577892184</v>
      </c>
      <c r="K31" s="57">
        <f t="shared" si="4"/>
        <v>29.747567492412617</v>
      </c>
      <c r="L31" s="57">
        <f t="shared" si="4"/>
        <v>23.600195078468431</v>
      </c>
      <c r="M31" s="57">
        <f t="shared" si="4"/>
        <v>25.48428191486369</v>
      </c>
      <c r="N31" s="57">
        <f t="shared" si="4"/>
        <v>20.940553541632475</v>
      </c>
      <c r="O31" s="57">
        <f t="shared" si="4"/>
        <v>30.485945176325419</v>
      </c>
      <c r="P31" s="57">
        <f t="shared" si="4"/>
        <v>25.639554226674196</v>
      </c>
      <c r="Q31" s="57">
        <f t="shared" si="4"/>
        <v>22.120466734580461</v>
      </c>
      <c r="R31" s="57">
        <f t="shared" si="4"/>
        <v>2.8713928623995594E-2</v>
      </c>
      <c r="S31" s="57">
        <f t="shared" si="4"/>
        <v>1.0793779094175221E-2</v>
      </c>
      <c r="T31" s="57">
        <f t="shared" si="4"/>
        <v>3.1732616351499553E-3</v>
      </c>
      <c r="U31" s="57">
        <f t="shared" si="4"/>
        <v>2.1029004407179232E-2</v>
      </c>
      <c r="V31" s="57">
        <f t="shared" si="4"/>
        <v>5.6665473743520069E-3</v>
      </c>
    </row>
    <row r="32" spans="1:25" s="8" customFormat="1">
      <c r="A32" s="8" t="s">
        <v>56</v>
      </c>
      <c r="B32" s="18">
        <f>TTEST(B5:B28,C5:C28,1,1)</f>
        <v>2.4490868361881754E-5</v>
      </c>
      <c r="C32" s="18"/>
      <c r="D32" s="18">
        <f>TTEST(D5:D28,E5:E28,1,1)</f>
        <v>0.30791712745566729</v>
      </c>
      <c r="E32" s="18"/>
      <c r="F32" s="18">
        <f>TTEST(F5:F28,G5:G28,1,1)</f>
        <v>0.47824232740573969</v>
      </c>
      <c r="G32" s="25"/>
      <c r="H32" s="18">
        <f>TTEST(H5:H28,I5:I28,1,1)</f>
        <v>5.1839698692208915E-3</v>
      </c>
      <c r="I32" s="25"/>
      <c r="J32" s="18">
        <f>TTEST(J5:J28,K5:K28,1,1)</f>
        <v>0.48435960244408022</v>
      </c>
      <c r="K32" s="25"/>
      <c r="L32" s="18">
        <f>TTEST(L5:L28,M5:M28,1,1)</f>
        <v>1.1150798818630136E-2</v>
      </c>
      <c r="M32" s="25"/>
      <c r="N32" s="18">
        <f>TTEST(N5:N28,O5:O28,1,1)</f>
        <v>0.1630942348321926</v>
      </c>
      <c r="O32" s="25"/>
      <c r="P32" s="18">
        <f>TTEST(P5:P28,Q5:Q28,1,1)</f>
        <v>9.5808466456802396E-2</v>
      </c>
      <c r="Q32" s="25"/>
      <c r="R32" s="18"/>
      <c r="S32" s="26">
        <f>TTEST(S5:S28,T5:T28,1,1)</f>
        <v>7.1498741966584374E-7</v>
      </c>
      <c r="T32" s="18"/>
      <c r="U32" s="18"/>
      <c r="V32" s="18"/>
      <c r="X32" s="8">
        <f>CORREL(W5:W28,X5:X28)</f>
        <v>0.22186733915564719</v>
      </c>
    </row>
    <row r="33" spans="2:22" s="8" customFormat="1">
      <c r="B33" s="18"/>
      <c r="C33" s="18"/>
      <c r="D33" s="18"/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18"/>
      <c r="S33" s="26"/>
      <c r="T33" s="18"/>
      <c r="U33" s="18"/>
      <c r="V33" s="18"/>
    </row>
    <row r="34" spans="2:22" s="8" customFormat="1">
      <c r="B34" s="18"/>
      <c r="C34" s="18"/>
      <c r="D34" s="18"/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18"/>
      <c r="S34" s="26"/>
      <c r="T34" s="18"/>
      <c r="U34" s="18"/>
      <c r="V34" s="18"/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32" zoomScale="85" zoomScaleNormal="85" zoomScalePageLayoutView="85" workbookViewId="0">
      <selection activeCell="H54" sqref="H54"/>
    </sheetView>
  </sheetViews>
  <sheetFormatPr baseColWidth="10" defaultColWidth="9.1640625" defaultRowHeight="14" x14ac:dyDescent="0"/>
  <cols>
    <col min="1" max="1" width="20.83203125" customWidth="1"/>
    <col min="2" max="13" width="9.1640625" style="9"/>
  </cols>
  <sheetData>
    <row r="1" spans="1:20" s="10" customFormat="1" ht="16">
      <c r="B1" s="65" t="s">
        <v>13</v>
      </c>
      <c r="C1" s="65"/>
      <c r="D1" s="65"/>
      <c r="E1" s="65"/>
      <c r="F1" s="66" t="s">
        <v>14</v>
      </c>
      <c r="G1" s="66"/>
      <c r="H1" s="66"/>
      <c r="I1" s="66"/>
      <c r="J1" s="67" t="s">
        <v>15</v>
      </c>
      <c r="K1" s="67"/>
      <c r="L1" s="67"/>
      <c r="M1" s="67"/>
      <c r="O1" s="35" t="s">
        <v>13</v>
      </c>
      <c r="P1" s="41" t="s">
        <v>14</v>
      </c>
      <c r="Q1" s="43" t="s">
        <v>15</v>
      </c>
      <c r="R1" s="35" t="s">
        <v>13</v>
      </c>
      <c r="S1" s="41" t="s">
        <v>14</v>
      </c>
      <c r="T1" s="43" t="s">
        <v>15</v>
      </c>
    </row>
    <row r="2" spans="1:20" s="10" customFormat="1" ht="16">
      <c r="B2" s="31"/>
      <c r="C2" s="31"/>
      <c r="D2" s="31"/>
      <c r="E2" s="31"/>
      <c r="F2" s="38"/>
      <c r="G2" s="38"/>
      <c r="H2" s="38"/>
      <c r="I2" s="38"/>
      <c r="J2" s="47"/>
      <c r="K2" s="47"/>
      <c r="L2" s="47"/>
      <c r="M2" s="47"/>
      <c r="O2" s="35"/>
      <c r="P2" s="41"/>
      <c r="Q2" s="43"/>
      <c r="R2" s="35"/>
      <c r="S2" s="41"/>
      <c r="T2" s="43"/>
    </row>
    <row r="3" spans="1:20" s="11" customFormat="1">
      <c r="B3" s="32" t="s">
        <v>5</v>
      </c>
      <c r="C3" s="32" t="s">
        <v>6</v>
      </c>
      <c r="D3" s="32" t="s">
        <v>7</v>
      </c>
      <c r="E3" s="32" t="s">
        <v>8</v>
      </c>
      <c r="F3" s="39" t="s">
        <v>5</v>
      </c>
      <c r="G3" s="39" t="s">
        <v>6</v>
      </c>
      <c r="H3" s="39" t="s">
        <v>7</v>
      </c>
      <c r="I3" s="39" t="s">
        <v>8</v>
      </c>
      <c r="J3" s="44" t="s">
        <v>5</v>
      </c>
      <c r="K3" s="44" t="s">
        <v>6</v>
      </c>
      <c r="L3" s="44" t="s">
        <v>7</v>
      </c>
      <c r="M3" s="44" t="s">
        <v>8</v>
      </c>
      <c r="O3" s="32" t="s">
        <v>16</v>
      </c>
      <c r="P3" s="39" t="s">
        <v>16</v>
      </c>
      <c r="Q3" s="44" t="s">
        <v>16</v>
      </c>
      <c r="R3" s="32" t="s">
        <v>54</v>
      </c>
      <c r="S3" s="39" t="s">
        <v>54</v>
      </c>
      <c r="T3" s="44" t="s">
        <v>54</v>
      </c>
    </row>
    <row r="4" spans="1:20">
      <c r="B4" s="33"/>
      <c r="C4" s="33"/>
      <c r="D4" s="33"/>
      <c r="E4" s="33"/>
      <c r="F4" s="40"/>
      <c r="G4" s="40"/>
      <c r="H4" s="40"/>
      <c r="I4" s="40"/>
      <c r="J4" s="45"/>
      <c r="K4" s="45"/>
      <c r="L4" s="45"/>
      <c r="M4" s="45"/>
      <c r="O4" s="36"/>
      <c r="P4" s="27"/>
      <c r="Q4" s="29"/>
      <c r="R4" s="36"/>
      <c r="S4" s="27"/>
      <c r="T4" s="29"/>
    </row>
    <row r="5" spans="1:20">
      <c r="A5" s="8" t="s">
        <v>27</v>
      </c>
      <c r="B5" s="33">
        <v>0.77777777777777801</v>
      </c>
      <c r="C5" s="33">
        <v>1</v>
      </c>
      <c r="D5" s="33">
        <v>0.88888888888888895</v>
      </c>
      <c r="E5" s="33">
        <v>0.83333333333333304</v>
      </c>
      <c r="F5" s="40">
        <v>0.88888888888888895</v>
      </c>
      <c r="G5" s="40">
        <v>1</v>
      </c>
      <c r="H5" s="40">
        <v>0.77777777777777801</v>
      </c>
      <c r="I5" s="40">
        <v>0.66666666666666696</v>
      </c>
      <c r="J5" s="45">
        <v>1</v>
      </c>
      <c r="K5" s="45">
        <v>1</v>
      </c>
      <c r="L5" s="45">
        <v>0.94444444444444398</v>
      </c>
      <c r="M5" s="45">
        <v>1</v>
      </c>
      <c r="O5" s="33">
        <f>(C5-B5)*100</f>
        <v>22.2222222222222</v>
      </c>
      <c r="P5" s="40">
        <f>(G5-F5)*100</f>
        <v>11.111111111111105</v>
      </c>
      <c r="Q5" s="45">
        <f>(K5-J5)*100</f>
        <v>0</v>
      </c>
      <c r="R5" s="33">
        <f>(D5-E5)*100</f>
        <v>5.5555555555555909</v>
      </c>
      <c r="S5" s="40">
        <f>(H5-I5)*100</f>
        <v>11.111111111111105</v>
      </c>
      <c r="T5" s="45">
        <f>(L5-M5)*100</f>
        <v>-5.5555555555556024</v>
      </c>
    </row>
    <row r="6" spans="1:20">
      <c r="A6" s="8" t="s">
        <v>28</v>
      </c>
      <c r="B6" s="33">
        <v>0.83333333333333304</v>
      </c>
      <c r="C6" s="33">
        <v>0.66666666666666696</v>
      </c>
      <c r="D6" s="33">
        <v>0.94444444444444398</v>
      </c>
      <c r="E6" s="33">
        <v>0.83333333333333304</v>
      </c>
      <c r="F6" s="40">
        <v>0.55555555555555602</v>
      </c>
      <c r="G6" s="40">
        <v>1</v>
      </c>
      <c r="H6" s="40">
        <v>0.83333333333333304</v>
      </c>
      <c r="I6" s="40">
        <v>0.5</v>
      </c>
      <c r="J6" s="45">
        <v>0.77777777777777801</v>
      </c>
      <c r="K6" s="45">
        <v>0.83333333333333304</v>
      </c>
      <c r="L6" s="45">
        <v>0.94444444444444398</v>
      </c>
      <c r="M6" s="45">
        <v>0.83333333333333304</v>
      </c>
      <c r="O6" s="33">
        <f t="shared" ref="O6:O15" si="0">(C6-B6)*100</f>
        <v>-16.666666666666607</v>
      </c>
      <c r="P6" s="40">
        <f t="shared" ref="P6:P15" si="1">(G6-F6)*100</f>
        <v>44.4444444444444</v>
      </c>
      <c r="Q6" s="45">
        <f t="shared" ref="Q6:Q15" si="2">(K6-J6)*100</f>
        <v>5.5555555555555021</v>
      </c>
      <c r="R6" s="33">
        <f t="shared" ref="R6:R28" si="3">(D6-E6)*100</f>
        <v>11.111111111111093</v>
      </c>
      <c r="S6" s="40">
        <f t="shared" ref="S6:S28" si="4">(H6-I6)*100</f>
        <v>33.3333333333333</v>
      </c>
      <c r="T6" s="45">
        <f t="shared" ref="T6:T28" si="5">(L6-M6)*100</f>
        <v>11.111111111111093</v>
      </c>
    </row>
    <row r="7" spans="1:20">
      <c r="A7" s="8" t="s">
        <v>29</v>
      </c>
      <c r="B7" s="33">
        <v>0.72222222222222199</v>
      </c>
      <c r="C7" s="33">
        <v>0.83333333333333304</v>
      </c>
      <c r="D7" s="33">
        <v>0.61111111111111105</v>
      </c>
      <c r="E7" s="33">
        <v>0.83333333333333304</v>
      </c>
      <c r="F7" s="40">
        <v>0.66666666666666696</v>
      </c>
      <c r="G7" s="40">
        <v>0.83333333333333304</v>
      </c>
      <c r="H7" s="40">
        <v>0.83333333333333304</v>
      </c>
      <c r="I7" s="40">
        <v>0.83333333333333304</v>
      </c>
      <c r="J7" s="45">
        <v>0.94444444444444398</v>
      </c>
      <c r="K7" s="45">
        <v>0.83333333333333304</v>
      </c>
      <c r="L7" s="45">
        <v>0.94444444444444398</v>
      </c>
      <c r="M7" s="45">
        <v>0.66666666666666696</v>
      </c>
      <c r="O7" s="33">
        <f t="shared" si="0"/>
        <v>11.111111111111105</v>
      </c>
      <c r="P7" s="40">
        <f t="shared" si="1"/>
        <v>16.666666666666607</v>
      </c>
      <c r="Q7" s="45">
        <f t="shared" si="2"/>
        <v>-11.111111111111093</v>
      </c>
      <c r="R7" s="33">
        <f t="shared" si="3"/>
        <v>-22.2222222222222</v>
      </c>
      <c r="S7" s="40">
        <f t="shared" si="4"/>
        <v>0</v>
      </c>
      <c r="T7" s="45">
        <f t="shared" si="5"/>
        <v>27.7777777777777</v>
      </c>
    </row>
    <row r="8" spans="1:20">
      <c r="A8" s="8" t="s">
        <v>30</v>
      </c>
      <c r="B8" s="33">
        <v>0.77777777777777801</v>
      </c>
      <c r="C8" s="33">
        <v>0.5</v>
      </c>
      <c r="D8" s="33">
        <v>0.94444444444444398</v>
      </c>
      <c r="E8" s="33">
        <v>0.83333333333333304</v>
      </c>
      <c r="F8" s="40">
        <v>0.83333333333333304</v>
      </c>
      <c r="G8" s="40">
        <v>0.83333333333333304</v>
      </c>
      <c r="H8" s="40">
        <v>1</v>
      </c>
      <c r="I8" s="40">
        <v>1</v>
      </c>
      <c r="J8" s="45">
        <v>0.66666666666666696</v>
      </c>
      <c r="K8" s="45">
        <v>0.83333333333333304</v>
      </c>
      <c r="L8" s="45">
        <v>0.83333333333333304</v>
      </c>
      <c r="M8" s="45">
        <v>0.66666666666666696</v>
      </c>
      <c r="O8" s="33">
        <f t="shared" si="0"/>
        <v>-27.7777777777778</v>
      </c>
      <c r="P8" s="40">
        <f t="shared" si="1"/>
        <v>0</v>
      </c>
      <c r="Q8" s="45">
        <f t="shared" si="2"/>
        <v>16.666666666666607</v>
      </c>
      <c r="R8" s="33">
        <f t="shared" si="3"/>
        <v>11.111111111111093</v>
      </c>
      <c r="S8" s="40">
        <f t="shared" si="4"/>
        <v>0</v>
      </c>
      <c r="T8" s="45">
        <f t="shared" si="5"/>
        <v>16.666666666666607</v>
      </c>
    </row>
    <row r="9" spans="1:20">
      <c r="A9" s="8" t="s">
        <v>31</v>
      </c>
      <c r="B9" s="33">
        <v>0.77777777777777801</v>
      </c>
      <c r="C9" s="33">
        <v>0.83333333333333304</v>
      </c>
      <c r="D9" s="33">
        <v>0.88888888888888895</v>
      </c>
      <c r="E9" s="33">
        <v>1</v>
      </c>
      <c r="F9" s="40">
        <v>0.72222222222222199</v>
      </c>
      <c r="G9" s="40">
        <v>1</v>
      </c>
      <c r="H9" s="40">
        <v>0.77777777777777801</v>
      </c>
      <c r="I9" s="40">
        <v>1</v>
      </c>
      <c r="J9" s="45">
        <v>0.77777777777777801</v>
      </c>
      <c r="K9" s="45">
        <v>0.5</v>
      </c>
      <c r="L9" s="45">
        <v>0.83333333333333304</v>
      </c>
      <c r="M9" s="45">
        <v>1</v>
      </c>
      <c r="O9" s="33">
        <f t="shared" si="0"/>
        <v>5.5555555555555021</v>
      </c>
      <c r="P9" s="40">
        <f t="shared" si="1"/>
        <v>27.7777777777778</v>
      </c>
      <c r="Q9" s="45">
        <f t="shared" si="2"/>
        <v>-27.7777777777778</v>
      </c>
      <c r="R9" s="33">
        <f t="shared" si="3"/>
        <v>-11.111111111111105</v>
      </c>
      <c r="S9" s="40">
        <f t="shared" si="4"/>
        <v>-22.2222222222222</v>
      </c>
      <c r="T9" s="45">
        <f t="shared" si="5"/>
        <v>-16.666666666666696</v>
      </c>
    </row>
    <row r="10" spans="1:20">
      <c r="A10" s="8" t="s">
        <v>32</v>
      </c>
      <c r="B10" s="33">
        <v>0.72222222222222199</v>
      </c>
      <c r="C10" s="33">
        <v>0.66666666666666696</v>
      </c>
      <c r="D10" s="33">
        <v>0.77777777777777801</v>
      </c>
      <c r="E10" s="33">
        <v>0.83333333333333304</v>
      </c>
      <c r="F10" s="40">
        <v>0.61111111111111105</v>
      </c>
      <c r="G10" s="40">
        <v>0.66666666666666696</v>
      </c>
      <c r="H10" s="40">
        <v>0.83333333333333304</v>
      </c>
      <c r="I10" s="40">
        <v>0.66666666666666696</v>
      </c>
      <c r="J10" s="45">
        <v>0.94444444444444398</v>
      </c>
      <c r="K10" s="45">
        <v>1</v>
      </c>
      <c r="L10" s="45">
        <v>0.83333333333333304</v>
      </c>
      <c r="M10" s="45">
        <v>0.83333333333333304</v>
      </c>
      <c r="O10" s="33">
        <f t="shared" ref="O10" si="6">(C10-B10)*100</f>
        <v>-5.5555555555555021</v>
      </c>
      <c r="P10" s="40">
        <f t="shared" ref="P10" si="7">(G10-F10)*100</f>
        <v>5.5555555555555909</v>
      </c>
      <c r="Q10" s="45">
        <f t="shared" ref="Q10" si="8">(K10-J10)*100</f>
        <v>5.5555555555556024</v>
      </c>
      <c r="R10" s="33">
        <f t="shared" ref="R10" si="9">(D10-E10)*100</f>
        <v>-5.5555555555555021</v>
      </c>
      <c r="S10" s="40">
        <f t="shared" ref="S10" si="10">(H10-I10)*100</f>
        <v>16.666666666666607</v>
      </c>
      <c r="T10" s="45">
        <f t="shared" ref="T10" si="11">(L10-M10)*100</f>
        <v>0</v>
      </c>
    </row>
    <row r="11" spans="1:20">
      <c r="A11" s="8" t="s">
        <v>33</v>
      </c>
      <c r="B11" s="33">
        <v>0.61111111111111105</v>
      </c>
      <c r="C11" s="33">
        <v>1</v>
      </c>
      <c r="D11" s="33">
        <v>0.66666666666666696</v>
      </c>
      <c r="E11" s="33">
        <v>0.83333333333333304</v>
      </c>
      <c r="F11" s="40">
        <v>0.88888888888888895</v>
      </c>
      <c r="G11" s="40">
        <v>0.66666666666666696</v>
      </c>
      <c r="H11" s="40">
        <v>0.72222222222222199</v>
      </c>
      <c r="I11" s="40">
        <v>0.83333333333333304</v>
      </c>
      <c r="J11" s="45">
        <v>0.44444444444444398</v>
      </c>
      <c r="K11" s="45">
        <v>0.66666666666666696</v>
      </c>
      <c r="L11" s="45">
        <v>0.61111111111111105</v>
      </c>
      <c r="M11" s="45">
        <v>1</v>
      </c>
      <c r="O11" s="33">
        <f t="shared" si="0"/>
        <v>38.888888888888893</v>
      </c>
      <c r="P11" s="40">
        <f t="shared" si="1"/>
        <v>-22.2222222222222</v>
      </c>
      <c r="Q11" s="45">
        <f t="shared" si="2"/>
        <v>22.2222222222223</v>
      </c>
      <c r="R11" s="33">
        <f t="shared" si="3"/>
        <v>-16.666666666666607</v>
      </c>
      <c r="S11" s="40">
        <f t="shared" si="4"/>
        <v>-11.111111111111105</v>
      </c>
      <c r="T11" s="45">
        <f t="shared" si="5"/>
        <v>-38.888888888888893</v>
      </c>
    </row>
    <row r="12" spans="1:20">
      <c r="A12" s="8" t="s">
        <v>34</v>
      </c>
      <c r="B12" s="33">
        <v>0.94444444444444398</v>
      </c>
      <c r="C12" s="33">
        <v>1</v>
      </c>
      <c r="D12" s="33">
        <v>0.77777777777777801</v>
      </c>
      <c r="E12" s="33">
        <v>1</v>
      </c>
      <c r="F12" s="40">
        <v>0.88888888888888895</v>
      </c>
      <c r="G12" s="40">
        <v>0.66666666666666696</v>
      </c>
      <c r="H12" s="40">
        <v>0.94444444444444398</v>
      </c>
      <c r="I12" s="40">
        <v>1</v>
      </c>
      <c r="J12" s="45">
        <v>0.83333333333333304</v>
      </c>
      <c r="K12" s="45">
        <v>1</v>
      </c>
      <c r="L12" s="45">
        <v>0.77777777777777801</v>
      </c>
      <c r="M12" s="45">
        <v>0.66666666666666696</v>
      </c>
      <c r="O12" s="33">
        <f t="shared" si="0"/>
        <v>5.5555555555556024</v>
      </c>
      <c r="P12" s="40">
        <f t="shared" si="1"/>
        <v>-22.2222222222222</v>
      </c>
      <c r="Q12" s="45">
        <f t="shared" si="2"/>
        <v>16.666666666666696</v>
      </c>
      <c r="R12" s="33">
        <f t="shared" si="3"/>
        <v>-22.2222222222222</v>
      </c>
      <c r="S12" s="40">
        <f t="shared" si="4"/>
        <v>-5.5555555555556024</v>
      </c>
      <c r="T12" s="45">
        <f t="shared" si="5"/>
        <v>11.111111111111105</v>
      </c>
    </row>
    <row r="13" spans="1:20">
      <c r="A13" s="8" t="s">
        <v>35</v>
      </c>
      <c r="B13" s="33">
        <v>0.77777777777777801</v>
      </c>
      <c r="C13" s="33">
        <v>1</v>
      </c>
      <c r="D13" s="33">
        <v>0.94444444444444398</v>
      </c>
      <c r="E13" s="33">
        <v>0.83333333333333304</v>
      </c>
      <c r="F13" s="40">
        <v>0.94444444444444398</v>
      </c>
      <c r="G13" s="40">
        <v>1</v>
      </c>
      <c r="H13" s="40">
        <v>0.77777777777777801</v>
      </c>
      <c r="I13" s="40">
        <v>0.83333333333333304</v>
      </c>
      <c r="J13" s="45">
        <v>0.88888888888888895</v>
      </c>
      <c r="K13" s="45">
        <v>1</v>
      </c>
      <c r="L13" s="45">
        <v>0.61111111111111105</v>
      </c>
      <c r="M13" s="45">
        <v>1</v>
      </c>
      <c r="O13" s="33">
        <f t="shared" si="0"/>
        <v>22.2222222222222</v>
      </c>
      <c r="P13" s="40">
        <f t="shared" si="1"/>
        <v>5.5555555555556024</v>
      </c>
      <c r="Q13" s="45">
        <f t="shared" si="2"/>
        <v>11.111111111111105</v>
      </c>
      <c r="R13" s="33">
        <f t="shared" si="3"/>
        <v>11.111111111111093</v>
      </c>
      <c r="S13" s="40">
        <f t="shared" si="4"/>
        <v>-5.5555555555555021</v>
      </c>
      <c r="T13" s="45">
        <f t="shared" si="5"/>
        <v>-38.888888888888893</v>
      </c>
    </row>
    <row r="14" spans="1:20">
      <c r="A14" s="8" t="s">
        <v>36</v>
      </c>
      <c r="B14" s="33">
        <v>0.77777777777777801</v>
      </c>
      <c r="C14" s="33">
        <v>0.66666666666666696</v>
      </c>
      <c r="D14" s="33">
        <v>0.77777777777777801</v>
      </c>
      <c r="E14" s="33">
        <v>0.83333333333333304</v>
      </c>
      <c r="F14" s="40">
        <v>0.66666666666666696</v>
      </c>
      <c r="G14" s="40">
        <v>0.83333333333333304</v>
      </c>
      <c r="H14" s="40">
        <v>0.83333333333333304</v>
      </c>
      <c r="I14" s="40">
        <v>0.5</v>
      </c>
      <c r="J14" s="45">
        <v>1</v>
      </c>
      <c r="K14" s="45">
        <v>1</v>
      </c>
      <c r="L14" s="45">
        <v>1</v>
      </c>
      <c r="M14" s="45">
        <v>1</v>
      </c>
      <c r="O14" s="33">
        <f t="shared" ref="O14" si="12">(C14-B14)*100</f>
        <v>-11.111111111111105</v>
      </c>
      <c r="P14" s="40">
        <f t="shared" ref="P14" si="13">(G14-F14)*100</f>
        <v>16.666666666666607</v>
      </c>
      <c r="Q14" s="45">
        <f t="shared" ref="Q14" si="14">(K14-J14)*100</f>
        <v>0</v>
      </c>
      <c r="R14" s="33">
        <f t="shared" ref="R14" si="15">(D14-E14)*100</f>
        <v>-5.5555555555555021</v>
      </c>
      <c r="S14" s="40">
        <f t="shared" ref="S14" si="16">(H14-I14)*100</f>
        <v>33.3333333333333</v>
      </c>
      <c r="T14" s="45">
        <f t="shared" ref="T14" si="17">(L14-M14)*100</f>
        <v>0</v>
      </c>
    </row>
    <row r="15" spans="1:20">
      <c r="A15" s="8" t="s">
        <v>37</v>
      </c>
      <c r="B15" s="33">
        <v>0.61111111111111105</v>
      </c>
      <c r="C15" s="33">
        <v>0.83333333333333304</v>
      </c>
      <c r="D15" s="33">
        <v>0.61111111111111105</v>
      </c>
      <c r="E15" s="33">
        <v>0.83333333333333304</v>
      </c>
      <c r="F15" s="40">
        <v>0.72222222222222199</v>
      </c>
      <c r="G15" s="40">
        <v>0.5</v>
      </c>
      <c r="H15" s="40">
        <v>0.77777777777777801</v>
      </c>
      <c r="I15" s="40">
        <v>0.66666666666666696</v>
      </c>
      <c r="J15" s="45">
        <v>0.72222222222222199</v>
      </c>
      <c r="K15" s="45">
        <v>0.83333333333333304</v>
      </c>
      <c r="L15" s="45">
        <v>0.55555555555555602</v>
      </c>
      <c r="M15" s="45">
        <v>0.5</v>
      </c>
      <c r="O15" s="33">
        <f t="shared" si="0"/>
        <v>22.2222222222222</v>
      </c>
      <c r="P15" s="40">
        <f t="shared" si="1"/>
        <v>-22.2222222222222</v>
      </c>
      <c r="Q15" s="45">
        <f t="shared" si="2"/>
        <v>11.111111111111105</v>
      </c>
      <c r="R15" s="33">
        <f t="shared" si="3"/>
        <v>-22.2222222222222</v>
      </c>
      <c r="S15" s="40">
        <f t="shared" si="4"/>
        <v>11.111111111111105</v>
      </c>
      <c r="T15" s="45">
        <f t="shared" si="5"/>
        <v>5.5555555555556024</v>
      </c>
    </row>
    <row r="16" spans="1:20">
      <c r="A16" s="8" t="s">
        <v>38</v>
      </c>
      <c r="B16" s="33">
        <v>0.77777777777777801</v>
      </c>
      <c r="C16" s="33">
        <v>1</v>
      </c>
      <c r="D16" s="33">
        <v>0.83333333333333304</v>
      </c>
      <c r="E16" s="33">
        <v>0.66666666666666696</v>
      </c>
      <c r="F16" s="40">
        <v>0.33333333333333298</v>
      </c>
      <c r="G16" s="40">
        <v>0.66666666666666696</v>
      </c>
      <c r="H16" s="40">
        <v>0.61111111111111105</v>
      </c>
      <c r="I16" s="40">
        <v>0.16666666666666699</v>
      </c>
      <c r="J16" s="45">
        <v>0.83333333333333304</v>
      </c>
      <c r="K16" s="45">
        <v>1</v>
      </c>
      <c r="L16" s="45">
        <v>0.66666666666666696</v>
      </c>
      <c r="M16" s="45">
        <v>0.83333333333333304</v>
      </c>
      <c r="O16" s="33">
        <f t="shared" ref="O16" si="18">(C16-B16)*100</f>
        <v>22.2222222222222</v>
      </c>
      <c r="P16" s="40">
        <f t="shared" ref="P16" si="19">(G16-F16)*100</f>
        <v>33.3333333333334</v>
      </c>
      <c r="Q16" s="45">
        <f t="shared" ref="Q16" si="20">(K16-J16)*100</f>
        <v>16.666666666666696</v>
      </c>
      <c r="R16" s="33">
        <f t="shared" ref="R16" si="21">(D16-E16)*100</f>
        <v>16.666666666666607</v>
      </c>
      <c r="S16" s="40">
        <f t="shared" ref="S16" si="22">(H16-I16)*100</f>
        <v>44.444444444444407</v>
      </c>
      <c r="T16" s="45">
        <f t="shared" ref="T16" si="23">(L16-M16)*100</f>
        <v>-16.666666666666607</v>
      </c>
    </row>
    <row r="17" spans="1:20">
      <c r="A17" s="8" t="s">
        <v>42</v>
      </c>
      <c r="B17" s="33">
        <v>0.77777777777777801</v>
      </c>
      <c r="C17" s="33">
        <v>0.83333333333333304</v>
      </c>
      <c r="D17" s="33">
        <v>1</v>
      </c>
      <c r="E17" s="33">
        <v>0.83333333333333304</v>
      </c>
      <c r="F17" s="40">
        <v>0.83333333333333304</v>
      </c>
      <c r="G17" s="40">
        <v>0.83333333333333304</v>
      </c>
      <c r="H17" s="40">
        <v>0.94444444444444398</v>
      </c>
      <c r="I17" s="40">
        <v>1</v>
      </c>
      <c r="J17" s="45">
        <v>0.77777777777777801</v>
      </c>
      <c r="K17" s="45">
        <v>1</v>
      </c>
      <c r="L17" s="45">
        <v>0.55555555555555602</v>
      </c>
      <c r="M17" s="45">
        <v>0.83333333333333304</v>
      </c>
      <c r="O17" s="33">
        <f t="shared" ref="O17" si="24">(C17-B17)*100</f>
        <v>5.5555555555555021</v>
      </c>
      <c r="P17" s="40">
        <f t="shared" ref="P17" si="25">(G17-F17)*100</f>
        <v>0</v>
      </c>
      <c r="Q17" s="45">
        <f t="shared" ref="Q17" si="26">(K17-J17)*100</f>
        <v>22.2222222222222</v>
      </c>
      <c r="R17" s="33">
        <f t="shared" si="3"/>
        <v>16.666666666666696</v>
      </c>
      <c r="S17" s="40">
        <f t="shared" si="4"/>
        <v>-5.5555555555556024</v>
      </c>
      <c r="T17" s="45">
        <f t="shared" si="5"/>
        <v>-27.7777777777777</v>
      </c>
    </row>
    <row r="18" spans="1:20">
      <c r="A18" s="8" t="s">
        <v>43</v>
      </c>
      <c r="B18" s="33">
        <v>0.66666666666666696</v>
      </c>
      <c r="C18" s="33">
        <v>0.66666666666666696</v>
      </c>
      <c r="D18" s="33">
        <v>0.66666666666666696</v>
      </c>
      <c r="E18" s="33">
        <v>0.66666666666666696</v>
      </c>
      <c r="F18" s="40">
        <v>0.72222222222222199</v>
      </c>
      <c r="G18" s="40">
        <v>1</v>
      </c>
      <c r="H18" s="40">
        <v>0.83333333333333304</v>
      </c>
      <c r="I18" s="40">
        <v>0.66666666666666696</v>
      </c>
      <c r="J18" s="45">
        <v>0.66666666666666696</v>
      </c>
      <c r="K18" s="45">
        <v>0.83333333333333304</v>
      </c>
      <c r="L18" s="45">
        <v>0.77777777777777801</v>
      </c>
      <c r="M18" s="45">
        <v>1</v>
      </c>
      <c r="O18" s="33">
        <f t="shared" ref="O18" si="27">(C18-B18)*100</f>
        <v>0</v>
      </c>
      <c r="P18" s="40">
        <f t="shared" ref="P18" si="28">(G18-F18)*100</f>
        <v>27.7777777777778</v>
      </c>
      <c r="Q18" s="45">
        <f t="shared" ref="Q18" si="29">(K18-J18)*100</f>
        <v>16.666666666666607</v>
      </c>
      <c r="R18" s="33">
        <f t="shared" si="3"/>
        <v>0</v>
      </c>
      <c r="S18" s="40">
        <f t="shared" si="4"/>
        <v>16.666666666666607</v>
      </c>
      <c r="T18" s="45">
        <f t="shared" si="5"/>
        <v>-22.2222222222222</v>
      </c>
    </row>
    <row r="19" spans="1:20">
      <c r="A19" s="8" t="s">
        <v>44</v>
      </c>
      <c r="B19" s="33">
        <v>0.83333333333333304</v>
      </c>
      <c r="C19" s="33">
        <v>0.66666666666666696</v>
      </c>
      <c r="D19" s="33">
        <v>0.61111111111111105</v>
      </c>
      <c r="E19" s="33">
        <v>0.5</v>
      </c>
      <c r="F19" s="40">
        <v>0.5</v>
      </c>
      <c r="G19" s="40">
        <v>0.83333333333333304</v>
      </c>
      <c r="H19" s="40">
        <v>0.55555555555555602</v>
      </c>
      <c r="I19" s="40">
        <v>0.66666666666666696</v>
      </c>
      <c r="J19" s="45">
        <v>0.33333333333333298</v>
      </c>
      <c r="K19" s="45">
        <v>0.5</v>
      </c>
      <c r="L19" s="45">
        <v>0.66666666666666696</v>
      </c>
      <c r="M19" s="45">
        <v>0.33333333333333298</v>
      </c>
      <c r="O19" s="33">
        <f t="shared" ref="O19" si="30">(C19-B19)*100</f>
        <v>-16.666666666666607</v>
      </c>
      <c r="P19" s="40">
        <f t="shared" ref="P19" si="31">(G19-F19)*100</f>
        <v>33.3333333333333</v>
      </c>
      <c r="Q19" s="45">
        <f t="shared" ref="Q19" si="32">(K19-J19)*100</f>
        <v>16.666666666666703</v>
      </c>
      <c r="R19" s="33">
        <f t="shared" si="3"/>
        <v>11.111111111111105</v>
      </c>
      <c r="S19" s="40">
        <f t="shared" si="4"/>
        <v>-11.111111111111093</v>
      </c>
      <c r="T19" s="45">
        <f t="shared" si="5"/>
        <v>33.3333333333334</v>
      </c>
    </row>
    <row r="20" spans="1:20">
      <c r="A20" s="8" t="s">
        <v>45</v>
      </c>
      <c r="B20" s="33">
        <v>0.5</v>
      </c>
      <c r="C20" s="33">
        <v>0.66666666666666696</v>
      </c>
      <c r="D20" s="33">
        <v>0.72222222222222199</v>
      </c>
      <c r="E20" s="33">
        <v>0.66666666666666696</v>
      </c>
      <c r="F20" s="40">
        <v>0.77777777777777801</v>
      </c>
      <c r="G20" s="40">
        <v>0.83333333333333304</v>
      </c>
      <c r="H20" s="40">
        <v>0.83333333333333304</v>
      </c>
      <c r="I20" s="40">
        <v>0.83333333333333304</v>
      </c>
      <c r="J20" s="45">
        <v>0.72222222222222199</v>
      </c>
      <c r="K20" s="45">
        <v>0.66666666666666696</v>
      </c>
      <c r="L20" s="45">
        <v>0.61111111111111105</v>
      </c>
      <c r="M20" s="45">
        <v>0.83333333333333304</v>
      </c>
      <c r="O20" s="33">
        <f t="shared" ref="O20" si="33">(C20-B20)*100</f>
        <v>16.666666666666696</v>
      </c>
      <c r="P20" s="40">
        <f t="shared" ref="P20" si="34">(G20-F20)*100</f>
        <v>5.5555555555555021</v>
      </c>
      <c r="Q20" s="45">
        <f t="shared" ref="Q20" si="35">(K20-J20)*100</f>
        <v>-5.5555555555555021</v>
      </c>
      <c r="R20" s="33">
        <f t="shared" si="3"/>
        <v>5.5555555555555021</v>
      </c>
      <c r="S20" s="40">
        <f t="shared" si="4"/>
        <v>0</v>
      </c>
      <c r="T20" s="45">
        <f t="shared" si="5"/>
        <v>-22.2222222222222</v>
      </c>
    </row>
    <row r="21" spans="1:20">
      <c r="A21" s="8" t="s">
        <v>46</v>
      </c>
      <c r="B21" s="33">
        <v>0.5</v>
      </c>
      <c r="C21" s="33">
        <v>0.83333333333333304</v>
      </c>
      <c r="D21" s="33">
        <v>0.83333333333333304</v>
      </c>
      <c r="E21" s="33">
        <v>0.83333333333333304</v>
      </c>
      <c r="F21" s="40">
        <v>0.83333333333333304</v>
      </c>
      <c r="G21" s="40">
        <v>0.83333333333333304</v>
      </c>
      <c r="H21" s="40">
        <v>0.72222222222222199</v>
      </c>
      <c r="I21" s="40">
        <v>0.83333333333333304</v>
      </c>
      <c r="J21" s="45">
        <v>0.55555555555555602</v>
      </c>
      <c r="K21" s="45">
        <v>0.83333333333333304</v>
      </c>
      <c r="L21" s="45">
        <v>0.61111111111111105</v>
      </c>
      <c r="M21" s="45">
        <v>0.33333333333333298</v>
      </c>
      <c r="O21" s="33">
        <f t="shared" ref="O21" si="36">(C21-B21)*100</f>
        <v>33.3333333333333</v>
      </c>
      <c r="P21" s="40">
        <f t="shared" ref="P21" si="37">(G21-F21)*100</f>
        <v>0</v>
      </c>
      <c r="Q21" s="45">
        <f t="shared" ref="Q21" si="38">(K21-J21)*100</f>
        <v>27.7777777777777</v>
      </c>
      <c r="R21" s="33">
        <f t="shared" si="3"/>
        <v>0</v>
      </c>
      <c r="S21" s="40">
        <f t="shared" si="4"/>
        <v>-11.111111111111105</v>
      </c>
      <c r="T21" s="45">
        <f t="shared" si="5"/>
        <v>27.777777777777807</v>
      </c>
    </row>
    <row r="22" spans="1:20">
      <c r="A22" s="8" t="s">
        <v>47</v>
      </c>
      <c r="B22" s="33">
        <v>0.77777777777777801</v>
      </c>
      <c r="C22" s="33">
        <v>1</v>
      </c>
      <c r="D22" s="33">
        <v>0.88888888888888895</v>
      </c>
      <c r="E22" s="33">
        <v>0.83333333333333304</v>
      </c>
      <c r="F22" s="40">
        <v>0.72222222222222199</v>
      </c>
      <c r="G22" s="40">
        <v>1</v>
      </c>
      <c r="H22" s="40">
        <v>0.83333333333333304</v>
      </c>
      <c r="I22" s="40">
        <v>0.83333333333333304</v>
      </c>
      <c r="J22" s="45">
        <v>0.72222222222222199</v>
      </c>
      <c r="K22" s="45">
        <v>0.5</v>
      </c>
      <c r="L22" s="45">
        <v>0.61111111111111105</v>
      </c>
      <c r="M22" s="45">
        <v>0.83333333333333304</v>
      </c>
      <c r="O22" s="33">
        <f t="shared" ref="O22" si="39">(C22-B22)*100</f>
        <v>22.2222222222222</v>
      </c>
      <c r="P22" s="40">
        <f t="shared" ref="P22" si="40">(G22-F22)*100</f>
        <v>27.7777777777778</v>
      </c>
      <c r="Q22" s="45">
        <f t="shared" ref="Q22" si="41">(K22-J22)*100</f>
        <v>-22.2222222222222</v>
      </c>
      <c r="R22" s="33">
        <f t="shared" si="3"/>
        <v>5.5555555555555909</v>
      </c>
      <c r="S22" s="40">
        <f t="shared" si="4"/>
        <v>0</v>
      </c>
      <c r="T22" s="45">
        <f t="shared" si="5"/>
        <v>-22.2222222222222</v>
      </c>
    </row>
    <row r="23" spans="1:20">
      <c r="A23" s="8" t="s">
        <v>48</v>
      </c>
      <c r="B23" s="33">
        <v>0.77777777777777801</v>
      </c>
      <c r="C23" s="33">
        <v>1</v>
      </c>
      <c r="D23" s="33">
        <v>0.83333333333333304</v>
      </c>
      <c r="E23" s="33">
        <v>0.83333333333333304</v>
      </c>
      <c r="F23" s="40">
        <v>0.72222222222222199</v>
      </c>
      <c r="G23" s="40">
        <v>0.83333333333333304</v>
      </c>
      <c r="H23" s="40">
        <v>0.83333333333333304</v>
      </c>
      <c r="I23" s="40">
        <v>0.83333333333333304</v>
      </c>
      <c r="J23" s="45">
        <v>0.72222222222222199</v>
      </c>
      <c r="K23" s="45">
        <v>0.5</v>
      </c>
      <c r="L23" s="45">
        <v>0.88888888888888895</v>
      </c>
      <c r="M23" s="45">
        <v>1</v>
      </c>
      <c r="O23" s="33">
        <f t="shared" ref="O23" si="42">(C23-B23)*100</f>
        <v>22.2222222222222</v>
      </c>
      <c r="P23" s="40">
        <f t="shared" ref="P23" si="43">(G23-F23)*100</f>
        <v>11.111111111111105</v>
      </c>
      <c r="Q23" s="45">
        <f t="shared" ref="Q23" si="44">(K23-J23)*100</f>
        <v>-22.2222222222222</v>
      </c>
      <c r="R23" s="33">
        <f t="shared" si="3"/>
        <v>0</v>
      </c>
      <c r="S23" s="40">
        <f t="shared" si="4"/>
        <v>0</v>
      </c>
      <c r="T23" s="45">
        <f t="shared" si="5"/>
        <v>-11.111111111111105</v>
      </c>
    </row>
    <row r="24" spans="1:20">
      <c r="A24" s="8" t="s">
        <v>49</v>
      </c>
      <c r="B24" s="33">
        <v>0.72222222222222199</v>
      </c>
      <c r="C24" s="33">
        <v>1</v>
      </c>
      <c r="D24" s="33">
        <v>0.83333333333333304</v>
      </c>
      <c r="E24" s="33">
        <v>1</v>
      </c>
      <c r="F24" s="40">
        <v>0.77777777777777801</v>
      </c>
      <c r="G24" s="40">
        <v>0.66666666666666696</v>
      </c>
      <c r="H24" s="40">
        <v>0.88888888888888895</v>
      </c>
      <c r="I24" s="40">
        <v>0.83333333333333304</v>
      </c>
      <c r="J24" s="45">
        <v>0.77777777777777801</v>
      </c>
      <c r="K24" s="45">
        <v>0.5</v>
      </c>
      <c r="L24" s="45">
        <v>0.72222222222222199</v>
      </c>
      <c r="M24" s="45">
        <v>0.83333333333333304</v>
      </c>
      <c r="O24" s="33">
        <f t="shared" ref="O24" si="45">(C24-B24)*100</f>
        <v>27.7777777777778</v>
      </c>
      <c r="P24" s="40">
        <f t="shared" ref="P24" si="46">(G24-F24)*100</f>
        <v>-11.111111111111105</v>
      </c>
      <c r="Q24" s="45">
        <f t="shared" ref="Q24" si="47">(K24-J24)*100</f>
        <v>-27.7777777777778</v>
      </c>
      <c r="R24" s="33">
        <f t="shared" si="3"/>
        <v>-16.666666666666696</v>
      </c>
      <c r="S24" s="40">
        <f t="shared" si="4"/>
        <v>5.5555555555555909</v>
      </c>
      <c r="T24" s="45">
        <f t="shared" si="5"/>
        <v>-11.111111111111105</v>
      </c>
    </row>
    <row r="25" spans="1:20">
      <c r="A25" s="8" t="s">
        <v>50</v>
      </c>
      <c r="B25" s="33">
        <v>0.66666666666666696</v>
      </c>
      <c r="C25" s="33">
        <v>0.83333333333333304</v>
      </c>
      <c r="D25" s="33">
        <v>0.77777777777777801</v>
      </c>
      <c r="E25" s="33">
        <v>0.83333333333333304</v>
      </c>
      <c r="F25" s="40">
        <v>0.77777777777777801</v>
      </c>
      <c r="G25" s="40">
        <v>0.83333333333333304</v>
      </c>
      <c r="H25" s="40">
        <v>0.83333333333333304</v>
      </c>
      <c r="I25" s="40">
        <v>1</v>
      </c>
      <c r="J25" s="45">
        <v>0.77777777777777801</v>
      </c>
      <c r="K25" s="45">
        <v>0.66666666666666696</v>
      </c>
      <c r="L25" s="45">
        <v>0.72222222222222199</v>
      </c>
      <c r="M25" s="45">
        <v>0.83333333333333304</v>
      </c>
      <c r="O25" s="33">
        <f t="shared" ref="O25" si="48">(C25-B25)*100</f>
        <v>16.666666666666607</v>
      </c>
      <c r="P25" s="40">
        <f t="shared" ref="P25" si="49">(G25-F25)*100</f>
        <v>5.5555555555555021</v>
      </c>
      <c r="Q25" s="45">
        <f t="shared" ref="Q25" si="50">(K25-J25)*100</f>
        <v>-11.111111111111105</v>
      </c>
      <c r="R25" s="33">
        <f t="shared" si="3"/>
        <v>-5.5555555555555021</v>
      </c>
      <c r="S25" s="40">
        <f t="shared" si="4"/>
        <v>-16.666666666666696</v>
      </c>
      <c r="T25" s="45">
        <f t="shared" si="5"/>
        <v>-11.111111111111105</v>
      </c>
    </row>
    <row r="26" spans="1:20">
      <c r="A26" s="8" t="s">
        <v>51</v>
      </c>
      <c r="B26" s="33">
        <v>0.88888888888888895</v>
      </c>
      <c r="C26" s="33">
        <v>0.83333333333333304</v>
      </c>
      <c r="D26" s="33">
        <v>0.77777777777777801</v>
      </c>
      <c r="E26" s="33">
        <v>1</v>
      </c>
      <c r="F26" s="40">
        <v>0.72222222222222199</v>
      </c>
      <c r="G26" s="40">
        <v>0.83333333333333304</v>
      </c>
      <c r="H26" s="40">
        <v>0.77777777777777801</v>
      </c>
      <c r="I26" s="40">
        <v>0.83333333333333304</v>
      </c>
      <c r="J26" s="45">
        <v>0.94444444444444398</v>
      </c>
      <c r="K26" s="45">
        <v>1</v>
      </c>
      <c r="L26" s="45">
        <v>0.94444444444444398</v>
      </c>
      <c r="M26" s="45">
        <v>0.83333333333333304</v>
      </c>
      <c r="O26" s="33">
        <f t="shared" ref="O26" si="51">(C26-B26)*100</f>
        <v>-5.5555555555555909</v>
      </c>
      <c r="P26" s="40">
        <f t="shared" ref="P26" si="52">(G26-F26)*100</f>
        <v>11.111111111111105</v>
      </c>
      <c r="Q26" s="45">
        <f t="shared" ref="Q26" si="53">(K26-J26)*100</f>
        <v>5.5555555555556024</v>
      </c>
      <c r="R26" s="33">
        <f t="shared" si="3"/>
        <v>-22.2222222222222</v>
      </c>
      <c r="S26" s="40">
        <f t="shared" si="4"/>
        <v>-5.5555555555555021</v>
      </c>
      <c r="T26" s="45">
        <f t="shared" si="5"/>
        <v>11.111111111111093</v>
      </c>
    </row>
    <row r="27" spans="1:20">
      <c r="A27" s="8" t="s">
        <v>52</v>
      </c>
      <c r="B27" s="33">
        <v>0.77777777777777801</v>
      </c>
      <c r="C27" s="33">
        <v>0.83333333333333304</v>
      </c>
      <c r="D27" s="33">
        <v>0.83333333333333304</v>
      </c>
      <c r="E27" s="33">
        <v>0.83333333333333304</v>
      </c>
      <c r="F27" s="40">
        <v>0.83333333333333304</v>
      </c>
      <c r="G27" s="40">
        <v>1</v>
      </c>
      <c r="H27" s="40">
        <v>0.66666666666666696</v>
      </c>
      <c r="I27" s="40">
        <v>0.66666666666666696</v>
      </c>
      <c r="J27" s="45">
        <v>1</v>
      </c>
      <c r="K27" s="45">
        <v>0.83333333333333304</v>
      </c>
      <c r="L27" s="45">
        <v>1</v>
      </c>
      <c r="M27" s="45">
        <v>1</v>
      </c>
      <c r="O27" s="33">
        <f t="shared" ref="O27:O28" si="54">(C27-B27)*100</f>
        <v>5.5555555555555021</v>
      </c>
      <c r="P27" s="40">
        <f t="shared" ref="P27:P28" si="55">(G27-F27)*100</f>
        <v>16.666666666666696</v>
      </c>
      <c r="Q27" s="45">
        <f t="shared" ref="Q27:Q28" si="56">(K27-J27)*100</f>
        <v>-16.666666666666696</v>
      </c>
      <c r="R27" s="33">
        <f t="shared" si="3"/>
        <v>0</v>
      </c>
      <c r="S27" s="40">
        <f t="shared" si="4"/>
        <v>0</v>
      </c>
      <c r="T27" s="45">
        <f t="shared" si="5"/>
        <v>0</v>
      </c>
    </row>
    <row r="28" spans="1:20">
      <c r="A28" s="8" t="s">
        <v>53</v>
      </c>
      <c r="B28" s="33">
        <v>0.77777777777777801</v>
      </c>
      <c r="C28" s="33">
        <v>0.83333333333333304</v>
      </c>
      <c r="D28" s="33">
        <v>0.61111111111111105</v>
      </c>
      <c r="E28" s="33">
        <v>0.66666666666666696</v>
      </c>
      <c r="F28" s="40">
        <v>0.77777777777777801</v>
      </c>
      <c r="G28" s="40">
        <v>0.66666666666666696</v>
      </c>
      <c r="H28" s="40">
        <v>0.61111111111111105</v>
      </c>
      <c r="I28" s="40">
        <v>0.5</v>
      </c>
      <c r="J28" s="45">
        <v>0.77777777777777801</v>
      </c>
      <c r="K28" s="45">
        <v>1</v>
      </c>
      <c r="L28" s="45">
        <v>0.83333333333333304</v>
      </c>
      <c r="M28" s="45">
        <v>0.83333333333333304</v>
      </c>
      <c r="O28" s="33">
        <f t="shared" si="54"/>
        <v>5.5555555555555021</v>
      </c>
      <c r="P28" s="40">
        <f t="shared" si="55"/>
        <v>-11.111111111111105</v>
      </c>
      <c r="Q28" s="45">
        <f t="shared" si="56"/>
        <v>22.2222222222222</v>
      </c>
      <c r="R28" s="33">
        <f t="shared" si="3"/>
        <v>-5.5555555555555909</v>
      </c>
      <c r="S28" s="40">
        <f t="shared" si="4"/>
        <v>11.111111111111105</v>
      </c>
      <c r="T28" s="45">
        <f t="shared" si="5"/>
        <v>0</v>
      </c>
    </row>
    <row r="29" spans="1:20">
      <c r="A29" s="8"/>
      <c r="B29" s="33"/>
      <c r="C29" s="33"/>
      <c r="D29" s="33"/>
      <c r="E29" s="33"/>
      <c r="F29" s="40"/>
      <c r="G29" s="40"/>
      <c r="H29" s="40"/>
      <c r="I29" s="40"/>
      <c r="J29" s="45"/>
      <c r="K29" s="45"/>
      <c r="L29" s="45"/>
      <c r="M29" s="45"/>
      <c r="O29" s="36"/>
      <c r="P29" s="27"/>
      <c r="Q29" s="29"/>
      <c r="R29" s="36"/>
      <c r="S29" s="27"/>
      <c r="T29" s="29"/>
    </row>
    <row r="30" spans="1:20">
      <c r="A30" s="12" t="s">
        <v>17</v>
      </c>
      <c r="B30" s="34">
        <f>AVERAGE(B5:B29)*100</f>
        <v>74.07407407407409</v>
      </c>
      <c r="C30" s="34">
        <f t="shared" ref="C30:E30" si="57">AVERAGE(C5:C29)*100</f>
        <v>83.333333333333314</v>
      </c>
      <c r="D30" s="34">
        <f t="shared" si="57"/>
        <v>79.398148148148124</v>
      </c>
      <c r="E30" s="34">
        <f t="shared" si="57"/>
        <v>81.944444444444414</v>
      </c>
      <c r="F30" s="1">
        <f>AVERAGE(F5:F29)*100</f>
        <v>73.842592592592567</v>
      </c>
      <c r="G30" s="1">
        <f t="shared" ref="G30:I30" si="58">AVERAGE(G5:G29)*100</f>
        <v>82.638888888888872</v>
      </c>
      <c r="H30" s="1">
        <f t="shared" si="58"/>
        <v>79.398148148148138</v>
      </c>
      <c r="I30" s="1">
        <f t="shared" si="58"/>
        <v>75.694444444444429</v>
      </c>
      <c r="J30" s="30">
        <f>AVERAGE(J5:J29)*100</f>
        <v>77.546296296296291</v>
      </c>
      <c r="K30" s="30">
        <f t="shared" ref="K30:M30" si="59">AVERAGE(K5:K29)*100</f>
        <v>80.555555555555543</v>
      </c>
      <c r="L30" s="30">
        <f t="shared" si="59"/>
        <v>77.0833333333333</v>
      </c>
      <c r="M30" s="30">
        <f t="shared" si="59"/>
        <v>81.249999999999957</v>
      </c>
      <c r="O30" s="37">
        <f t="shared" ref="O30:T30" si="60">AVERAGE(O5:O29)</f>
        <v>9.2592592592592506</v>
      </c>
      <c r="P30" s="42">
        <f t="shared" si="60"/>
        <v>8.7962962962962958</v>
      </c>
      <c r="Q30" s="46">
        <f t="shared" si="60"/>
        <v>3.0092592592592609</v>
      </c>
      <c r="R30" s="37">
        <f t="shared" si="60"/>
        <v>-2.5462962962962892</v>
      </c>
      <c r="S30" s="42">
        <f t="shared" si="60"/>
        <v>3.7037037037036971</v>
      </c>
      <c r="T30" s="46">
        <f t="shared" si="60"/>
        <v>-4.1666666666666616</v>
      </c>
    </row>
    <row r="31" spans="1:20">
      <c r="A31" s="8"/>
      <c r="B31" s="33">
        <f>(STDEV(B5:B28)/COUNT(B5:B28)^0.5)*100</f>
        <v>2.1585759450007012</v>
      </c>
      <c r="C31" s="33">
        <f t="shared" ref="C31:M31" si="61">(STDEV(C5:C28)/COUNT(C5:C28)^0.5)*100</f>
        <v>3.0096463271442411</v>
      </c>
      <c r="D31" s="33">
        <f t="shared" si="61"/>
        <v>2.3993229485252723</v>
      </c>
      <c r="E31" s="33">
        <f t="shared" si="61"/>
        <v>2.440241225987565</v>
      </c>
      <c r="F31" s="40">
        <f t="shared" si="61"/>
        <v>2.8073937845683519</v>
      </c>
      <c r="G31" s="40">
        <f t="shared" si="61"/>
        <v>2.9212639177383832</v>
      </c>
      <c r="H31" s="40">
        <f t="shared" si="61"/>
        <v>2.179520448972049</v>
      </c>
      <c r="I31" s="40">
        <f t="shared" si="61"/>
        <v>4.1338279209053388</v>
      </c>
      <c r="J31" s="45">
        <f t="shared" si="61"/>
        <v>3.4181239228072045</v>
      </c>
      <c r="K31" s="45">
        <f t="shared" si="61"/>
        <v>3.9708411166119841</v>
      </c>
      <c r="L31" s="45">
        <f t="shared" si="61"/>
        <v>3.0154463832607599</v>
      </c>
      <c r="M31" s="45">
        <f t="shared" si="61"/>
        <v>4.0518603707147172</v>
      </c>
      <c r="O31" s="33">
        <f t="shared" ref="O31:T31" si="62">(STDEV(O5:O28)/COUNT(O5:O28)^0.5)</f>
        <v>3.4698730646966953</v>
      </c>
      <c r="P31" s="40">
        <f t="shared" si="62"/>
        <v>3.7375167465560151</v>
      </c>
      <c r="Q31" s="45">
        <f t="shared" si="62"/>
        <v>3.5228462028421488</v>
      </c>
      <c r="R31" s="33">
        <f t="shared" si="62"/>
        <v>2.6113416544903503</v>
      </c>
      <c r="S31" s="40">
        <f t="shared" si="62"/>
        <v>3.3216829862699284</v>
      </c>
      <c r="T31" s="45">
        <f t="shared" si="62"/>
        <v>4.0716487437615108</v>
      </c>
    </row>
  </sheetData>
  <mergeCells count="3">
    <mergeCell ref="B1:E1"/>
    <mergeCell ref="F1:I1"/>
    <mergeCell ref="J1:M1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opLeftCell="S42" zoomScale="115" zoomScaleNormal="115" zoomScalePageLayoutView="115" workbookViewId="0">
      <selection activeCell="Z47" sqref="Z47"/>
    </sheetView>
  </sheetViews>
  <sheetFormatPr baseColWidth="10" defaultColWidth="11.5" defaultRowHeight="14" x14ac:dyDescent="0"/>
  <cols>
    <col min="27" max="29" width="11.5" style="50"/>
    <col min="32" max="32" width="11.5" style="11"/>
  </cols>
  <sheetData>
    <row r="1" spans="1:41" ht="16">
      <c r="B1" s="68" t="s">
        <v>57</v>
      </c>
      <c r="C1" s="68"/>
      <c r="D1" s="68"/>
      <c r="E1" s="68"/>
      <c r="F1" s="48"/>
      <c r="G1" s="69" t="s">
        <v>58</v>
      </c>
      <c r="H1" s="69"/>
      <c r="I1" s="69"/>
      <c r="J1" s="69"/>
      <c r="K1" s="14"/>
      <c r="L1" s="68" t="s">
        <v>57</v>
      </c>
      <c r="M1" s="68"/>
      <c r="N1" s="68"/>
      <c r="O1" s="68"/>
      <c r="P1" s="48"/>
      <c r="Q1" s="69" t="s">
        <v>58</v>
      </c>
      <c r="R1" s="69"/>
      <c r="S1" s="69"/>
      <c r="T1" s="69"/>
      <c r="U1" s="14"/>
    </row>
    <row r="2" spans="1:41" ht="16">
      <c r="B2" s="48"/>
      <c r="C2" s="48"/>
      <c r="D2" s="48"/>
      <c r="E2" s="48"/>
      <c r="F2" s="48"/>
      <c r="G2" s="49"/>
      <c r="H2" s="49"/>
      <c r="I2" s="49"/>
      <c r="J2" s="49"/>
      <c r="K2" s="14"/>
      <c r="L2" s="48"/>
      <c r="M2" s="48"/>
      <c r="N2" s="48"/>
      <c r="O2" s="48"/>
      <c r="P2" s="48"/>
      <c r="Q2" s="49"/>
      <c r="R2" s="49"/>
      <c r="S2" s="49"/>
      <c r="T2" s="49"/>
      <c r="U2" s="14"/>
    </row>
    <row r="3" spans="1:41">
      <c r="B3" s="23" t="s">
        <v>24</v>
      </c>
      <c r="C3" s="23" t="s">
        <v>25</v>
      </c>
      <c r="D3" s="23" t="s">
        <v>11</v>
      </c>
      <c r="E3" s="23" t="s">
        <v>12</v>
      </c>
      <c r="F3" s="23" t="s">
        <v>26</v>
      </c>
      <c r="G3" s="24" t="s">
        <v>24</v>
      </c>
      <c r="H3" s="24" t="s">
        <v>25</v>
      </c>
      <c r="I3" s="24" t="s">
        <v>11</v>
      </c>
      <c r="J3" s="24" t="s">
        <v>12</v>
      </c>
      <c r="K3" s="24" t="s">
        <v>26</v>
      </c>
      <c r="L3" s="23" t="s">
        <v>24</v>
      </c>
      <c r="M3" s="23" t="s">
        <v>25</v>
      </c>
      <c r="N3" s="23" t="s">
        <v>11</v>
      </c>
      <c r="O3" s="23" t="s">
        <v>12</v>
      </c>
      <c r="P3" s="23" t="s">
        <v>26</v>
      </c>
      <c r="Q3" s="24" t="s">
        <v>24</v>
      </c>
      <c r="R3" s="24" t="s">
        <v>25</v>
      </c>
      <c r="S3" s="24" t="s">
        <v>11</v>
      </c>
      <c r="T3" s="24" t="s">
        <v>12</v>
      </c>
      <c r="U3" s="24" t="s">
        <v>26</v>
      </c>
      <c r="W3" s="24" t="s">
        <v>59</v>
      </c>
      <c r="X3" s="24" t="s">
        <v>60</v>
      </c>
      <c r="Y3" s="24" t="s">
        <v>61</v>
      </c>
      <c r="Z3" s="24" t="s">
        <v>62</v>
      </c>
      <c r="AA3" s="51" t="s">
        <v>63</v>
      </c>
      <c r="AB3" s="51" t="s">
        <v>65</v>
      </c>
      <c r="AC3" s="51" t="s">
        <v>64</v>
      </c>
      <c r="AD3" s="24" t="s">
        <v>16</v>
      </c>
      <c r="AE3" s="51" t="s">
        <v>66</v>
      </c>
      <c r="AF3" s="52" t="s">
        <v>72</v>
      </c>
      <c r="AL3" s="24" t="s">
        <v>73</v>
      </c>
      <c r="AM3" s="24" t="s">
        <v>74</v>
      </c>
      <c r="AN3" s="24" t="s">
        <v>75</v>
      </c>
      <c r="AO3" s="24" t="s">
        <v>76</v>
      </c>
    </row>
    <row r="4" spans="1:41">
      <c r="B4" s="15"/>
      <c r="C4" s="15"/>
      <c r="D4" s="15"/>
      <c r="E4" s="15"/>
      <c r="F4" s="15"/>
      <c r="G4" s="14"/>
      <c r="H4" s="14"/>
      <c r="I4" s="14"/>
      <c r="J4" s="14"/>
      <c r="K4" s="14"/>
      <c r="L4" s="15"/>
      <c r="M4" s="15"/>
      <c r="N4" s="15"/>
      <c r="O4" s="15"/>
      <c r="P4" s="15"/>
      <c r="Q4" s="14"/>
      <c r="R4" s="14"/>
      <c r="S4" s="14"/>
      <c r="T4" s="14"/>
      <c r="U4" s="14"/>
      <c r="AL4" s="54"/>
      <c r="AM4" s="54"/>
      <c r="AN4" s="54"/>
      <c r="AO4" s="54"/>
    </row>
    <row r="5" spans="1:41">
      <c r="A5" s="8" t="s">
        <v>27</v>
      </c>
      <c r="B5" s="15">
        <v>0.79629629629629595</v>
      </c>
      <c r="C5" s="15">
        <v>0.148148148148148</v>
      </c>
      <c r="D5" s="15">
        <v>1.85185185185185E-2</v>
      </c>
      <c r="E5" s="15">
        <v>3.7037037037037E-2</v>
      </c>
      <c r="F5" s="15">
        <v>1.85185185185185E-2</v>
      </c>
      <c r="G5" s="14">
        <v>0.85185185185185197</v>
      </c>
      <c r="H5" s="14">
        <v>0.11111111111111099</v>
      </c>
      <c r="I5" s="14">
        <v>0</v>
      </c>
      <c r="J5" s="14">
        <v>0</v>
      </c>
      <c r="K5" s="14">
        <v>1.85185185185185E-2</v>
      </c>
      <c r="L5" s="15">
        <v>0.88888888888888895</v>
      </c>
      <c r="M5" s="15">
        <v>7.4074074074074098E-2</v>
      </c>
      <c r="N5" s="15">
        <v>1.85185185185185E-2</v>
      </c>
      <c r="O5" s="15">
        <v>1.85185185185185E-2</v>
      </c>
      <c r="P5" s="15">
        <v>0</v>
      </c>
      <c r="Q5" s="14">
        <v>0.88888888888888895</v>
      </c>
      <c r="R5" s="14">
        <v>9.2592592592592601E-2</v>
      </c>
      <c r="S5" s="14">
        <v>1.85185185185185E-2</v>
      </c>
      <c r="T5" s="14">
        <v>0</v>
      </c>
      <c r="U5" s="14">
        <v>0</v>
      </c>
      <c r="W5" s="58">
        <f t="shared" ref="W5:W28" si="0">C5</f>
        <v>0.148148148148148</v>
      </c>
      <c r="X5" s="58">
        <f t="shared" ref="X5:X28" si="1">H5</f>
        <v>0.11111111111111099</v>
      </c>
      <c r="Y5" s="58">
        <f t="shared" ref="Y5:Y28" si="2">M5</f>
        <v>7.4074074074074098E-2</v>
      </c>
      <c r="Z5" s="58">
        <f t="shared" ref="Z5:Z28" si="3">R5</f>
        <v>9.2592592592592601E-2</v>
      </c>
      <c r="AA5" s="59">
        <f t="shared" ref="AA5:AA28" si="4">SLOPE(W5:Z5,AG5:AJ5)</f>
        <v>-2.037037037037031E-2</v>
      </c>
      <c r="AB5" s="59">
        <f t="shared" ref="AB5:AB28" si="5">AA5/W5</f>
        <v>-0.13749999999999973</v>
      </c>
      <c r="AC5" s="59">
        <f t="shared" ref="AC5:AC28" si="6">W5-Z5</f>
        <v>5.55555555555554E-2</v>
      </c>
      <c r="AD5" s="55">
        <v>11.111111111111105</v>
      </c>
      <c r="AE5" s="55">
        <v>11.111111111111105</v>
      </c>
      <c r="AF5" s="60">
        <f>AVERAGE(W5:Z5)</f>
        <v>0.10648148148148141</v>
      </c>
      <c r="AG5">
        <v>1</v>
      </c>
      <c r="AH5">
        <v>2</v>
      </c>
      <c r="AI5">
        <v>3</v>
      </c>
      <c r="AJ5">
        <v>4</v>
      </c>
      <c r="AL5" s="58">
        <f>B5</f>
        <v>0.79629629629629595</v>
      </c>
      <c r="AM5" s="58">
        <f>G5</f>
        <v>0.85185185185185197</v>
      </c>
      <c r="AN5" s="58">
        <f>L5</f>
        <v>0.88888888888888895</v>
      </c>
      <c r="AO5" s="58">
        <f>Q5</f>
        <v>0.88888888888888895</v>
      </c>
    </row>
    <row r="6" spans="1:41">
      <c r="A6" s="8" t="s">
        <v>28</v>
      </c>
      <c r="B6" s="15">
        <v>0.68518518518518501</v>
      </c>
      <c r="C6" s="15">
        <v>0.296296296296296</v>
      </c>
      <c r="D6" s="15">
        <v>0</v>
      </c>
      <c r="E6" s="15">
        <v>1.85185185185185E-2</v>
      </c>
      <c r="F6" s="15">
        <v>0</v>
      </c>
      <c r="G6" s="14">
        <v>0.72222222222222199</v>
      </c>
      <c r="H6" s="14">
        <v>0.18518518518518501</v>
      </c>
      <c r="I6" s="14">
        <v>0</v>
      </c>
      <c r="J6" s="14">
        <v>7.4074074074074098E-2</v>
      </c>
      <c r="K6" s="14">
        <v>0</v>
      </c>
      <c r="L6" s="15">
        <v>0.72222222222222199</v>
      </c>
      <c r="M6" s="15">
        <v>0.16666666666666699</v>
      </c>
      <c r="N6" s="15">
        <v>0</v>
      </c>
      <c r="O6" s="15">
        <v>0.11111111111111099</v>
      </c>
      <c r="P6" s="15">
        <v>0</v>
      </c>
      <c r="Q6" s="14">
        <v>0.74074074074074103</v>
      </c>
      <c r="R6" s="14">
        <v>0.16666666666666699</v>
      </c>
      <c r="S6" s="14">
        <v>0</v>
      </c>
      <c r="T6" s="14">
        <v>5.5555555555555601E-2</v>
      </c>
      <c r="U6" s="14">
        <v>3.7037037037037E-2</v>
      </c>
      <c r="W6" s="58">
        <f t="shared" si="0"/>
        <v>0.296296296296296</v>
      </c>
      <c r="X6" s="58">
        <f t="shared" si="1"/>
        <v>0.18518518518518501</v>
      </c>
      <c r="Y6" s="58">
        <f t="shared" si="2"/>
        <v>0.16666666666666699</v>
      </c>
      <c r="Z6" s="58">
        <f t="shared" si="3"/>
        <v>0.16666666666666699</v>
      </c>
      <c r="AA6" s="59">
        <f t="shared" si="4"/>
        <v>-4.0740740740740508E-2</v>
      </c>
      <c r="AB6" s="59">
        <f t="shared" si="5"/>
        <v>-0.13749999999999934</v>
      </c>
      <c r="AC6" s="59">
        <f t="shared" si="6"/>
        <v>0.12962962962962901</v>
      </c>
      <c r="AD6" s="55">
        <v>11.111111111111105</v>
      </c>
      <c r="AE6" s="55">
        <v>13.33333333333333</v>
      </c>
      <c r="AF6" s="60">
        <f t="shared" ref="AF6:AF28" si="7">AVERAGE(W6:Z6)</f>
        <v>0.20370370370370375</v>
      </c>
      <c r="AG6">
        <v>1</v>
      </c>
      <c r="AH6">
        <v>2</v>
      </c>
      <c r="AI6">
        <v>3</v>
      </c>
      <c r="AJ6">
        <v>4</v>
      </c>
      <c r="AL6" s="58">
        <f t="shared" ref="AL6:AL28" si="8">B6</f>
        <v>0.68518518518518501</v>
      </c>
      <c r="AM6" s="58">
        <f t="shared" ref="AM6:AM28" si="9">G6</f>
        <v>0.72222222222222199</v>
      </c>
      <c r="AN6" s="58">
        <f t="shared" ref="AN6:AN28" si="10">L6</f>
        <v>0.72222222222222199</v>
      </c>
      <c r="AO6" s="58">
        <f t="shared" ref="AO6:AO28" si="11">Q6</f>
        <v>0.74074074074074103</v>
      </c>
    </row>
    <row r="7" spans="1:41">
      <c r="A7" s="8" t="s">
        <v>29</v>
      </c>
      <c r="B7" s="15">
        <v>0.68518518518518501</v>
      </c>
      <c r="C7" s="15">
        <v>5.5555555555555601E-2</v>
      </c>
      <c r="D7" s="15">
        <v>7.4074074074074098E-2</v>
      </c>
      <c r="E7" s="15">
        <v>0.18518518518518501</v>
      </c>
      <c r="F7" s="15">
        <v>1.85185185185185E-2</v>
      </c>
      <c r="G7" s="14">
        <v>0.75925925925925897</v>
      </c>
      <c r="H7" s="14">
        <v>3.7037037037037E-2</v>
      </c>
      <c r="I7" s="14">
        <v>0</v>
      </c>
      <c r="J7" s="14">
        <v>0.16666666666666699</v>
      </c>
      <c r="K7" s="14">
        <v>1.85185185185185E-2</v>
      </c>
      <c r="L7" s="15">
        <v>0.79629629629629595</v>
      </c>
      <c r="M7" s="15">
        <v>3.7037037037037E-2</v>
      </c>
      <c r="N7" s="15">
        <v>1.85185185185185E-2</v>
      </c>
      <c r="O7" s="15">
        <v>0.148148148148148</v>
      </c>
      <c r="P7" s="15">
        <v>0</v>
      </c>
      <c r="Q7" s="14">
        <v>0.77777777777777801</v>
      </c>
      <c r="R7" s="14">
        <v>1.85185185185185E-2</v>
      </c>
      <c r="S7" s="14">
        <v>1.85185185185185E-2</v>
      </c>
      <c r="T7" s="14">
        <v>0.16666666666666699</v>
      </c>
      <c r="U7" s="14">
        <v>1.85185185185185E-2</v>
      </c>
      <c r="W7" s="58">
        <f t="shared" si="0"/>
        <v>5.5555555555555601E-2</v>
      </c>
      <c r="X7" s="58">
        <f t="shared" si="1"/>
        <v>3.7037037037037E-2</v>
      </c>
      <c r="Y7" s="58">
        <f t="shared" si="2"/>
        <v>3.7037037037037E-2</v>
      </c>
      <c r="Z7" s="58">
        <f t="shared" si="3"/>
        <v>1.85185185185185E-2</v>
      </c>
      <c r="AA7" s="59">
        <f t="shared" si="4"/>
        <v>-1.1111111111111131E-2</v>
      </c>
      <c r="AB7" s="59">
        <f t="shared" si="5"/>
        <v>-0.20000000000000018</v>
      </c>
      <c r="AC7" s="59">
        <f t="shared" si="6"/>
        <v>3.7037037037037104E-2</v>
      </c>
      <c r="AD7" s="55">
        <v>5.5555555555555021</v>
      </c>
      <c r="AE7" s="55">
        <v>6.6666666666666057</v>
      </c>
      <c r="AF7" s="60">
        <f t="shared" si="7"/>
        <v>3.7037037037037021E-2</v>
      </c>
      <c r="AG7">
        <v>1</v>
      </c>
      <c r="AH7">
        <v>2</v>
      </c>
      <c r="AI7">
        <v>3</v>
      </c>
      <c r="AJ7">
        <v>4</v>
      </c>
      <c r="AL7" s="58">
        <f t="shared" si="8"/>
        <v>0.68518518518518501</v>
      </c>
      <c r="AM7" s="58">
        <f t="shared" si="9"/>
        <v>0.75925925925925897</v>
      </c>
      <c r="AN7" s="58">
        <f t="shared" si="10"/>
        <v>0.79629629629629595</v>
      </c>
      <c r="AO7" s="58">
        <f t="shared" si="11"/>
        <v>0.77777777777777801</v>
      </c>
    </row>
    <row r="8" spans="1:41">
      <c r="A8" s="8" t="s">
        <v>30</v>
      </c>
      <c r="B8" s="15">
        <v>0.87037037037037002</v>
      </c>
      <c r="C8" s="15">
        <v>7.4074074074074098E-2</v>
      </c>
      <c r="D8" s="15">
        <v>3.7037037037037E-2</v>
      </c>
      <c r="E8" s="15">
        <v>1.85185185185185E-2</v>
      </c>
      <c r="F8" s="15">
        <v>0</v>
      </c>
      <c r="G8" s="14">
        <v>0.87037037037037002</v>
      </c>
      <c r="H8" s="14">
        <v>5.5555555555555601E-2</v>
      </c>
      <c r="I8" s="14">
        <v>0</v>
      </c>
      <c r="J8" s="14">
        <v>5.5555555555555601E-2</v>
      </c>
      <c r="K8" s="14">
        <v>0</v>
      </c>
      <c r="L8" s="15">
        <v>0.96296296296296302</v>
      </c>
      <c r="M8" s="15">
        <v>1.85185185185185E-2</v>
      </c>
      <c r="N8" s="15">
        <v>0</v>
      </c>
      <c r="O8" s="15">
        <v>1.85185185185185E-2</v>
      </c>
      <c r="P8" s="15">
        <v>0</v>
      </c>
      <c r="Q8" s="14">
        <v>0.96296296296296302</v>
      </c>
      <c r="R8" s="14">
        <v>0</v>
      </c>
      <c r="S8" s="14">
        <v>0</v>
      </c>
      <c r="T8" s="14">
        <v>1.85185185185185E-2</v>
      </c>
      <c r="U8" s="14">
        <v>1.85185185185185E-2</v>
      </c>
      <c r="W8" s="58">
        <f t="shared" si="0"/>
        <v>7.4074074074074098E-2</v>
      </c>
      <c r="X8" s="58">
        <f t="shared" si="1"/>
        <v>5.5555555555555601E-2</v>
      </c>
      <c r="Y8" s="58">
        <f t="shared" si="2"/>
        <v>1.85185185185185E-2</v>
      </c>
      <c r="Z8" s="58">
        <f t="shared" si="3"/>
        <v>0</v>
      </c>
      <c r="AA8" s="59">
        <f t="shared" si="4"/>
        <v>-2.5925925925925943E-2</v>
      </c>
      <c r="AB8" s="59">
        <f t="shared" si="5"/>
        <v>-0.35000000000000009</v>
      </c>
      <c r="AC8" s="59">
        <f t="shared" si="6"/>
        <v>7.4074074074074098E-2</v>
      </c>
      <c r="AD8" s="55">
        <v>-3.7037037037036979</v>
      </c>
      <c r="AE8" s="55">
        <v>-5.1282051282051215</v>
      </c>
      <c r="AF8" s="60">
        <f t="shared" si="7"/>
        <v>3.7037037037037049E-2</v>
      </c>
      <c r="AG8">
        <v>1</v>
      </c>
      <c r="AH8">
        <v>2</v>
      </c>
      <c r="AI8">
        <v>3</v>
      </c>
      <c r="AJ8">
        <v>4</v>
      </c>
      <c r="AL8" s="58">
        <f t="shared" si="8"/>
        <v>0.87037037037037002</v>
      </c>
      <c r="AM8" s="58">
        <f t="shared" si="9"/>
        <v>0.87037037037037002</v>
      </c>
      <c r="AN8" s="58">
        <f t="shared" si="10"/>
        <v>0.96296296296296302</v>
      </c>
      <c r="AO8" s="58">
        <f t="shared" si="11"/>
        <v>0.96296296296296302</v>
      </c>
    </row>
    <row r="9" spans="1:41">
      <c r="A9" s="8" t="s">
        <v>31</v>
      </c>
      <c r="B9" s="15">
        <v>0.68518518518518501</v>
      </c>
      <c r="C9" s="15">
        <v>0.11111111111111099</v>
      </c>
      <c r="D9" s="15">
        <v>3.7037037037037E-2</v>
      </c>
      <c r="E9" s="15">
        <v>0.12962962962963001</v>
      </c>
      <c r="F9" s="15">
        <v>5.5555555555555601E-2</v>
      </c>
      <c r="G9" s="14">
        <v>0.79629629629629595</v>
      </c>
      <c r="H9" s="14">
        <v>5.5555555555555601E-2</v>
      </c>
      <c r="I9" s="14">
        <v>1.85185185185185E-2</v>
      </c>
      <c r="J9" s="14">
        <v>9.2592592592592601E-2</v>
      </c>
      <c r="K9" s="14">
        <v>1.85185185185185E-2</v>
      </c>
      <c r="L9" s="15">
        <v>0.83333333333333304</v>
      </c>
      <c r="M9" s="15">
        <v>1.85185185185185E-2</v>
      </c>
      <c r="N9" s="15">
        <v>1.85185185185185E-2</v>
      </c>
      <c r="O9" s="15">
        <v>7.4074074074074098E-2</v>
      </c>
      <c r="P9" s="15">
        <v>0</v>
      </c>
      <c r="Q9" s="14">
        <v>0.83333333333333304</v>
      </c>
      <c r="R9" s="14">
        <v>5.5555555555555601E-2</v>
      </c>
      <c r="S9" s="14">
        <v>0</v>
      </c>
      <c r="T9" s="14">
        <v>7.4074074074074098E-2</v>
      </c>
      <c r="U9" s="14">
        <v>3.7037037037037E-2</v>
      </c>
      <c r="W9" s="58">
        <f t="shared" si="0"/>
        <v>0.11111111111111099</v>
      </c>
      <c r="X9" s="58">
        <f t="shared" si="1"/>
        <v>5.5555555555555601E-2</v>
      </c>
      <c r="Y9" s="58">
        <f t="shared" si="2"/>
        <v>1.85185185185185E-2</v>
      </c>
      <c r="Z9" s="58">
        <f t="shared" si="3"/>
        <v>5.5555555555555601E-2</v>
      </c>
      <c r="AA9" s="59">
        <f t="shared" si="4"/>
        <v>-2.0370370370370327E-2</v>
      </c>
      <c r="AB9" s="59">
        <f t="shared" si="5"/>
        <v>-0.18333333333333313</v>
      </c>
      <c r="AC9" s="59">
        <f t="shared" si="6"/>
        <v>5.5555555555555393E-2</v>
      </c>
      <c r="AD9" s="55">
        <v>1.8518518518519045</v>
      </c>
      <c r="AE9" s="55">
        <v>2.380952380952448</v>
      </c>
      <c r="AF9" s="60">
        <f t="shared" si="7"/>
        <v>6.0185185185185175E-2</v>
      </c>
      <c r="AG9">
        <v>1</v>
      </c>
      <c r="AH9">
        <v>2</v>
      </c>
      <c r="AI9">
        <v>3</v>
      </c>
      <c r="AJ9">
        <v>4</v>
      </c>
      <c r="AL9" s="58">
        <f t="shared" si="8"/>
        <v>0.68518518518518501</v>
      </c>
      <c r="AM9" s="58">
        <f t="shared" si="9"/>
        <v>0.79629629629629595</v>
      </c>
      <c r="AN9" s="58">
        <f t="shared" si="10"/>
        <v>0.83333333333333304</v>
      </c>
      <c r="AO9" s="58">
        <f t="shared" si="11"/>
        <v>0.83333333333333304</v>
      </c>
    </row>
    <row r="10" spans="1:41">
      <c r="A10" s="8" t="s">
        <v>32</v>
      </c>
      <c r="B10" s="15">
        <v>0.62962962962962998</v>
      </c>
      <c r="C10" s="15">
        <v>0.18518518518518501</v>
      </c>
      <c r="D10" s="15">
        <v>0</v>
      </c>
      <c r="E10" s="15">
        <v>9.2592592592592601E-2</v>
      </c>
      <c r="F10" s="15">
        <v>0.12962962962963001</v>
      </c>
      <c r="G10" s="14">
        <v>0.70370370370370405</v>
      </c>
      <c r="H10" s="14">
        <v>7.4074074074074098E-2</v>
      </c>
      <c r="I10" s="14">
        <v>5.5555555555555601E-2</v>
      </c>
      <c r="J10" s="14">
        <v>0.11111111111111099</v>
      </c>
      <c r="K10" s="14">
        <v>3.7037037037037E-2</v>
      </c>
      <c r="L10" s="15">
        <v>0.81481481481481499</v>
      </c>
      <c r="M10" s="15">
        <v>9.2592592592592601E-2</v>
      </c>
      <c r="N10" s="15">
        <v>0</v>
      </c>
      <c r="O10" s="15">
        <v>7.4074074074074098E-2</v>
      </c>
      <c r="P10" s="15">
        <v>0</v>
      </c>
      <c r="Q10" s="14">
        <v>0.74074074074074103</v>
      </c>
      <c r="R10" s="14">
        <v>3.7037037037037E-2</v>
      </c>
      <c r="S10" s="14">
        <v>1.85185185185185E-2</v>
      </c>
      <c r="T10" s="14">
        <v>0.12962962962963001</v>
      </c>
      <c r="U10" s="14">
        <v>7.4074074074074098E-2</v>
      </c>
      <c r="W10" s="58">
        <f t="shared" si="0"/>
        <v>0.18518518518518501</v>
      </c>
      <c r="X10" s="58">
        <f t="shared" si="1"/>
        <v>7.4074074074074098E-2</v>
      </c>
      <c r="Y10" s="58">
        <f t="shared" si="2"/>
        <v>9.2592592592592601E-2</v>
      </c>
      <c r="Z10" s="58">
        <f t="shared" si="3"/>
        <v>3.7037037037037E-2</v>
      </c>
      <c r="AA10" s="59">
        <f t="shared" si="4"/>
        <v>-4.259259259259255E-2</v>
      </c>
      <c r="AB10" s="59">
        <f t="shared" si="5"/>
        <v>-0.22999999999999998</v>
      </c>
      <c r="AC10" s="59">
        <f t="shared" si="6"/>
        <v>0.148148148148148</v>
      </c>
      <c r="AD10" s="55">
        <v>1.8518518518519045</v>
      </c>
      <c r="AE10" s="55">
        <v>2.380952380952448</v>
      </c>
      <c r="AF10" s="60">
        <f t="shared" si="7"/>
        <v>9.7222222222222168E-2</v>
      </c>
      <c r="AG10">
        <v>1</v>
      </c>
      <c r="AH10">
        <v>2</v>
      </c>
      <c r="AI10">
        <v>3</v>
      </c>
      <c r="AJ10">
        <v>4</v>
      </c>
      <c r="AL10" s="58">
        <f t="shared" si="8"/>
        <v>0.62962962962962998</v>
      </c>
      <c r="AM10" s="58">
        <f t="shared" si="9"/>
        <v>0.70370370370370405</v>
      </c>
      <c r="AN10" s="58">
        <f t="shared" si="10"/>
        <v>0.81481481481481499</v>
      </c>
      <c r="AO10" s="58">
        <f t="shared" si="11"/>
        <v>0.74074074074074103</v>
      </c>
    </row>
    <row r="11" spans="1:41">
      <c r="A11" s="8" t="s">
        <v>33</v>
      </c>
      <c r="B11" s="15">
        <v>0.42592592592592599</v>
      </c>
      <c r="C11" s="15">
        <v>0.22222222222222199</v>
      </c>
      <c r="D11" s="15">
        <v>3.7037037037037E-2</v>
      </c>
      <c r="E11" s="15">
        <v>0.25925925925925902</v>
      </c>
      <c r="F11" s="15">
        <v>7.4074074074074098E-2</v>
      </c>
      <c r="G11" s="14">
        <v>0.57407407407407396</v>
      </c>
      <c r="H11" s="14">
        <v>0.18518518518518501</v>
      </c>
      <c r="I11" s="14">
        <v>1.85185185185185E-2</v>
      </c>
      <c r="J11" s="14">
        <v>0.18518518518518501</v>
      </c>
      <c r="K11" s="14">
        <v>1.85185185185185E-2</v>
      </c>
      <c r="L11" s="15">
        <v>0.53703703703703698</v>
      </c>
      <c r="M11" s="15">
        <v>0.203703703703704</v>
      </c>
      <c r="N11" s="15">
        <v>1.85185185185185E-2</v>
      </c>
      <c r="O11" s="15">
        <v>0.203703703703704</v>
      </c>
      <c r="P11" s="15">
        <v>0</v>
      </c>
      <c r="Q11" s="14">
        <v>0.66666666666666696</v>
      </c>
      <c r="R11" s="14">
        <v>0.12962962962963001</v>
      </c>
      <c r="S11" s="14">
        <v>0</v>
      </c>
      <c r="T11" s="14">
        <v>0.203703703703704</v>
      </c>
      <c r="U11" s="14">
        <v>0</v>
      </c>
      <c r="W11" s="58">
        <f t="shared" si="0"/>
        <v>0.22222222222222199</v>
      </c>
      <c r="X11" s="58">
        <f t="shared" si="1"/>
        <v>0.18518518518518501</v>
      </c>
      <c r="Y11" s="58">
        <f t="shared" si="2"/>
        <v>0.203703703703704</v>
      </c>
      <c r="Z11" s="58">
        <f t="shared" si="3"/>
        <v>0.12962962962963001</v>
      </c>
      <c r="AA11" s="59">
        <f t="shared" si="4"/>
        <v>-2.5925925925925696E-2</v>
      </c>
      <c r="AB11" s="59">
        <f t="shared" si="5"/>
        <v>-0.11666666666666575</v>
      </c>
      <c r="AC11" s="59">
        <f t="shared" si="6"/>
        <v>9.2592592592591977E-2</v>
      </c>
      <c r="AD11" s="55">
        <v>12.962962962962997</v>
      </c>
      <c r="AE11" s="55">
        <v>16.666666666666707</v>
      </c>
      <c r="AF11" s="60">
        <f t="shared" si="7"/>
        <v>0.18518518518518523</v>
      </c>
      <c r="AG11">
        <v>1</v>
      </c>
      <c r="AH11">
        <v>2</v>
      </c>
      <c r="AI11">
        <v>3</v>
      </c>
      <c r="AJ11">
        <v>4</v>
      </c>
      <c r="AL11" s="58">
        <f t="shared" si="8"/>
        <v>0.42592592592592599</v>
      </c>
      <c r="AM11" s="58">
        <f t="shared" si="9"/>
        <v>0.57407407407407396</v>
      </c>
      <c r="AN11" s="58">
        <f t="shared" si="10"/>
        <v>0.53703703703703698</v>
      </c>
      <c r="AO11" s="58">
        <f t="shared" si="11"/>
        <v>0.66666666666666696</v>
      </c>
    </row>
    <row r="12" spans="1:41">
      <c r="A12" s="8" t="s">
        <v>34</v>
      </c>
      <c r="B12" s="15">
        <v>0.72222222222222199</v>
      </c>
      <c r="C12" s="15">
        <v>0.203703703703704</v>
      </c>
      <c r="D12" s="15">
        <v>7.4074074074074098E-2</v>
      </c>
      <c r="E12" s="15">
        <v>0</v>
      </c>
      <c r="F12" s="15">
        <v>1.85185185185185E-2</v>
      </c>
      <c r="G12" s="14">
        <v>0.66666666666666696</v>
      </c>
      <c r="H12" s="14">
        <v>0.240740740740741</v>
      </c>
      <c r="I12" s="14">
        <v>5.5555555555555601E-2</v>
      </c>
      <c r="J12" s="14">
        <v>0</v>
      </c>
      <c r="K12" s="14">
        <v>1.85185185185185E-2</v>
      </c>
      <c r="L12" s="15">
        <v>0.85185185185185197</v>
      </c>
      <c r="M12" s="15">
        <v>9.2592592592592601E-2</v>
      </c>
      <c r="N12" s="15">
        <v>5.5555555555555601E-2</v>
      </c>
      <c r="O12" s="15">
        <v>0</v>
      </c>
      <c r="P12" s="15">
        <v>0</v>
      </c>
      <c r="Q12" s="14">
        <v>0.98148148148148195</v>
      </c>
      <c r="R12" s="14">
        <v>0</v>
      </c>
      <c r="S12" s="14">
        <v>1.85185185185185E-2</v>
      </c>
      <c r="T12" s="14">
        <v>0</v>
      </c>
      <c r="U12" s="14">
        <v>0</v>
      </c>
      <c r="W12" s="58">
        <f t="shared" si="0"/>
        <v>0.203703703703704</v>
      </c>
      <c r="X12" s="58">
        <f t="shared" si="1"/>
        <v>0.240740740740741</v>
      </c>
      <c r="Y12" s="58">
        <f t="shared" si="2"/>
        <v>9.2592592592592601E-2</v>
      </c>
      <c r="Z12" s="58">
        <f t="shared" si="3"/>
        <v>0</v>
      </c>
      <c r="AA12" s="59">
        <f t="shared" si="4"/>
        <v>-7.5925925925926036E-2</v>
      </c>
      <c r="AB12" s="59">
        <f t="shared" si="5"/>
        <v>-0.37272727272727274</v>
      </c>
      <c r="AC12" s="59">
        <f t="shared" si="6"/>
        <v>0.203703703703704</v>
      </c>
      <c r="AD12" s="55">
        <v>0</v>
      </c>
      <c r="AE12" s="55">
        <v>0</v>
      </c>
      <c r="AF12" s="60">
        <f t="shared" si="7"/>
        <v>0.13425925925925938</v>
      </c>
      <c r="AG12">
        <v>1</v>
      </c>
      <c r="AH12">
        <v>2</v>
      </c>
      <c r="AI12">
        <v>3</v>
      </c>
      <c r="AJ12">
        <v>4</v>
      </c>
      <c r="AL12" s="58">
        <f t="shared" si="8"/>
        <v>0.72222222222222199</v>
      </c>
      <c r="AM12" s="58">
        <f t="shared" si="9"/>
        <v>0.66666666666666696</v>
      </c>
      <c r="AN12" s="58">
        <f t="shared" si="10"/>
        <v>0.85185185185185197</v>
      </c>
      <c r="AO12" s="58">
        <f t="shared" si="11"/>
        <v>0.98148148148148195</v>
      </c>
    </row>
    <row r="13" spans="1:41">
      <c r="A13" s="8" t="s">
        <v>35</v>
      </c>
      <c r="B13" s="15">
        <v>0.74074074074074103</v>
      </c>
      <c r="C13" s="15">
        <v>0.11111111111111099</v>
      </c>
      <c r="D13" s="15">
        <v>1.85185185185185E-2</v>
      </c>
      <c r="E13" s="15">
        <v>7.4074074074074098E-2</v>
      </c>
      <c r="F13" s="15">
        <v>7.4074074074074098E-2</v>
      </c>
      <c r="G13" s="14">
        <v>0.83333333333333304</v>
      </c>
      <c r="H13" s="14">
        <v>0.12962962962963001</v>
      </c>
      <c r="I13" s="14">
        <v>0</v>
      </c>
      <c r="J13" s="14">
        <v>0</v>
      </c>
      <c r="K13" s="14">
        <v>1.85185185185185E-2</v>
      </c>
      <c r="L13" s="15">
        <v>0.96296296296296302</v>
      </c>
      <c r="M13" s="15">
        <v>3.7037037037037E-2</v>
      </c>
      <c r="N13" s="15">
        <v>0</v>
      </c>
      <c r="O13" s="15">
        <v>0</v>
      </c>
      <c r="P13" s="15">
        <v>0</v>
      </c>
      <c r="Q13" s="14">
        <v>0.96296296296296302</v>
      </c>
      <c r="R13" s="14">
        <v>1.85185185185185E-2</v>
      </c>
      <c r="S13" s="14">
        <v>0</v>
      </c>
      <c r="T13" s="14">
        <v>0</v>
      </c>
      <c r="U13" s="14">
        <v>1.85185185185185E-2</v>
      </c>
      <c r="W13" s="58">
        <f t="shared" si="0"/>
        <v>0.11111111111111099</v>
      </c>
      <c r="X13" s="58">
        <f t="shared" si="1"/>
        <v>0.12962962962963001</v>
      </c>
      <c r="Y13" s="58">
        <f t="shared" si="2"/>
        <v>3.7037037037037E-2</v>
      </c>
      <c r="Z13" s="58">
        <f t="shared" si="3"/>
        <v>1.85185185185185E-2</v>
      </c>
      <c r="AA13" s="59">
        <f t="shared" si="4"/>
        <v>-3.7037037037037049E-2</v>
      </c>
      <c r="AB13" s="59">
        <f t="shared" si="5"/>
        <v>-0.33333333333333381</v>
      </c>
      <c r="AC13" s="59">
        <f t="shared" si="6"/>
        <v>9.259259259259249E-2</v>
      </c>
      <c r="AD13" s="55">
        <v>12.962962962962997</v>
      </c>
      <c r="AE13" s="55">
        <v>12.962962962962997</v>
      </c>
      <c r="AF13" s="60">
        <f t="shared" si="7"/>
        <v>7.4074074074074125E-2</v>
      </c>
      <c r="AG13">
        <v>1</v>
      </c>
      <c r="AH13">
        <v>2</v>
      </c>
      <c r="AI13">
        <v>3</v>
      </c>
      <c r="AJ13">
        <v>4</v>
      </c>
      <c r="AL13" s="58">
        <f t="shared" si="8"/>
        <v>0.74074074074074103</v>
      </c>
      <c r="AM13" s="58">
        <f t="shared" si="9"/>
        <v>0.83333333333333304</v>
      </c>
      <c r="AN13" s="58">
        <f t="shared" si="10"/>
        <v>0.96296296296296302</v>
      </c>
      <c r="AO13" s="58">
        <f t="shared" si="11"/>
        <v>0.96296296296296302</v>
      </c>
    </row>
    <row r="14" spans="1:41">
      <c r="A14" s="8" t="s">
        <v>36</v>
      </c>
      <c r="B14" s="15">
        <v>0.85185185185185197</v>
      </c>
      <c r="C14" s="15">
        <v>0.11111111111111099</v>
      </c>
      <c r="D14" s="15">
        <v>0</v>
      </c>
      <c r="E14" s="15">
        <v>3.7037037037037E-2</v>
      </c>
      <c r="F14" s="15">
        <v>1.85185185185185E-2</v>
      </c>
      <c r="G14" s="14">
        <v>0.83333333333333304</v>
      </c>
      <c r="H14" s="14">
        <v>5.5555555555555601E-2</v>
      </c>
      <c r="I14" s="14">
        <v>1.85185185185185E-2</v>
      </c>
      <c r="J14" s="14">
        <v>5.5555555555555601E-2</v>
      </c>
      <c r="K14" s="14">
        <v>1.85185185185185E-2</v>
      </c>
      <c r="L14" s="15">
        <v>0.85185185185185197</v>
      </c>
      <c r="M14" s="15">
        <v>0</v>
      </c>
      <c r="N14" s="15">
        <v>0</v>
      </c>
      <c r="O14" s="15">
        <v>0.12962962962963001</v>
      </c>
      <c r="P14" s="15">
        <v>0</v>
      </c>
      <c r="Q14" s="14">
        <v>0.81481481481481499</v>
      </c>
      <c r="R14" s="14">
        <v>7.4074074074074098E-2</v>
      </c>
      <c r="S14" s="14">
        <v>1.85185185185185E-2</v>
      </c>
      <c r="T14" s="14">
        <v>7.4074074074074098E-2</v>
      </c>
      <c r="U14" s="14">
        <v>1.85185185185185E-2</v>
      </c>
      <c r="W14" s="58">
        <f t="shared" si="0"/>
        <v>0.11111111111111099</v>
      </c>
      <c r="X14" s="58">
        <f t="shared" si="1"/>
        <v>5.5555555555555601E-2</v>
      </c>
      <c r="Y14" s="58">
        <f t="shared" si="2"/>
        <v>0</v>
      </c>
      <c r="Z14" s="58">
        <f t="shared" si="3"/>
        <v>7.4074074074074098E-2</v>
      </c>
      <c r="AA14" s="59">
        <f t="shared" si="4"/>
        <v>-1.6666666666666628E-2</v>
      </c>
      <c r="AB14" s="59">
        <f t="shared" si="5"/>
        <v>-0.1499999999999998</v>
      </c>
      <c r="AC14" s="59">
        <f t="shared" si="6"/>
        <v>3.7037037037036896E-2</v>
      </c>
      <c r="AD14" s="55">
        <v>1.8518518518518046</v>
      </c>
      <c r="AE14" s="55">
        <v>2.2222222222221659</v>
      </c>
      <c r="AF14" s="60">
        <f t="shared" si="7"/>
        <v>6.0185185185185175E-2</v>
      </c>
      <c r="AG14">
        <v>1</v>
      </c>
      <c r="AH14">
        <v>2</v>
      </c>
      <c r="AI14">
        <v>3</v>
      </c>
      <c r="AJ14">
        <v>4</v>
      </c>
      <c r="AL14" s="58">
        <f t="shared" si="8"/>
        <v>0.85185185185185197</v>
      </c>
      <c r="AM14" s="58">
        <f t="shared" si="9"/>
        <v>0.83333333333333304</v>
      </c>
      <c r="AN14" s="58">
        <f t="shared" si="10"/>
        <v>0.85185185185185197</v>
      </c>
      <c r="AO14" s="58">
        <f t="shared" si="11"/>
        <v>0.81481481481481499</v>
      </c>
    </row>
    <row r="15" spans="1:41">
      <c r="A15" s="8" t="s">
        <v>37</v>
      </c>
      <c r="B15" s="15">
        <v>0.62962962962962998</v>
      </c>
      <c r="C15" s="15">
        <v>0.18518518518518501</v>
      </c>
      <c r="D15" s="15">
        <v>5.5555555555555601E-2</v>
      </c>
      <c r="E15" s="15">
        <v>9.2592592592592601E-2</v>
      </c>
      <c r="F15" s="15">
        <v>7.4074074074074098E-2</v>
      </c>
      <c r="G15" s="14">
        <v>0.64814814814814803</v>
      </c>
      <c r="H15" s="14">
        <v>0.12962962962963001</v>
      </c>
      <c r="I15" s="14">
        <v>1.85185185185185E-2</v>
      </c>
      <c r="J15" s="14">
        <v>0.148148148148148</v>
      </c>
      <c r="K15" s="14">
        <v>3.7037037037037E-2</v>
      </c>
      <c r="L15" s="15">
        <v>0.66666666666666696</v>
      </c>
      <c r="M15" s="15">
        <v>0.148148148148148</v>
      </c>
      <c r="N15" s="15">
        <v>9.2592592592592601E-2</v>
      </c>
      <c r="O15" s="15">
        <v>3.7037037037037E-2</v>
      </c>
      <c r="P15" s="15">
        <v>0</v>
      </c>
      <c r="Q15" s="14">
        <v>0.75925925925925897</v>
      </c>
      <c r="R15" s="14">
        <v>0.12962962962963001</v>
      </c>
      <c r="S15" s="14">
        <v>5.5555555555555601E-2</v>
      </c>
      <c r="T15" s="14">
        <v>3.7037037037037E-2</v>
      </c>
      <c r="U15" s="14">
        <v>1.85185185185185E-2</v>
      </c>
      <c r="W15" s="58">
        <f t="shared" si="0"/>
        <v>0.18518518518518501</v>
      </c>
      <c r="X15" s="58">
        <f t="shared" si="1"/>
        <v>0.12962962962963001</v>
      </c>
      <c r="Y15" s="58">
        <f t="shared" si="2"/>
        <v>0.148148148148148</v>
      </c>
      <c r="Z15" s="58">
        <f t="shared" si="3"/>
        <v>0.12962962962963001</v>
      </c>
      <c r="AA15" s="59">
        <f t="shared" si="4"/>
        <v>-1.4814814814814701E-2</v>
      </c>
      <c r="AB15" s="59">
        <f t="shared" si="5"/>
        <v>-7.999999999999946E-2</v>
      </c>
      <c r="AC15" s="59">
        <f t="shared" si="6"/>
        <v>5.5555555555554997E-2</v>
      </c>
      <c r="AD15" s="55">
        <v>3.7037037037036979</v>
      </c>
      <c r="AE15" s="55">
        <v>5.1282051282051215</v>
      </c>
      <c r="AF15" s="60">
        <f t="shared" si="7"/>
        <v>0.14814814814814825</v>
      </c>
      <c r="AG15">
        <v>1</v>
      </c>
      <c r="AH15">
        <v>2</v>
      </c>
      <c r="AI15">
        <v>3</v>
      </c>
      <c r="AJ15">
        <v>4</v>
      </c>
      <c r="AL15" s="58">
        <f t="shared" si="8"/>
        <v>0.62962962962962998</v>
      </c>
      <c r="AM15" s="58">
        <f t="shared" si="9"/>
        <v>0.64814814814814803</v>
      </c>
      <c r="AN15" s="58">
        <f t="shared" si="10"/>
        <v>0.66666666666666696</v>
      </c>
      <c r="AO15" s="58">
        <f t="shared" si="11"/>
        <v>0.75925925925925897</v>
      </c>
    </row>
    <row r="16" spans="1:41">
      <c r="A16" s="8" t="s">
        <v>38</v>
      </c>
      <c r="B16" s="15">
        <v>0.75925925925925897</v>
      </c>
      <c r="C16" s="15">
        <v>5.5555555555555601E-2</v>
      </c>
      <c r="D16" s="15">
        <v>7.4074074074074098E-2</v>
      </c>
      <c r="E16" s="15">
        <v>3.7037037037037E-2</v>
      </c>
      <c r="F16" s="15">
        <v>0.12962962962963001</v>
      </c>
      <c r="G16" s="14">
        <v>0.85185185185185197</v>
      </c>
      <c r="H16" s="14">
        <v>3.7037037037037E-2</v>
      </c>
      <c r="I16" s="14">
        <v>3.7037037037037E-2</v>
      </c>
      <c r="J16" s="14">
        <v>0</v>
      </c>
      <c r="K16" s="14">
        <v>5.5555555555555601E-2</v>
      </c>
      <c r="L16" s="15">
        <v>0.83333333333333304</v>
      </c>
      <c r="M16" s="15">
        <v>3.7037037037037E-2</v>
      </c>
      <c r="N16" s="15">
        <v>3.7037037037037E-2</v>
      </c>
      <c r="O16" s="15">
        <v>1.85185185185185E-2</v>
      </c>
      <c r="P16" s="15">
        <v>0</v>
      </c>
      <c r="Q16" s="14">
        <v>0.907407407407407</v>
      </c>
      <c r="R16" s="14">
        <v>1.85185185185185E-2</v>
      </c>
      <c r="S16" s="14">
        <v>1.85185185185185E-2</v>
      </c>
      <c r="T16" s="14">
        <v>0</v>
      </c>
      <c r="U16" s="14">
        <v>5.5555555555555601E-2</v>
      </c>
      <c r="W16" s="58">
        <f t="shared" si="0"/>
        <v>5.5555555555555601E-2</v>
      </c>
      <c r="X16" s="58">
        <f t="shared" si="1"/>
        <v>3.7037037037037E-2</v>
      </c>
      <c r="Y16" s="58">
        <f t="shared" si="2"/>
        <v>3.7037037037037E-2</v>
      </c>
      <c r="Z16" s="58">
        <f t="shared" si="3"/>
        <v>1.85185185185185E-2</v>
      </c>
      <c r="AA16" s="59">
        <f t="shared" si="4"/>
        <v>-1.1111111111111131E-2</v>
      </c>
      <c r="AB16" s="59">
        <f t="shared" si="5"/>
        <v>-0.20000000000000018</v>
      </c>
      <c r="AC16" s="59">
        <f t="shared" si="6"/>
        <v>3.7037037037037104E-2</v>
      </c>
      <c r="AD16" s="55">
        <v>24.07407407407409</v>
      </c>
      <c r="AE16" s="55">
        <v>27.083333333333353</v>
      </c>
      <c r="AF16" s="60">
        <f t="shared" si="7"/>
        <v>3.7037037037037021E-2</v>
      </c>
      <c r="AG16">
        <v>1</v>
      </c>
      <c r="AH16">
        <v>2</v>
      </c>
      <c r="AI16">
        <v>3</v>
      </c>
      <c r="AJ16">
        <v>4</v>
      </c>
      <c r="AL16" s="58">
        <f t="shared" si="8"/>
        <v>0.75925925925925897</v>
      </c>
      <c r="AM16" s="58">
        <f t="shared" si="9"/>
        <v>0.85185185185185197</v>
      </c>
      <c r="AN16" s="58">
        <f t="shared" si="10"/>
        <v>0.83333333333333304</v>
      </c>
      <c r="AO16" s="58">
        <f t="shared" si="11"/>
        <v>0.907407407407407</v>
      </c>
    </row>
    <row r="17" spans="1:41">
      <c r="A17" s="8" t="s">
        <v>42</v>
      </c>
      <c r="B17" s="15">
        <v>0.74074074074074103</v>
      </c>
      <c r="C17" s="15">
        <v>9.2592592592592601E-2</v>
      </c>
      <c r="D17" s="15">
        <v>3.7037037037037E-2</v>
      </c>
      <c r="E17" s="15">
        <v>0.12962962962963001</v>
      </c>
      <c r="F17" s="15">
        <v>0</v>
      </c>
      <c r="G17" s="14">
        <v>0.85185185185185197</v>
      </c>
      <c r="H17" s="14">
        <v>3.7037037037037E-2</v>
      </c>
      <c r="I17" s="14">
        <v>0</v>
      </c>
      <c r="J17" s="14">
        <v>9.2592592592592601E-2</v>
      </c>
      <c r="K17" s="14">
        <v>0</v>
      </c>
      <c r="L17" s="15">
        <v>0.87037037037037002</v>
      </c>
      <c r="M17" s="15">
        <v>3.7037037037037E-2</v>
      </c>
      <c r="N17" s="15">
        <v>0</v>
      </c>
      <c r="O17" s="15">
        <v>9.2592592592592601E-2</v>
      </c>
      <c r="P17" s="15">
        <v>0</v>
      </c>
      <c r="Q17" s="14">
        <v>0.907407407407407</v>
      </c>
      <c r="R17" s="14">
        <v>0</v>
      </c>
      <c r="S17" s="14">
        <v>0</v>
      </c>
      <c r="T17" s="14">
        <v>9.2592592592592601E-2</v>
      </c>
      <c r="U17" s="14">
        <v>0</v>
      </c>
      <c r="W17" s="58">
        <f t="shared" si="0"/>
        <v>9.2592592592592601E-2</v>
      </c>
      <c r="X17" s="58">
        <f t="shared" si="1"/>
        <v>3.7037037037037E-2</v>
      </c>
      <c r="Y17" s="58">
        <f t="shared" si="2"/>
        <v>3.7037037037037E-2</v>
      </c>
      <c r="Z17" s="58">
        <f t="shared" si="3"/>
        <v>0</v>
      </c>
      <c r="AA17" s="59">
        <f t="shared" si="4"/>
        <v>-2.777777777777778E-2</v>
      </c>
      <c r="AB17" s="59">
        <f t="shared" si="5"/>
        <v>-0.3</v>
      </c>
      <c r="AC17" s="59">
        <f t="shared" si="6"/>
        <v>9.2592592592592601E-2</v>
      </c>
      <c r="AD17" s="55">
        <v>9.2592592592593004</v>
      </c>
      <c r="AE17" s="55">
        <v>10.416666666666712</v>
      </c>
      <c r="AF17" s="60">
        <f t="shared" si="7"/>
        <v>4.166666666666665E-2</v>
      </c>
      <c r="AG17">
        <v>1</v>
      </c>
      <c r="AH17">
        <v>2</v>
      </c>
      <c r="AI17">
        <v>3</v>
      </c>
      <c r="AJ17">
        <v>4</v>
      </c>
      <c r="AL17" s="58">
        <f t="shared" si="8"/>
        <v>0.74074074074074103</v>
      </c>
      <c r="AM17" s="58">
        <f t="shared" si="9"/>
        <v>0.85185185185185197</v>
      </c>
      <c r="AN17" s="58">
        <f t="shared" si="10"/>
        <v>0.87037037037037002</v>
      </c>
      <c r="AO17" s="58">
        <f t="shared" si="11"/>
        <v>0.907407407407407</v>
      </c>
    </row>
    <row r="18" spans="1:41">
      <c r="A18" s="8" t="s">
        <v>43</v>
      </c>
      <c r="B18" s="15">
        <v>0.64814814814814803</v>
      </c>
      <c r="C18" s="15">
        <v>0.12962962962963001</v>
      </c>
      <c r="D18" s="15">
        <v>7.4074074074074098E-2</v>
      </c>
      <c r="E18" s="15">
        <v>0.12962962962963001</v>
      </c>
      <c r="F18" s="15">
        <v>1.85185185185185E-2</v>
      </c>
      <c r="G18" s="14">
        <v>0.66666666666666696</v>
      </c>
      <c r="H18" s="14">
        <v>7.4074074074074098E-2</v>
      </c>
      <c r="I18" s="14">
        <v>5.5555555555555601E-2</v>
      </c>
      <c r="J18" s="14">
        <v>0.18518518518518501</v>
      </c>
      <c r="K18" s="14">
        <v>0</v>
      </c>
      <c r="L18" s="15">
        <v>0.72222222222222199</v>
      </c>
      <c r="M18" s="15">
        <v>5.5555555555555601E-2</v>
      </c>
      <c r="N18" s="15">
        <v>1.85185185185185E-2</v>
      </c>
      <c r="O18" s="15">
        <v>0.203703703703704</v>
      </c>
      <c r="P18" s="15">
        <v>0</v>
      </c>
      <c r="Q18" s="14">
        <v>0.72222222222222199</v>
      </c>
      <c r="R18" s="14">
        <v>5.5555555555555601E-2</v>
      </c>
      <c r="S18" s="14">
        <v>1.85185185185185E-2</v>
      </c>
      <c r="T18" s="14">
        <v>0.18518518518518501</v>
      </c>
      <c r="U18" s="14">
        <v>1.85185185185185E-2</v>
      </c>
      <c r="W18" s="58">
        <f t="shared" si="0"/>
        <v>0.12962962962963001</v>
      </c>
      <c r="X18" s="58">
        <f t="shared" si="1"/>
        <v>7.4074074074074098E-2</v>
      </c>
      <c r="Y18" s="58">
        <f t="shared" si="2"/>
        <v>5.5555555555555601E-2</v>
      </c>
      <c r="Z18" s="58">
        <f t="shared" si="3"/>
        <v>5.5555555555555601E-2</v>
      </c>
      <c r="AA18" s="59">
        <f t="shared" si="4"/>
        <v>-2.4074074074074171E-2</v>
      </c>
      <c r="AB18" s="59">
        <f t="shared" si="5"/>
        <v>-0.18571428571428591</v>
      </c>
      <c r="AC18" s="59">
        <f t="shared" si="6"/>
        <v>7.4074074074074403E-2</v>
      </c>
      <c r="AD18" s="55">
        <v>14.814814814814802</v>
      </c>
      <c r="AE18" s="55">
        <v>17.777777777777771</v>
      </c>
      <c r="AF18" s="60">
        <f t="shared" si="7"/>
        <v>7.8703703703703817E-2</v>
      </c>
      <c r="AG18">
        <v>1</v>
      </c>
      <c r="AH18">
        <v>2</v>
      </c>
      <c r="AI18">
        <v>3</v>
      </c>
      <c r="AJ18">
        <v>4</v>
      </c>
      <c r="AL18" s="58">
        <f t="shared" si="8"/>
        <v>0.64814814814814803</v>
      </c>
      <c r="AM18" s="58">
        <f t="shared" si="9"/>
        <v>0.66666666666666696</v>
      </c>
      <c r="AN18" s="58">
        <f t="shared" si="10"/>
        <v>0.72222222222222199</v>
      </c>
      <c r="AO18" s="58">
        <f t="shared" si="11"/>
        <v>0.72222222222222199</v>
      </c>
    </row>
    <row r="19" spans="1:41">
      <c r="A19" s="8" t="s">
        <v>44</v>
      </c>
      <c r="B19" s="15">
        <v>0.33333333333333298</v>
      </c>
      <c r="C19" s="15">
        <v>0.22222222222222199</v>
      </c>
      <c r="D19" s="15">
        <v>7.4074074074074098E-2</v>
      </c>
      <c r="E19" s="15">
        <v>0.33333333333333298</v>
      </c>
      <c r="F19" s="15">
        <v>5.5555555555555601E-2</v>
      </c>
      <c r="G19" s="14">
        <v>0.31481481481481499</v>
      </c>
      <c r="H19" s="14">
        <v>0.22222222222222199</v>
      </c>
      <c r="I19" s="14">
        <v>1.85185185185185E-2</v>
      </c>
      <c r="J19" s="14">
        <v>0.407407407407407</v>
      </c>
      <c r="K19" s="14">
        <v>1.85185185185185E-2</v>
      </c>
      <c r="L19" s="15">
        <v>0.33333333333333298</v>
      </c>
      <c r="M19" s="15">
        <v>7.4074074074074098E-2</v>
      </c>
      <c r="N19" s="15">
        <v>1.85185185185185E-2</v>
      </c>
      <c r="O19" s="15">
        <v>0.53703703703703698</v>
      </c>
      <c r="P19" s="15">
        <v>0</v>
      </c>
      <c r="Q19" s="14">
        <v>0.27777777777777801</v>
      </c>
      <c r="R19" s="14">
        <v>0.11111111111111099</v>
      </c>
      <c r="S19" s="14">
        <v>0</v>
      </c>
      <c r="T19" s="14">
        <v>0.55555555555555602</v>
      </c>
      <c r="U19" s="14">
        <v>5.5555555555555601E-2</v>
      </c>
      <c r="W19" s="58">
        <f t="shared" si="0"/>
        <v>0.22222222222222199</v>
      </c>
      <c r="X19" s="58">
        <f t="shared" si="1"/>
        <v>0.22222222222222199</v>
      </c>
      <c r="Y19" s="58">
        <f t="shared" si="2"/>
        <v>7.4074074074074098E-2</v>
      </c>
      <c r="Z19" s="58">
        <f t="shared" si="3"/>
        <v>0.11111111111111099</v>
      </c>
      <c r="AA19" s="59">
        <f t="shared" si="4"/>
        <v>-4.8148148148148086E-2</v>
      </c>
      <c r="AB19" s="59">
        <f t="shared" si="5"/>
        <v>-0.21666666666666662</v>
      </c>
      <c r="AC19" s="59">
        <f t="shared" si="6"/>
        <v>0.11111111111111099</v>
      </c>
      <c r="AD19" s="55">
        <v>11.111111111111093</v>
      </c>
      <c r="AE19" s="55">
        <v>16.666666666666632</v>
      </c>
      <c r="AF19" s="60">
        <f t="shared" si="7"/>
        <v>0.15740740740740727</v>
      </c>
      <c r="AG19">
        <v>1</v>
      </c>
      <c r="AH19">
        <v>2</v>
      </c>
      <c r="AI19">
        <v>3</v>
      </c>
      <c r="AJ19">
        <v>4</v>
      </c>
      <c r="AL19" s="58">
        <f t="shared" si="8"/>
        <v>0.33333333333333298</v>
      </c>
      <c r="AM19" s="58">
        <f t="shared" si="9"/>
        <v>0.31481481481481499</v>
      </c>
      <c r="AN19" s="58">
        <f t="shared" si="10"/>
        <v>0.33333333333333298</v>
      </c>
      <c r="AO19" s="58">
        <f t="shared" si="11"/>
        <v>0.27777777777777801</v>
      </c>
    </row>
    <row r="20" spans="1:41">
      <c r="A20" s="8" t="s">
        <v>45</v>
      </c>
      <c r="B20" s="15">
        <v>0.38888888888888901</v>
      </c>
      <c r="C20" s="15">
        <v>0.12962962962963001</v>
      </c>
      <c r="D20" s="15">
        <v>5.5555555555555601E-2</v>
      </c>
      <c r="E20" s="15">
        <v>0.296296296296296</v>
      </c>
      <c r="F20" s="15">
        <v>0.148148148148148</v>
      </c>
      <c r="G20" s="14">
        <v>0.57407407407407396</v>
      </c>
      <c r="H20" s="14">
        <v>0.12962962962963001</v>
      </c>
      <c r="I20" s="14">
        <v>5.5555555555555601E-2</v>
      </c>
      <c r="J20" s="14">
        <v>0.203703703703704</v>
      </c>
      <c r="K20" s="14">
        <v>1.85185185185185E-2</v>
      </c>
      <c r="L20" s="15">
        <v>0.5</v>
      </c>
      <c r="M20" s="15">
        <v>0.12962962962963001</v>
      </c>
      <c r="N20" s="15">
        <v>0</v>
      </c>
      <c r="O20" s="15">
        <v>0.31481481481481499</v>
      </c>
      <c r="P20" s="15">
        <v>0</v>
      </c>
      <c r="Q20" s="14">
        <v>0.57407407407407396</v>
      </c>
      <c r="R20" s="14">
        <v>5.5555555555555601E-2</v>
      </c>
      <c r="S20" s="14">
        <v>5.5555555555555601E-2</v>
      </c>
      <c r="T20" s="14">
        <v>0.22222222222222199</v>
      </c>
      <c r="U20" s="14">
        <v>9.2592592592592601E-2</v>
      </c>
      <c r="W20" s="58">
        <f t="shared" si="0"/>
        <v>0.12962962962963001</v>
      </c>
      <c r="X20" s="58">
        <f t="shared" si="1"/>
        <v>0.12962962962963001</v>
      </c>
      <c r="Y20" s="58">
        <f t="shared" si="2"/>
        <v>0.12962962962963001</v>
      </c>
      <c r="Z20" s="58">
        <f t="shared" si="3"/>
        <v>5.5555555555555601E-2</v>
      </c>
      <c r="AA20" s="59">
        <f t="shared" si="4"/>
        <v>-2.2222222222222324E-2</v>
      </c>
      <c r="AB20" s="59">
        <f t="shared" si="5"/>
        <v>-0.17142857142857171</v>
      </c>
      <c r="AC20" s="59">
        <f t="shared" si="6"/>
        <v>7.4074074074074403E-2</v>
      </c>
      <c r="AD20" s="55">
        <v>5.5555555555555021</v>
      </c>
      <c r="AE20" s="55">
        <v>7.6923076923076223</v>
      </c>
      <c r="AF20" s="60">
        <f t="shared" si="7"/>
        <v>0.11111111111111141</v>
      </c>
      <c r="AG20">
        <v>1</v>
      </c>
      <c r="AH20">
        <v>2</v>
      </c>
      <c r="AI20">
        <v>3</v>
      </c>
      <c r="AJ20">
        <v>4</v>
      </c>
      <c r="AL20" s="58">
        <f t="shared" si="8"/>
        <v>0.38888888888888901</v>
      </c>
      <c r="AM20" s="58">
        <f t="shared" si="9"/>
        <v>0.57407407407407396</v>
      </c>
      <c r="AN20" s="58">
        <f t="shared" si="10"/>
        <v>0.5</v>
      </c>
      <c r="AO20" s="58">
        <f t="shared" si="11"/>
        <v>0.57407407407407396</v>
      </c>
    </row>
    <row r="21" spans="1:41">
      <c r="A21" s="8" t="s">
        <v>46</v>
      </c>
      <c r="B21" s="15">
        <v>0.592592592592593</v>
      </c>
      <c r="C21" s="15">
        <v>0.18518518518518501</v>
      </c>
      <c r="D21" s="15">
        <v>1.85185185185185E-2</v>
      </c>
      <c r="E21" s="15">
        <v>0.203703703703704</v>
      </c>
      <c r="F21" s="15">
        <v>0</v>
      </c>
      <c r="G21" s="14">
        <v>0.592592592592593</v>
      </c>
      <c r="H21" s="14">
        <v>0.16666666666666699</v>
      </c>
      <c r="I21" s="14">
        <v>1.85185185185185E-2</v>
      </c>
      <c r="J21" s="14">
        <v>0.203703703703704</v>
      </c>
      <c r="K21" s="14">
        <v>0</v>
      </c>
      <c r="L21" s="15">
        <v>0.74074074074074103</v>
      </c>
      <c r="M21" s="15">
        <v>0.12962962962963001</v>
      </c>
      <c r="N21" s="15">
        <v>1.85185185185185E-2</v>
      </c>
      <c r="O21" s="15">
        <v>0.11111111111111099</v>
      </c>
      <c r="P21" s="15">
        <v>0</v>
      </c>
      <c r="Q21" s="14">
        <v>0.75925925925925897</v>
      </c>
      <c r="R21" s="14">
        <v>7.4074074074074098E-2</v>
      </c>
      <c r="S21" s="14">
        <v>0</v>
      </c>
      <c r="T21" s="14">
        <v>0.16666666666666699</v>
      </c>
      <c r="U21" s="14">
        <v>0</v>
      </c>
      <c r="W21" s="58">
        <f t="shared" si="0"/>
        <v>0.18518518518518501</v>
      </c>
      <c r="X21" s="58">
        <f t="shared" si="1"/>
        <v>0.16666666666666699</v>
      </c>
      <c r="Y21" s="58">
        <f t="shared" si="2"/>
        <v>0.12962962962963001</v>
      </c>
      <c r="Z21" s="58">
        <f t="shared" si="3"/>
        <v>7.4074074074074098E-2</v>
      </c>
      <c r="AA21" s="59">
        <f t="shared" si="4"/>
        <v>-3.7037037037036966E-2</v>
      </c>
      <c r="AB21" s="59">
        <f t="shared" si="5"/>
        <v>-0.19999999999999982</v>
      </c>
      <c r="AC21" s="59">
        <f t="shared" si="6"/>
        <v>0.11111111111111091</v>
      </c>
      <c r="AD21" s="55">
        <v>20.370370370370306</v>
      </c>
      <c r="AE21" s="55">
        <v>24.444444444444375</v>
      </c>
      <c r="AF21" s="60">
        <f t="shared" si="7"/>
        <v>0.13888888888888901</v>
      </c>
      <c r="AG21">
        <v>1</v>
      </c>
      <c r="AH21">
        <v>2</v>
      </c>
      <c r="AI21">
        <v>3</v>
      </c>
      <c r="AJ21">
        <v>4</v>
      </c>
      <c r="AL21" s="58">
        <f t="shared" si="8"/>
        <v>0.592592592592593</v>
      </c>
      <c r="AM21" s="58">
        <f t="shared" si="9"/>
        <v>0.592592592592593</v>
      </c>
      <c r="AN21" s="58">
        <f t="shared" si="10"/>
        <v>0.74074074074074103</v>
      </c>
      <c r="AO21" s="58">
        <f t="shared" si="11"/>
        <v>0.75925925925925897</v>
      </c>
    </row>
    <row r="22" spans="1:41">
      <c r="A22" s="8" t="s">
        <v>47</v>
      </c>
      <c r="B22" s="15">
        <v>0.74074074074074103</v>
      </c>
      <c r="C22" s="15">
        <v>0.16666666666666699</v>
      </c>
      <c r="D22" s="15">
        <v>3.7037037037037E-2</v>
      </c>
      <c r="E22" s="15">
        <v>5.5555555555555601E-2</v>
      </c>
      <c r="F22" s="15">
        <v>0</v>
      </c>
      <c r="G22" s="14">
        <v>0.85185185185185197</v>
      </c>
      <c r="H22" s="14">
        <v>9.2592592592592601E-2</v>
      </c>
      <c r="I22" s="14">
        <v>1.85185185185185E-2</v>
      </c>
      <c r="J22" s="14">
        <v>1.85185185185185E-2</v>
      </c>
      <c r="K22" s="14">
        <v>0</v>
      </c>
      <c r="L22" s="15">
        <v>0.81481481481481499</v>
      </c>
      <c r="M22" s="15">
        <v>0.16666666666666699</v>
      </c>
      <c r="N22" s="15">
        <v>0</v>
      </c>
      <c r="O22" s="15">
        <v>1.85185185185185E-2</v>
      </c>
      <c r="P22" s="15">
        <v>0</v>
      </c>
      <c r="Q22" s="14">
        <v>0.85185185185185197</v>
      </c>
      <c r="R22" s="14">
        <v>9.2592592592592601E-2</v>
      </c>
      <c r="S22" s="14">
        <v>0</v>
      </c>
      <c r="T22" s="14">
        <v>1.85185185185185E-2</v>
      </c>
      <c r="U22" s="14">
        <v>3.7037037037037E-2</v>
      </c>
      <c r="W22" s="58">
        <f t="shared" si="0"/>
        <v>0.16666666666666699</v>
      </c>
      <c r="X22" s="58">
        <f t="shared" si="1"/>
        <v>9.2592592592592601E-2</v>
      </c>
      <c r="Y22" s="58">
        <f t="shared" si="2"/>
        <v>0.16666666666666699</v>
      </c>
      <c r="Z22" s="58">
        <f t="shared" si="3"/>
        <v>9.2592592592592601E-2</v>
      </c>
      <c r="AA22" s="59">
        <f t="shared" si="4"/>
        <v>-1.4814814814814878E-2</v>
      </c>
      <c r="AB22" s="59">
        <f t="shared" si="5"/>
        <v>-8.88888888888891E-2</v>
      </c>
      <c r="AC22" s="59">
        <f t="shared" si="6"/>
        <v>7.4074074074074389E-2</v>
      </c>
      <c r="AD22" s="55">
        <v>9.2592592592592009</v>
      </c>
      <c r="AE22" s="55">
        <v>11.111111111111043</v>
      </c>
      <c r="AF22" s="60">
        <f t="shared" si="7"/>
        <v>0.12962962962962979</v>
      </c>
      <c r="AG22">
        <v>1</v>
      </c>
      <c r="AH22">
        <v>2</v>
      </c>
      <c r="AI22">
        <v>3</v>
      </c>
      <c r="AJ22">
        <v>4</v>
      </c>
      <c r="AL22" s="58">
        <f t="shared" si="8"/>
        <v>0.74074074074074103</v>
      </c>
      <c r="AM22" s="58">
        <f t="shared" si="9"/>
        <v>0.85185185185185197</v>
      </c>
      <c r="AN22" s="58">
        <f t="shared" si="10"/>
        <v>0.81481481481481499</v>
      </c>
      <c r="AO22" s="58">
        <f t="shared" si="11"/>
        <v>0.85185185185185197</v>
      </c>
    </row>
    <row r="23" spans="1:41">
      <c r="A23" s="8" t="s">
        <v>48</v>
      </c>
      <c r="B23" s="15">
        <v>0.907407407407407</v>
      </c>
      <c r="C23" s="15">
        <v>1.85185185185185E-2</v>
      </c>
      <c r="D23" s="15">
        <v>0</v>
      </c>
      <c r="E23" s="15">
        <v>5.5555555555555601E-2</v>
      </c>
      <c r="F23" s="15">
        <v>7.4074074074074098E-2</v>
      </c>
      <c r="G23" s="14">
        <v>0.79629629629629595</v>
      </c>
      <c r="H23" s="14">
        <v>5.5555555555555601E-2</v>
      </c>
      <c r="I23" s="14">
        <v>5.5555555555555601E-2</v>
      </c>
      <c r="J23" s="14">
        <v>1.85185185185185E-2</v>
      </c>
      <c r="K23" s="14">
        <v>5.5555555555555601E-2</v>
      </c>
      <c r="L23" s="15">
        <v>0.72222222222222199</v>
      </c>
      <c r="M23" s="15">
        <v>1.85185185185185E-2</v>
      </c>
      <c r="N23" s="15">
        <v>0</v>
      </c>
      <c r="O23" s="15">
        <v>3.7037037037037E-2</v>
      </c>
      <c r="P23" s="15">
        <v>0</v>
      </c>
      <c r="Q23" s="14">
        <v>0.81481481481481499</v>
      </c>
      <c r="R23" s="14">
        <v>3.7037037037037E-2</v>
      </c>
      <c r="S23" s="14">
        <v>0</v>
      </c>
      <c r="T23" s="14">
        <v>1.85185185185185E-2</v>
      </c>
      <c r="U23" s="14">
        <v>0.12962962962963001</v>
      </c>
      <c r="W23" s="58">
        <f t="shared" si="0"/>
        <v>1.85185185185185E-2</v>
      </c>
      <c r="X23" s="58">
        <f t="shared" si="1"/>
        <v>5.5555555555555601E-2</v>
      </c>
      <c r="Y23" s="58">
        <f t="shared" si="2"/>
        <v>1.85185185185185E-2</v>
      </c>
      <c r="Z23" s="58">
        <f t="shared" si="3"/>
        <v>3.7037037037037E-2</v>
      </c>
      <c r="AA23" s="59">
        <f t="shared" si="4"/>
        <v>1.8518518518518402E-3</v>
      </c>
      <c r="AB23" s="59">
        <f t="shared" si="5"/>
        <v>9.9999999999999464E-2</v>
      </c>
      <c r="AC23" s="59">
        <f t="shared" si="6"/>
        <v>-1.85185185185185E-2</v>
      </c>
      <c r="AD23" s="55">
        <v>3.7037037037036979</v>
      </c>
      <c r="AE23" s="55">
        <v>4.761904761904753</v>
      </c>
      <c r="AF23" s="60">
        <f t="shared" si="7"/>
        <v>3.2407407407407399E-2</v>
      </c>
      <c r="AG23">
        <v>1</v>
      </c>
      <c r="AH23">
        <v>2</v>
      </c>
      <c r="AI23">
        <v>3</v>
      </c>
      <c r="AJ23">
        <v>4</v>
      </c>
      <c r="AL23" s="58">
        <f t="shared" si="8"/>
        <v>0.907407407407407</v>
      </c>
      <c r="AM23" s="58">
        <f t="shared" si="9"/>
        <v>0.79629629629629595</v>
      </c>
      <c r="AN23" s="58">
        <f t="shared" si="10"/>
        <v>0.72222222222222199</v>
      </c>
      <c r="AO23" s="58">
        <f t="shared" si="11"/>
        <v>0.81481481481481499</v>
      </c>
    </row>
    <row r="24" spans="1:41">
      <c r="A24" s="8" t="s">
        <v>49</v>
      </c>
      <c r="B24" s="15">
        <v>0.83333333333333304</v>
      </c>
      <c r="C24" s="15">
        <v>1.85185185185185E-2</v>
      </c>
      <c r="D24" s="15">
        <v>0</v>
      </c>
      <c r="E24" s="15">
        <v>0.148148148148148</v>
      </c>
      <c r="F24" s="15">
        <v>0</v>
      </c>
      <c r="G24" s="14">
        <v>0.77777777777777801</v>
      </c>
      <c r="H24" s="14">
        <v>7.4074074074074098E-2</v>
      </c>
      <c r="I24" s="14">
        <v>0</v>
      </c>
      <c r="J24" s="14">
        <v>0.12962962962963001</v>
      </c>
      <c r="K24" s="14">
        <v>0</v>
      </c>
      <c r="L24" s="15">
        <v>0.87037037037037002</v>
      </c>
      <c r="M24" s="15">
        <v>1.85185185185185E-2</v>
      </c>
      <c r="N24" s="15">
        <v>1.85185185185185E-2</v>
      </c>
      <c r="O24" s="15">
        <v>9.2592592592592601E-2</v>
      </c>
      <c r="P24" s="15">
        <v>0</v>
      </c>
      <c r="Q24" s="14">
        <v>0.88888888888888895</v>
      </c>
      <c r="R24" s="14">
        <v>0</v>
      </c>
      <c r="S24" s="14">
        <v>1.85185185185185E-2</v>
      </c>
      <c r="T24" s="14">
        <v>9.2592592592592601E-2</v>
      </c>
      <c r="U24" s="14">
        <v>0</v>
      </c>
      <c r="W24" s="58">
        <f t="shared" si="0"/>
        <v>1.85185185185185E-2</v>
      </c>
      <c r="X24" s="58">
        <f t="shared" si="1"/>
        <v>7.4074074074074098E-2</v>
      </c>
      <c r="Y24" s="58">
        <f t="shared" si="2"/>
        <v>1.85185185185185E-2</v>
      </c>
      <c r="Z24" s="58">
        <f t="shared" si="3"/>
        <v>0</v>
      </c>
      <c r="AA24" s="59">
        <f t="shared" si="4"/>
        <v>-1.111111111111111E-2</v>
      </c>
      <c r="AB24" s="59">
        <f t="shared" si="5"/>
        <v>-0.60000000000000053</v>
      </c>
      <c r="AC24" s="59">
        <f t="shared" si="6"/>
        <v>1.85185185185185E-2</v>
      </c>
      <c r="AD24" s="55">
        <v>-3.7037037037036979</v>
      </c>
      <c r="AE24" s="55">
        <v>-5.1282051282051215</v>
      </c>
      <c r="AF24" s="60">
        <f t="shared" si="7"/>
        <v>2.7777777777777776E-2</v>
      </c>
      <c r="AG24">
        <v>1</v>
      </c>
      <c r="AH24">
        <v>2</v>
      </c>
      <c r="AI24">
        <v>3</v>
      </c>
      <c r="AJ24">
        <v>4</v>
      </c>
      <c r="AL24" s="58">
        <f t="shared" si="8"/>
        <v>0.83333333333333304</v>
      </c>
      <c r="AM24" s="58">
        <f t="shared" si="9"/>
        <v>0.77777777777777801</v>
      </c>
      <c r="AN24" s="58">
        <f t="shared" si="10"/>
        <v>0.87037037037037002</v>
      </c>
      <c r="AO24" s="58">
        <f t="shared" si="11"/>
        <v>0.88888888888888895</v>
      </c>
    </row>
    <row r="25" spans="1:41">
      <c r="A25" s="8" t="s">
        <v>50</v>
      </c>
      <c r="B25" s="15">
        <v>0.74074074074074103</v>
      </c>
      <c r="C25" s="15">
        <v>5.5555555555555601E-2</v>
      </c>
      <c r="D25" s="15">
        <v>5.5555555555555601E-2</v>
      </c>
      <c r="E25" s="15">
        <v>0.148148148148148</v>
      </c>
      <c r="F25" s="15">
        <v>0</v>
      </c>
      <c r="G25" s="14">
        <v>0.81481481481481499</v>
      </c>
      <c r="H25" s="14">
        <v>1.85185185185185E-2</v>
      </c>
      <c r="I25" s="14">
        <v>1.85185185185185E-2</v>
      </c>
      <c r="J25" s="14">
        <v>0.12962962962963001</v>
      </c>
      <c r="K25" s="14">
        <v>0</v>
      </c>
      <c r="L25" s="15">
        <v>0.85185185185185197</v>
      </c>
      <c r="M25" s="15">
        <v>1.85185185185185E-2</v>
      </c>
      <c r="N25" s="15">
        <v>0</v>
      </c>
      <c r="O25" s="15">
        <v>0.12962962962963001</v>
      </c>
      <c r="P25" s="15">
        <v>0</v>
      </c>
      <c r="Q25" s="14">
        <v>0.88888888888888895</v>
      </c>
      <c r="R25" s="14">
        <v>1.85185185185185E-2</v>
      </c>
      <c r="S25" s="14">
        <v>0</v>
      </c>
      <c r="T25" s="14">
        <v>9.2592592592592601E-2</v>
      </c>
      <c r="U25" s="14">
        <v>0</v>
      </c>
      <c r="W25" s="58">
        <f t="shared" si="0"/>
        <v>5.5555555555555601E-2</v>
      </c>
      <c r="X25" s="58">
        <f t="shared" si="1"/>
        <v>1.85185185185185E-2</v>
      </c>
      <c r="Y25" s="58">
        <f t="shared" si="2"/>
        <v>1.85185185185185E-2</v>
      </c>
      <c r="Z25" s="58">
        <f t="shared" si="3"/>
        <v>1.85185185185185E-2</v>
      </c>
      <c r="AA25" s="59">
        <f t="shared" si="4"/>
        <v>-1.1111111111111131E-2</v>
      </c>
      <c r="AB25" s="59">
        <f t="shared" si="5"/>
        <v>-0.20000000000000018</v>
      </c>
      <c r="AC25" s="59">
        <f t="shared" si="6"/>
        <v>3.7037037037037104E-2</v>
      </c>
      <c r="AD25" s="55">
        <v>3.7037037037036979</v>
      </c>
      <c r="AE25" s="55">
        <v>4.761904761904753</v>
      </c>
      <c r="AF25" s="60">
        <f t="shared" si="7"/>
        <v>2.7777777777777776E-2</v>
      </c>
      <c r="AG25">
        <v>1</v>
      </c>
      <c r="AH25">
        <v>2</v>
      </c>
      <c r="AI25">
        <v>3</v>
      </c>
      <c r="AJ25">
        <v>4</v>
      </c>
      <c r="AL25" s="58">
        <f t="shared" si="8"/>
        <v>0.74074074074074103</v>
      </c>
      <c r="AM25" s="58">
        <f t="shared" si="9"/>
        <v>0.81481481481481499</v>
      </c>
      <c r="AN25" s="58">
        <f t="shared" si="10"/>
        <v>0.85185185185185197</v>
      </c>
      <c r="AO25" s="58">
        <f t="shared" si="11"/>
        <v>0.88888888888888895</v>
      </c>
    </row>
    <row r="26" spans="1:41">
      <c r="A26" s="8" t="s">
        <v>51</v>
      </c>
      <c r="B26" s="15">
        <v>0.64814814814814803</v>
      </c>
      <c r="C26" s="15">
        <v>0.18518518518518501</v>
      </c>
      <c r="D26" s="15">
        <v>0</v>
      </c>
      <c r="E26" s="15">
        <v>0.148148148148148</v>
      </c>
      <c r="F26" s="15">
        <v>1.85185185185185E-2</v>
      </c>
      <c r="G26" s="14">
        <v>0.70370370370370405</v>
      </c>
      <c r="H26" s="14">
        <v>9.2592592592592601E-2</v>
      </c>
      <c r="I26" s="14">
        <v>1.85185185185185E-2</v>
      </c>
      <c r="J26" s="14">
        <v>0.16666666666666699</v>
      </c>
      <c r="K26" s="14">
        <v>0</v>
      </c>
      <c r="L26" s="15">
        <v>0.79629629629629595</v>
      </c>
      <c r="M26" s="15">
        <v>5.5555555555555601E-2</v>
      </c>
      <c r="N26" s="15">
        <v>1.85185185185185E-2</v>
      </c>
      <c r="O26" s="15">
        <v>0.12962962962963001</v>
      </c>
      <c r="P26" s="15">
        <v>0</v>
      </c>
      <c r="Q26" s="14">
        <v>0.83333333333333304</v>
      </c>
      <c r="R26" s="14">
        <v>5.5555555555555601E-2</v>
      </c>
      <c r="S26" s="14">
        <v>0</v>
      </c>
      <c r="T26" s="14">
        <v>0.11111111111111099</v>
      </c>
      <c r="U26" s="14">
        <v>0</v>
      </c>
      <c r="W26" s="58">
        <f t="shared" si="0"/>
        <v>0.18518518518518501</v>
      </c>
      <c r="X26" s="58">
        <f t="shared" si="1"/>
        <v>9.2592592592592601E-2</v>
      </c>
      <c r="Y26" s="58">
        <f t="shared" si="2"/>
        <v>5.5555555555555601E-2</v>
      </c>
      <c r="Z26" s="58">
        <f t="shared" si="3"/>
        <v>5.5555555555555601E-2</v>
      </c>
      <c r="AA26" s="59">
        <f t="shared" si="4"/>
        <v>-4.2592592592592522E-2</v>
      </c>
      <c r="AB26" s="59">
        <f t="shared" si="5"/>
        <v>-0.22999999999999984</v>
      </c>
      <c r="AC26" s="59">
        <f t="shared" si="6"/>
        <v>0.1296296296296294</v>
      </c>
      <c r="AD26" s="55">
        <v>3.7037037037036979</v>
      </c>
      <c r="AE26" s="55">
        <v>4.1666666666666599</v>
      </c>
      <c r="AF26" s="60">
        <f t="shared" si="7"/>
        <v>9.7222222222222196E-2</v>
      </c>
      <c r="AG26">
        <v>1</v>
      </c>
      <c r="AH26">
        <v>2</v>
      </c>
      <c r="AI26">
        <v>3</v>
      </c>
      <c r="AJ26">
        <v>4</v>
      </c>
      <c r="AL26" s="58">
        <f t="shared" si="8"/>
        <v>0.64814814814814803</v>
      </c>
      <c r="AM26" s="58">
        <f t="shared" si="9"/>
        <v>0.70370370370370405</v>
      </c>
      <c r="AN26" s="58">
        <f t="shared" si="10"/>
        <v>0.79629629629629595</v>
      </c>
      <c r="AO26" s="58">
        <f t="shared" si="11"/>
        <v>0.83333333333333304</v>
      </c>
    </row>
    <row r="27" spans="1:41">
      <c r="A27" s="8" t="s">
        <v>52</v>
      </c>
      <c r="B27" s="15">
        <v>0.81481481481481499</v>
      </c>
      <c r="C27" s="15">
        <v>3.7037037037037E-2</v>
      </c>
      <c r="D27" s="15">
        <v>0</v>
      </c>
      <c r="E27" s="15">
        <v>0.11111111111111099</v>
      </c>
      <c r="F27" s="15">
        <v>3.7037037037037E-2</v>
      </c>
      <c r="G27" s="14">
        <v>0.85185185185185197</v>
      </c>
      <c r="H27" s="14">
        <v>0.11111111111111099</v>
      </c>
      <c r="I27" s="14">
        <v>0</v>
      </c>
      <c r="J27" s="14">
        <v>1.85185185185185E-2</v>
      </c>
      <c r="K27" s="14">
        <v>0</v>
      </c>
      <c r="L27" s="15">
        <v>0.88888888888888895</v>
      </c>
      <c r="M27" s="15">
        <v>3.7037037037037E-2</v>
      </c>
      <c r="N27" s="15">
        <v>0</v>
      </c>
      <c r="O27" s="15">
        <v>5.5555555555555601E-2</v>
      </c>
      <c r="P27" s="15">
        <v>0</v>
      </c>
      <c r="Q27" s="14">
        <v>0.92592592592592604</v>
      </c>
      <c r="R27" s="14">
        <v>3.7037037037037E-2</v>
      </c>
      <c r="S27" s="14">
        <v>0</v>
      </c>
      <c r="T27" s="14">
        <v>3.7037037037037E-2</v>
      </c>
      <c r="U27" s="14">
        <v>0</v>
      </c>
      <c r="W27" s="58">
        <f t="shared" si="0"/>
        <v>3.7037037037037E-2</v>
      </c>
      <c r="X27" s="58">
        <f t="shared" si="1"/>
        <v>0.11111111111111099</v>
      </c>
      <c r="Y27" s="58">
        <f t="shared" si="2"/>
        <v>3.7037037037037E-2</v>
      </c>
      <c r="Z27" s="58">
        <f t="shared" si="3"/>
        <v>3.7037037037037E-2</v>
      </c>
      <c r="AA27" s="59">
        <f t="shared" si="4"/>
        <v>-7.407407407407399E-3</v>
      </c>
      <c r="AB27" s="59">
        <f t="shared" si="5"/>
        <v>-0.19999999999999998</v>
      </c>
      <c r="AC27" s="59">
        <f t="shared" si="6"/>
        <v>0</v>
      </c>
      <c r="AD27" s="55">
        <v>1.8518518518518934</v>
      </c>
      <c r="AE27" s="55">
        <v>2.0833333333333801</v>
      </c>
      <c r="AF27" s="60">
        <f t="shared" si="7"/>
        <v>5.5555555555555504E-2</v>
      </c>
      <c r="AG27">
        <v>1</v>
      </c>
      <c r="AH27">
        <v>2</v>
      </c>
      <c r="AI27">
        <v>3</v>
      </c>
      <c r="AJ27">
        <v>4</v>
      </c>
      <c r="AL27" s="58">
        <f t="shared" si="8"/>
        <v>0.81481481481481499</v>
      </c>
      <c r="AM27" s="58">
        <f t="shared" si="9"/>
        <v>0.85185185185185197</v>
      </c>
      <c r="AN27" s="58">
        <f t="shared" si="10"/>
        <v>0.88888888888888895</v>
      </c>
      <c r="AO27" s="58">
        <f t="shared" si="11"/>
        <v>0.92592592592592604</v>
      </c>
    </row>
    <row r="28" spans="1:41">
      <c r="A28" s="8" t="s">
        <v>53</v>
      </c>
      <c r="B28" s="15">
        <v>0.88888888888888895</v>
      </c>
      <c r="C28" s="15">
        <v>5.5555555555555601E-2</v>
      </c>
      <c r="D28" s="15">
        <v>0</v>
      </c>
      <c r="E28" s="15">
        <v>5.5555555555555601E-2</v>
      </c>
      <c r="F28" s="15">
        <v>1.85185185185185E-2</v>
      </c>
      <c r="G28" s="14">
        <v>0.85185185185185197</v>
      </c>
      <c r="H28" s="14">
        <v>7.4074074074074098E-2</v>
      </c>
      <c r="I28" s="14">
        <v>3.7037037037037E-2</v>
      </c>
      <c r="J28" s="14">
        <v>0</v>
      </c>
      <c r="K28" s="14">
        <v>1.85185185185185E-2</v>
      </c>
      <c r="L28" s="15">
        <v>0.94444444444444398</v>
      </c>
      <c r="M28" s="15">
        <v>1.85185185185185E-2</v>
      </c>
      <c r="N28" s="15">
        <v>1.85185185185185E-2</v>
      </c>
      <c r="O28" s="15">
        <v>1.85185185185185E-2</v>
      </c>
      <c r="P28" s="15">
        <v>0</v>
      </c>
      <c r="Q28" s="14">
        <v>0.98148148148148195</v>
      </c>
      <c r="R28" s="14">
        <v>1.85185185185185E-2</v>
      </c>
      <c r="S28" s="14">
        <v>0</v>
      </c>
      <c r="T28" s="14">
        <v>0</v>
      </c>
      <c r="U28" s="14">
        <v>0</v>
      </c>
      <c r="W28" s="58">
        <f t="shared" si="0"/>
        <v>5.5555555555555601E-2</v>
      </c>
      <c r="X28" s="58">
        <f t="shared" si="1"/>
        <v>7.4074074074074098E-2</v>
      </c>
      <c r="Y28" s="58">
        <f t="shared" si="2"/>
        <v>1.85185185185185E-2</v>
      </c>
      <c r="Z28" s="58">
        <f t="shared" si="3"/>
        <v>1.85185185185185E-2</v>
      </c>
      <c r="AA28" s="59">
        <f t="shared" si="4"/>
        <v>-1.6666666666666691E-2</v>
      </c>
      <c r="AB28" s="59">
        <f t="shared" si="5"/>
        <v>-0.30000000000000021</v>
      </c>
      <c r="AC28" s="59">
        <f t="shared" si="6"/>
        <v>3.7037037037037104E-2</v>
      </c>
      <c r="AD28" s="55">
        <v>5.5555555555555021</v>
      </c>
      <c r="AE28" s="55">
        <v>6.6666666666666057</v>
      </c>
      <c r="AF28" s="60">
        <f t="shared" si="7"/>
        <v>4.1666666666666671E-2</v>
      </c>
      <c r="AG28">
        <v>1</v>
      </c>
      <c r="AH28">
        <v>2</v>
      </c>
      <c r="AI28">
        <v>3</v>
      </c>
      <c r="AJ28">
        <v>4</v>
      </c>
      <c r="AL28" s="58">
        <f t="shared" si="8"/>
        <v>0.88888888888888895</v>
      </c>
      <c r="AM28" s="58">
        <f t="shared" si="9"/>
        <v>0.85185185185185197</v>
      </c>
      <c r="AN28" s="58">
        <f t="shared" si="10"/>
        <v>0.94444444444444398</v>
      </c>
      <c r="AO28" s="58">
        <f t="shared" si="11"/>
        <v>0.98148148148148195</v>
      </c>
    </row>
    <row r="29" spans="1:41">
      <c r="A29" s="8"/>
      <c r="B29" s="15"/>
      <c r="C29" s="15"/>
      <c r="D29" s="15"/>
      <c r="E29" s="15"/>
      <c r="F29" s="15"/>
      <c r="G29" s="14"/>
      <c r="H29" s="14"/>
      <c r="I29" s="14"/>
      <c r="J29" s="14"/>
      <c r="K29" s="14"/>
    </row>
    <row r="30" spans="1:41">
      <c r="A30" s="12" t="s">
        <v>17</v>
      </c>
      <c r="B30" s="16">
        <f>AVERAGE(B5:B29)*100</f>
        <v>69.830246913580226</v>
      </c>
      <c r="C30" s="16">
        <f t="shared" ref="C30:F30" si="12">AVERAGE(C5:C29)*100</f>
        <v>12.731481481481483</v>
      </c>
      <c r="D30" s="16">
        <f t="shared" si="12"/>
        <v>3.24074074074074</v>
      </c>
      <c r="E30" s="16">
        <f t="shared" si="12"/>
        <v>11.651234567901236</v>
      </c>
      <c r="F30" s="16">
        <f t="shared" si="12"/>
        <v>4.0895061728395081</v>
      </c>
      <c r="G30" s="17">
        <f>AVERAGE(G5:G29)*100</f>
        <v>73.996913580246897</v>
      </c>
      <c r="H30" s="17">
        <f t="shared" ref="H30:K30" si="13">AVERAGE(H5:H29)*100</f>
        <v>10.185185185185192</v>
      </c>
      <c r="I30" s="17">
        <f t="shared" si="13"/>
        <v>2.1604938271604932</v>
      </c>
      <c r="J30" s="17">
        <f t="shared" si="13"/>
        <v>10.262345679012352</v>
      </c>
      <c r="K30" s="17">
        <f t="shared" si="13"/>
        <v>1.543209876543209</v>
      </c>
      <c r="L30" s="16">
        <f>AVERAGE(L5:L29)*100</f>
        <v>78.240740740740733</v>
      </c>
      <c r="M30" s="16">
        <f t="shared" ref="M30:P30" si="14">AVERAGE(M5:M29)*100</f>
        <v>7.0216049382716124</v>
      </c>
      <c r="N30" s="16">
        <f t="shared" si="14"/>
        <v>1.543209876543209</v>
      </c>
      <c r="O30" s="16">
        <f t="shared" si="14"/>
        <v>10.725308641975319</v>
      </c>
      <c r="P30" s="16">
        <f t="shared" si="14"/>
        <v>0</v>
      </c>
      <c r="Q30" s="17">
        <f>AVERAGE(Q5:Q29)*100</f>
        <v>81.095679012345684</v>
      </c>
      <c r="R30" s="17">
        <f t="shared" ref="R30:Z30" si="15">AVERAGE(R5:R29)*100</f>
        <v>5.4012345679012395</v>
      </c>
      <c r="S30" s="17">
        <f t="shared" si="15"/>
        <v>1.0802469135802466</v>
      </c>
      <c r="T30" s="17">
        <f t="shared" si="15"/>
        <v>9.7993827160493883</v>
      </c>
      <c r="U30" s="17">
        <f t="shared" si="15"/>
        <v>2.6234567901234578</v>
      </c>
      <c r="W30" s="17">
        <f t="shared" si="15"/>
        <v>12.731481481481483</v>
      </c>
      <c r="X30" s="17">
        <f t="shared" si="15"/>
        <v>10.185185185185192</v>
      </c>
      <c r="Y30" s="17">
        <f t="shared" si="15"/>
        <v>7.0216049382716124</v>
      </c>
      <c r="Z30" s="17">
        <f t="shared" si="15"/>
        <v>5.4012345679012395</v>
      </c>
      <c r="AA30" s="17">
        <f>AVERAGE(AA5:AA29)</f>
        <v>-2.5154320987654299E-2</v>
      </c>
      <c r="AB30" s="17">
        <f>AVERAGE(AB5:AB29)</f>
        <v>-0.21182329244829243</v>
      </c>
      <c r="AC30" s="17">
        <f>AVERAGE(AC5:AC29)</f>
        <v>7.3302469135802406E-2</v>
      </c>
      <c r="AD30" s="17">
        <f>AVERAGE(AD5:AD29)</f>
        <v>7.0216049382716008</v>
      </c>
      <c r="AE30" s="17">
        <f>AVERAGE(AE5:AE29)</f>
        <v>8.3428936033102641</v>
      </c>
      <c r="AF30" s="17">
        <f>AVERAGE(AF5:AF29)*100</f>
        <v>8.8348765432098748</v>
      </c>
      <c r="AL30" s="17">
        <f t="shared" ref="AL30:AO30" si="16">AVERAGE(AL5:AL29)*100</f>
        <v>69.830246913580226</v>
      </c>
      <c r="AM30" s="17">
        <f t="shared" si="16"/>
        <v>73.996913580246897</v>
      </c>
      <c r="AN30" s="17">
        <f t="shared" si="16"/>
        <v>78.240740740740733</v>
      </c>
      <c r="AO30" s="17">
        <f t="shared" si="16"/>
        <v>81.095679012345684</v>
      </c>
    </row>
    <row r="31" spans="1:41">
      <c r="W31" s="9">
        <f>AVERAGE(W5:W16)*100</f>
        <v>14.660493827160485</v>
      </c>
      <c r="X31" s="9">
        <f t="shared" ref="X31:Z31" si="17">AVERAGE(X5:X16)*100</f>
        <v>10.802469135802474</v>
      </c>
      <c r="Y31" s="9">
        <f t="shared" si="17"/>
        <v>7.7160493827160517</v>
      </c>
      <c r="Z31" s="9">
        <f t="shared" si="17"/>
        <v>6.1728395061728474</v>
      </c>
      <c r="AA31" s="50">
        <f>AVERAGE(AA5:AA16)</f>
        <v>-2.8549382716049333E-2</v>
      </c>
      <c r="AB31" s="50">
        <f t="shared" ref="AB31:AC31" si="18">AVERAGE(AB5:AB16)</f>
        <v>-0.20758838383838371</v>
      </c>
      <c r="AC31" s="50">
        <f t="shared" si="18"/>
        <v>8.4876543209876365E-2</v>
      </c>
    </row>
    <row r="32" spans="1:41" s="50" customFormat="1">
      <c r="W32" s="50">
        <f>AVERAGE(W17:W28)*100</f>
        <v>10.802469135802472</v>
      </c>
      <c r="X32" s="50">
        <f t="shared" ref="X32:Z32" si="19">AVERAGE(X17:X28)*100</f>
        <v>9.5679012345679055</v>
      </c>
      <c r="Y32" s="50">
        <f t="shared" si="19"/>
        <v>6.3271604938271677</v>
      </c>
      <c r="Z32" s="50">
        <f t="shared" si="19"/>
        <v>4.6296296296296289</v>
      </c>
      <c r="AA32" s="50">
        <f>AVERAGE(AA17:AA28)</f>
        <v>-2.1759259259259266E-2</v>
      </c>
      <c r="AB32" s="50">
        <f t="shared" ref="AB32:AC32" si="20">AVERAGE(AB17:AB28)</f>
        <v>-0.2160582010582012</v>
      </c>
      <c r="AC32" s="50">
        <f t="shared" si="20"/>
        <v>6.1728395061728447E-2</v>
      </c>
      <c r="AF32" s="53"/>
    </row>
    <row r="33" spans="23:41">
      <c r="W33" s="57">
        <f>(STDEV(W5:W28)/COUNT(W5:W28)^0.5)*100</f>
        <v>1.5050811701172702</v>
      </c>
      <c r="X33" s="57">
        <f t="shared" ref="X33:Z33" si="21">(STDEV(X5:X28)/COUNT(X5:X28)^0.5)*100</f>
        <v>1.2462544029124196</v>
      </c>
      <c r="Y33" s="57">
        <f t="shared" si="21"/>
        <v>1.1848159244829506</v>
      </c>
      <c r="Z33" s="57">
        <f t="shared" si="21"/>
        <v>0.95184252275302828</v>
      </c>
      <c r="AL33" s="57">
        <f>(STDEV(AL5:AL28)/COUNT(AL5:AL28)^0.5)*100</f>
        <v>3.0556961829955478</v>
      </c>
      <c r="AM33" s="57">
        <f t="shared" ref="AM33:AO33" si="22">(STDEV(AM5:AM28)/COUNT(AM5:AM28)^0.5)*100</f>
        <v>2.7017672576519303</v>
      </c>
      <c r="AN33" s="57">
        <f t="shared" si="22"/>
        <v>3.0674065467108731</v>
      </c>
      <c r="AO33" s="57">
        <f t="shared" si="22"/>
        <v>3.1349760085837266</v>
      </c>
    </row>
    <row r="35" spans="23:41">
      <c r="AD35">
        <f>CORREL(AD5:AD28,W5:W28)</f>
        <v>0.27044846286063778</v>
      </c>
      <c r="AF35" s="11">
        <f>CORREL(AF5:AF28,AD5:AD28)</f>
        <v>0.30919717654292561</v>
      </c>
    </row>
    <row r="38" spans="23:41">
      <c r="AA38" s="50">
        <f>CORREL(AA5:AA28,AD5:AD28)</f>
        <v>-4.2286160951660136E-2</v>
      </c>
      <c r="AB38" s="50">
        <f>CORREL(AD5:AD28,AB5:AB28)</f>
        <v>0.2929852151504464</v>
      </c>
      <c r="AC38" s="50">
        <f>CORREL(AC5:AC28,AD5:AD28)</f>
        <v>0.1029376153638652</v>
      </c>
    </row>
    <row r="39" spans="23:41">
      <c r="AA39" s="50">
        <f>CORREL(AA5:AA28,AE5:AE28)</f>
        <v>-6.3770092761684147E-2</v>
      </c>
      <c r="AB39" s="50">
        <f>CORREL(AB5:AB28,AE5:AE28)</f>
        <v>0.33249650662452146</v>
      </c>
      <c r="AC39" s="50">
        <f>CORREL(AC5:AC28,AE5:AE28)</f>
        <v>0.12302307817327696</v>
      </c>
    </row>
    <row r="51" spans="21:24">
      <c r="U51" s="54" t="s">
        <v>68</v>
      </c>
      <c r="V51" s="54" t="s">
        <v>69</v>
      </c>
      <c r="W51" s="54" t="s">
        <v>70</v>
      </c>
      <c r="X51" s="54" t="s">
        <v>71</v>
      </c>
    </row>
    <row r="52" spans="21:24">
      <c r="U52" s="55">
        <f>W30</f>
        <v>12.731481481481483</v>
      </c>
      <c r="V52" s="55">
        <f t="shared" ref="V52:X52" si="23">X30</f>
        <v>10.185185185185192</v>
      </c>
      <c r="W52" s="55">
        <f t="shared" si="23"/>
        <v>7.0216049382716124</v>
      </c>
      <c r="X52" s="55">
        <f t="shared" si="23"/>
        <v>5.4012345679012395</v>
      </c>
    </row>
    <row r="53" spans="21:24">
      <c r="U53" s="55">
        <f>AL30</f>
        <v>69.830246913580226</v>
      </c>
      <c r="V53" s="55">
        <f>AM30</f>
        <v>73.996913580246897</v>
      </c>
      <c r="W53" s="55">
        <f>AN30</f>
        <v>78.240740740740733</v>
      </c>
      <c r="X53" s="55">
        <f>AO30</f>
        <v>81.095679012345684</v>
      </c>
    </row>
    <row r="54" spans="21:24">
      <c r="U54" s="50">
        <f>W33</f>
        <v>1.5050811701172702</v>
      </c>
      <c r="V54" s="50">
        <f t="shared" ref="V54:X54" si="24">X33</f>
        <v>1.2462544029124196</v>
      </c>
      <c r="W54" s="50">
        <f t="shared" si="24"/>
        <v>1.1848159244829506</v>
      </c>
      <c r="X54" s="50">
        <f t="shared" si="24"/>
        <v>0.95184252275302828</v>
      </c>
    </row>
    <row r="55" spans="21:24">
      <c r="U55" s="50">
        <f>AL33</f>
        <v>3.0556961829955478</v>
      </c>
      <c r="V55" s="50">
        <f>AM33</f>
        <v>2.7017672576519303</v>
      </c>
      <c r="W55" s="50">
        <f>AN33</f>
        <v>3.0674065467108731</v>
      </c>
      <c r="X55" s="50">
        <f>AO33</f>
        <v>3.1349760085837266</v>
      </c>
    </row>
    <row r="58" spans="21:24">
      <c r="U58" s="54" t="s">
        <v>68</v>
      </c>
      <c r="V58" s="54" t="s">
        <v>69</v>
      </c>
      <c r="W58" s="54" t="s">
        <v>70</v>
      </c>
      <c r="X58" s="54" t="s">
        <v>71</v>
      </c>
    </row>
    <row r="59" spans="21:24">
      <c r="U59" s="55">
        <v>12.731481481481483</v>
      </c>
      <c r="V59" s="55"/>
      <c r="W59" s="55"/>
      <c r="X59" s="55"/>
    </row>
    <row r="60" spans="21:24">
      <c r="U60" s="55"/>
      <c r="V60" s="55">
        <v>10.185185185185192</v>
      </c>
      <c r="W60" s="55"/>
      <c r="X60" s="55"/>
    </row>
    <row r="61" spans="21:24">
      <c r="U61" s="55"/>
      <c r="V61" s="55"/>
      <c r="W61" s="55">
        <v>7.0216049382716124</v>
      </c>
      <c r="X61" s="55"/>
    </row>
    <row r="62" spans="21:24">
      <c r="U62" s="55"/>
      <c r="V62" s="55"/>
      <c r="W62" s="55"/>
      <c r="X62" s="55">
        <v>5.4012345679012395</v>
      </c>
    </row>
  </sheetData>
  <sortState ref="A5:AJ28">
    <sortCondition descending="1" ref="AD5:AD28"/>
  </sortState>
  <mergeCells count="4">
    <mergeCell ref="B1:E1"/>
    <mergeCell ref="G1:J1"/>
    <mergeCell ref="L1:O1"/>
    <mergeCell ref="Q1:T1"/>
  </mergeCells>
  <pageMargins left="0.7" right="0.7" top="0.78740157499999996" bottom="0.78740157499999996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opLeftCell="A20" zoomScale="85" zoomScaleNormal="85" zoomScalePageLayoutView="85" workbookViewId="0">
      <selection activeCell="I72" sqref="I72"/>
    </sheetView>
  </sheetViews>
  <sheetFormatPr baseColWidth="10" defaultColWidth="9.1640625" defaultRowHeight="14" x14ac:dyDescent="0"/>
  <cols>
    <col min="1" max="1" width="21.83203125" customWidth="1"/>
    <col min="2" max="31" width="11.1640625" style="9" customWidth="1"/>
  </cols>
  <sheetData>
    <row r="1" spans="1:31" ht="16">
      <c r="B1" s="65" t="s">
        <v>18</v>
      </c>
      <c r="C1" s="65"/>
      <c r="D1" s="65"/>
      <c r="E1" s="65"/>
      <c r="F1" s="31"/>
      <c r="G1" s="66" t="s">
        <v>19</v>
      </c>
      <c r="H1" s="66"/>
      <c r="I1" s="66"/>
      <c r="J1" s="66"/>
      <c r="K1" s="38"/>
      <c r="L1" s="67" t="s">
        <v>20</v>
      </c>
      <c r="M1" s="67"/>
      <c r="N1" s="67"/>
      <c r="O1" s="67"/>
      <c r="P1" s="47"/>
      <c r="Q1" s="65" t="s">
        <v>21</v>
      </c>
      <c r="R1" s="65"/>
      <c r="S1" s="65"/>
      <c r="T1" s="65"/>
      <c r="U1" s="31"/>
      <c r="V1" s="66" t="s">
        <v>22</v>
      </c>
      <c r="W1" s="66"/>
      <c r="X1" s="66"/>
      <c r="Y1" s="66"/>
      <c r="Z1" s="38"/>
      <c r="AA1" s="67" t="s">
        <v>23</v>
      </c>
      <c r="AB1" s="67"/>
      <c r="AC1" s="67"/>
      <c r="AD1" s="67"/>
      <c r="AE1" s="47"/>
    </row>
    <row r="2" spans="1:31" ht="16">
      <c r="B2" s="31"/>
      <c r="C2" s="31"/>
      <c r="D2" s="31"/>
      <c r="E2" s="31"/>
      <c r="F2" s="31"/>
      <c r="G2" s="38"/>
      <c r="H2" s="38"/>
      <c r="I2" s="38"/>
      <c r="J2" s="38"/>
      <c r="K2" s="38"/>
      <c r="L2" s="47"/>
      <c r="M2" s="47"/>
      <c r="N2" s="47"/>
      <c r="O2" s="47"/>
      <c r="P2" s="47"/>
      <c r="Q2" s="31"/>
      <c r="R2" s="31"/>
      <c r="S2" s="31"/>
      <c r="T2" s="31"/>
      <c r="U2" s="31"/>
      <c r="V2" s="38"/>
      <c r="W2" s="38"/>
      <c r="X2" s="38"/>
      <c r="Y2" s="38"/>
      <c r="Z2" s="38"/>
      <c r="AA2" s="47"/>
      <c r="AB2" s="47"/>
      <c r="AC2" s="47"/>
      <c r="AD2" s="47"/>
      <c r="AE2" s="47"/>
    </row>
    <row r="3" spans="1:31">
      <c r="B3" s="32" t="s">
        <v>24</v>
      </c>
      <c r="C3" s="32" t="s">
        <v>25</v>
      </c>
      <c r="D3" s="32" t="s">
        <v>11</v>
      </c>
      <c r="E3" s="32" t="s">
        <v>12</v>
      </c>
      <c r="F3" s="32" t="s">
        <v>26</v>
      </c>
      <c r="G3" s="39" t="s">
        <v>24</v>
      </c>
      <c r="H3" s="39" t="s">
        <v>25</v>
      </c>
      <c r="I3" s="39" t="s">
        <v>11</v>
      </c>
      <c r="J3" s="39" t="s">
        <v>12</v>
      </c>
      <c r="K3" s="39" t="s">
        <v>26</v>
      </c>
      <c r="L3" s="44" t="s">
        <v>24</v>
      </c>
      <c r="M3" s="44" t="s">
        <v>25</v>
      </c>
      <c r="N3" s="44" t="s">
        <v>11</v>
      </c>
      <c r="O3" s="44" t="s">
        <v>12</v>
      </c>
      <c r="P3" s="44" t="s">
        <v>26</v>
      </c>
      <c r="Q3" s="32" t="s">
        <v>24</v>
      </c>
      <c r="R3" s="32" t="s">
        <v>25</v>
      </c>
      <c r="S3" s="32" t="s">
        <v>11</v>
      </c>
      <c r="T3" s="32" t="s">
        <v>12</v>
      </c>
      <c r="U3" s="32" t="s">
        <v>26</v>
      </c>
      <c r="V3" s="39" t="s">
        <v>24</v>
      </c>
      <c r="W3" s="39" t="s">
        <v>25</v>
      </c>
      <c r="X3" s="39" t="s">
        <v>11</v>
      </c>
      <c r="Y3" s="39" t="s">
        <v>12</v>
      </c>
      <c r="Z3" s="39" t="s">
        <v>26</v>
      </c>
      <c r="AA3" s="44" t="s">
        <v>24</v>
      </c>
      <c r="AB3" s="44" t="s">
        <v>25</v>
      </c>
      <c r="AC3" s="44" t="s">
        <v>11</v>
      </c>
      <c r="AD3" s="44" t="s">
        <v>12</v>
      </c>
      <c r="AE3" s="44" t="s">
        <v>26</v>
      </c>
    </row>
    <row r="4" spans="1:31">
      <c r="B4" s="33"/>
      <c r="C4" s="33"/>
      <c r="D4" s="33"/>
      <c r="E4" s="33"/>
      <c r="F4" s="33"/>
      <c r="G4" s="40"/>
      <c r="H4" s="40"/>
      <c r="I4" s="40"/>
      <c r="J4" s="40"/>
      <c r="K4" s="40"/>
      <c r="L4" s="45"/>
      <c r="M4" s="45"/>
      <c r="N4" s="45"/>
      <c r="O4" s="45"/>
      <c r="P4" s="45"/>
      <c r="Q4" s="33"/>
      <c r="R4" s="33"/>
      <c r="S4" s="33"/>
      <c r="T4" s="33"/>
      <c r="U4" s="33"/>
      <c r="V4" s="40"/>
      <c r="W4" s="40"/>
      <c r="X4" s="40"/>
      <c r="Y4" s="40"/>
      <c r="Z4" s="40"/>
      <c r="AA4" s="45"/>
      <c r="AB4" s="45"/>
      <c r="AC4" s="45"/>
      <c r="AD4" s="45"/>
      <c r="AE4" s="45"/>
    </row>
    <row r="5" spans="1:31">
      <c r="A5" s="8" t="s">
        <v>27</v>
      </c>
      <c r="B5" s="33">
        <v>0.93055555555555602</v>
      </c>
      <c r="C5" s="33">
        <v>5.5555555555555601E-2</v>
      </c>
      <c r="D5" s="33">
        <v>0</v>
      </c>
      <c r="E5" s="33">
        <v>1.38888888888889E-2</v>
      </c>
      <c r="F5" s="33">
        <v>0</v>
      </c>
      <c r="G5" s="40">
        <v>0.69444444444444398</v>
      </c>
      <c r="H5" s="40">
        <v>0.23611111111111099</v>
      </c>
      <c r="I5" s="40">
        <v>4.1666666666666699E-2</v>
      </c>
      <c r="J5" s="40">
        <v>1.38888888888889E-2</v>
      </c>
      <c r="K5" s="40">
        <v>1.38888888888889E-2</v>
      </c>
      <c r="L5" s="45">
        <v>0.95833333333333304</v>
      </c>
      <c r="M5" s="45">
        <v>2.7777777777777801E-2</v>
      </c>
      <c r="N5" s="45">
        <v>0</v>
      </c>
      <c r="O5" s="45">
        <v>1.38888888888889E-2</v>
      </c>
      <c r="P5" s="45">
        <v>0</v>
      </c>
      <c r="Q5" s="33">
        <v>0.88888888888888895</v>
      </c>
      <c r="R5" s="33">
        <v>8.3333333333333301E-2</v>
      </c>
      <c r="S5" s="33">
        <v>1.38888888888889E-2</v>
      </c>
      <c r="T5" s="33">
        <v>1.38888888888889E-2</v>
      </c>
      <c r="U5" s="33">
        <v>0</v>
      </c>
      <c r="V5" s="40">
        <v>1</v>
      </c>
      <c r="W5" s="40">
        <v>0</v>
      </c>
      <c r="X5" s="40">
        <v>0</v>
      </c>
      <c r="Y5" s="40">
        <v>0</v>
      </c>
      <c r="Z5" s="40">
        <v>0</v>
      </c>
      <c r="AA5" s="45">
        <v>0.69444444444444398</v>
      </c>
      <c r="AB5" s="45">
        <v>0.23611111111111099</v>
      </c>
      <c r="AC5" s="45">
        <v>2.7777777777777801E-2</v>
      </c>
      <c r="AD5" s="45">
        <v>2.7777777777777801E-2</v>
      </c>
      <c r="AE5" s="45">
        <v>1.38888888888889E-2</v>
      </c>
    </row>
    <row r="6" spans="1:31">
      <c r="A6" s="8" t="s">
        <v>28</v>
      </c>
      <c r="B6" s="33">
        <v>0.875</v>
      </c>
      <c r="C6" s="33">
        <v>6.9444444444444503E-2</v>
      </c>
      <c r="D6" s="33">
        <v>0</v>
      </c>
      <c r="E6" s="33">
        <v>5.5555555555555601E-2</v>
      </c>
      <c r="F6" s="33">
        <v>0</v>
      </c>
      <c r="G6" s="40">
        <v>0.54166666666666696</v>
      </c>
      <c r="H6" s="40">
        <v>0.34722222222222199</v>
      </c>
      <c r="I6" s="40">
        <v>0</v>
      </c>
      <c r="J6" s="40">
        <v>9.7222222222222196E-2</v>
      </c>
      <c r="K6" s="40">
        <v>1.38888888888889E-2</v>
      </c>
      <c r="L6" s="45">
        <v>0.75</v>
      </c>
      <c r="M6" s="45">
        <v>0.194444444444444</v>
      </c>
      <c r="N6" s="45">
        <v>0</v>
      </c>
      <c r="O6" s="45">
        <v>4.1666666666666699E-2</v>
      </c>
      <c r="P6" s="45">
        <v>1.38888888888889E-2</v>
      </c>
      <c r="Q6" s="33">
        <v>0.68055555555555602</v>
      </c>
      <c r="R6" s="33">
        <v>0.26388888888888901</v>
      </c>
      <c r="S6" s="33">
        <v>0</v>
      </c>
      <c r="T6" s="33">
        <v>4.1666666666666699E-2</v>
      </c>
      <c r="U6" s="33">
        <v>1.38888888888889E-2</v>
      </c>
      <c r="V6" s="40">
        <v>0.81944444444444398</v>
      </c>
      <c r="W6" s="40">
        <v>0.125</v>
      </c>
      <c r="X6" s="40">
        <v>0</v>
      </c>
      <c r="Y6" s="40">
        <v>5.5555555555555601E-2</v>
      </c>
      <c r="Z6" s="40">
        <v>0</v>
      </c>
      <c r="AA6" s="45">
        <v>0.66666666666666696</v>
      </c>
      <c r="AB6" s="45">
        <v>0.22222222222222199</v>
      </c>
      <c r="AC6" s="45">
        <v>0</v>
      </c>
      <c r="AD6" s="45">
        <v>9.7222222222222196E-2</v>
      </c>
      <c r="AE6" s="45">
        <v>1.38888888888889E-2</v>
      </c>
    </row>
    <row r="7" spans="1:31">
      <c r="A7" s="8" t="s">
        <v>29</v>
      </c>
      <c r="B7" s="33">
        <v>0.75</v>
      </c>
      <c r="C7" s="33">
        <v>4.1666666666666699E-2</v>
      </c>
      <c r="D7" s="33">
        <v>1.38888888888889E-2</v>
      </c>
      <c r="E7" s="33">
        <v>0.194444444444444</v>
      </c>
      <c r="F7" s="33">
        <v>0</v>
      </c>
      <c r="G7" s="40">
        <v>0.79166666666666696</v>
      </c>
      <c r="H7" s="40">
        <v>2.7777777777777801E-2</v>
      </c>
      <c r="I7" s="40">
        <v>1.38888888888889E-2</v>
      </c>
      <c r="J7" s="40">
        <v>0.16666666666666699</v>
      </c>
      <c r="K7" s="40">
        <v>0</v>
      </c>
      <c r="L7" s="45">
        <v>0.73611111111111105</v>
      </c>
      <c r="M7" s="45">
        <v>4.1666666666666699E-2</v>
      </c>
      <c r="N7" s="45">
        <v>5.5555555555555601E-2</v>
      </c>
      <c r="O7" s="45">
        <v>0.13888888888888901</v>
      </c>
      <c r="P7" s="45">
        <v>2.7777777777777801E-2</v>
      </c>
      <c r="Q7" s="33">
        <v>0.77777777777777801</v>
      </c>
      <c r="R7" s="33">
        <v>4.1666666666666699E-2</v>
      </c>
      <c r="S7" s="33">
        <v>5.5555555555555601E-2</v>
      </c>
      <c r="T7" s="33">
        <v>9.7222222222222196E-2</v>
      </c>
      <c r="U7" s="33">
        <v>2.7777777777777801E-2</v>
      </c>
      <c r="V7" s="40">
        <v>0.70833333333333304</v>
      </c>
      <c r="W7" s="40">
        <v>6.9444444444444503E-2</v>
      </c>
      <c r="X7" s="40">
        <v>1.38888888888889E-2</v>
      </c>
      <c r="Y7" s="40">
        <v>0.20833333333333301</v>
      </c>
      <c r="Z7" s="40">
        <v>0</v>
      </c>
      <c r="AA7" s="45">
        <v>0.79166666666666696</v>
      </c>
      <c r="AB7" s="45">
        <v>0</v>
      </c>
      <c r="AC7" s="45">
        <v>1.38888888888889E-2</v>
      </c>
      <c r="AD7" s="45">
        <v>0.194444444444444</v>
      </c>
      <c r="AE7" s="45">
        <v>0</v>
      </c>
    </row>
    <row r="8" spans="1:31">
      <c r="A8" s="8" t="s">
        <v>30</v>
      </c>
      <c r="B8" s="33">
        <v>0.93055555555555602</v>
      </c>
      <c r="C8" s="33">
        <v>4.1666666666666699E-2</v>
      </c>
      <c r="D8" s="33">
        <v>0</v>
      </c>
      <c r="E8" s="33">
        <v>2.7777777777777801E-2</v>
      </c>
      <c r="F8" s="33">
        <v>0</v>
      </c>
      <c r="G8" s="40">
        <v>0.93055555555555602</v>
      </c>
      <c r="H8" s="40">
        <v>5.5555555555555601E-2</v>
      </c>
      <c r="I8" s="40">
        <v>1.38888888888889E-2</v>
      </c>
      <c r="J8" s="40">
        <v>0</v>
      </c>
      <c r="K8" s="40">
        <v>0</v>
      </c>
      <c r="L8" s="45">
        <v>0.90277777777777801</v>
      </c>
      <c r="M8" s="45">
        <v>1.38888888888889E-2</v>
      </c>
      <c r="N8" s="45">
        <v>1.38888888888889E-2</v>
      </c>
      <c r="O8" s="45">
        <v>5.5555555555555601E-2</v>
      </c>
      <c r="P8" s="45">
        <v>1.38888888888889E-2</v>
      </c>
      <c r="Q8" s="33">
        <v>0.91666666666666696</v>
      </c>
      <c r="R8" s="33">
        <v>5.5555555555555601E-2</v>
      </c>
      <c r="S8" s="33">
        <v>1.38888888888889E-2</v>
      </c>
      <c r="T8" s="33">
        <v>1.38888888888889E-2</v>
      </c>
      <c r="U8" s="33">
        <v>0</v>
      </c>
      <c r="V8" s="40">
        <v>0.90277777777777801</v>
      </c>
      <c r="W8" s="40">
        <v>2.7777777777777801E-2</v>
      </c>
      <c r="X8" s="40">
        <v>1.38888888888889E-2</v>
      </c>
      <c r="Y8" s="40">
        <v>4.1666666666666699E-2</v>
      </c>
      <c r="Z8" s="40">
        <v>1.38888888888889E-2</v>
      </c>
      <c r="AA8" s="45">
        <v>0.94444444444444398</v>
      </c>
      <c r="AB8" s="45">
        <v>2.7777777777777801E-2</v>
      </c>
      <c r="AC8" s="45">
        <v>0</v>
      </c>
      <c r="AD8" s="45">
        <v>2.7777777777777801E-2</v>
      </c>
      <c r="AE8" s="45">
        <v>0</v>
      </c>
    </row>
    <row r="9" spans="1:31">
      <c r="A9" s="8" t="s">
        <v>31</v>
      </c>
      <c r="B9" s="33">
        <v>0.81944444444444398</v>
      </c>
      <c r="C9" s="33">
        <v>4.1666666666666699E-2</v>
      </c>
      <c r="D9" s="33">
        <v>4.1666666666666699E-2</v>
      </c>
      <c r="E9" s="33">
        <v>5.5555555555555601E-2</v>
      </c>
      <c r="F9" s="33">
        <v>4.1666666666666699E-2</v>
      </c>
      <c r="G9" s="40">
        <v>0.75</v>
      </c>
      <c r="H9" s="40">
        <v>0.11111111111111099</v>
      </c>
      <c r="I9" s="40">
        <v>1.38888888888889E-2</v>
      </c>
      <c r="J9" s="40">
        <v>8.3333333333333301E-2</v>
      </c>
      <c r="K9" s="40">
        <v>4.1666666666666699E-2</v>
      </c>
      <c r="L9" s="45">
        <v>0.80555555555555602</v>
      </c>
      <c r="M9" s="45">
        <v>2.7777777777777801E-2</v>
      </c>
      <c r="N9" s="45">
        <v>0</v>
      </c>
      <c r="O9" s="45">
        <v>0.13888888888888901</v>
      </c>
      <c r="P9" s="45">
        <v>2.7777777777777801E-2</v>
      </c>
      <c r="Q9" s="33">
        <v>0.79166666666666696</v>
      </c>
      <c r="R9" s="33">
        <v>4.1666666666666699E-2</v>
      </c>
      <c r="S9" s="33">
        <v>1.38888888888889E-2</v>
      </c>
      <c r="T9" s="33">
        <v>9.7222222222222196E-2</v>
      </c>
      <c r="U9" s="33">
        <v>5.5555555555555601E-2</v>
      </c>
      <c r="V9" s="40">
        <v>0.81944444444444398</v>
      </c>
      <c r="W9" s="40">
        <v>5.5555555555555601E-2</v>
      </c>
      <c r="X9" s="40">
        <v>1.38888888888889E-2</v>
      </c>
      <c r="Y9" s="40">
        <v>0.11111111111111099</v>
      </c>
      <c r="Z9" s="40">
        <v>0</v>
      </c>
      <c r="AA9" s="45">
        <v>0.76388888888888895</v>
      </c>
      <c r="AB9" s="45">
        <v>8.3333333333333301E-2</v>
      </c>
      <c r="AC9" s="45">
        <v>2.7777777777777801E-2</v>
      </c>
      <c r="AD9" s="45">
        <v>6.9444444444444503E-2</v>
      </c>
      <c r="AE9" s="45">
        <v>5.5555555555555601E-2</v>
      </c>
    </row>
    <row r="10" spans="1:31">
      <c r="A10" s="8" t="s">
        <v>32</v>
      </c>
      <c r="B10" s="33">
        <v>0.76388888888888895</v>
      </c>
      <c r="C10" s="33">
        <v>4.1666666666666699E-2</v>
      </c>
      <c r="D10" s="33">
        <v>0</v>
      </c>
      <c r="E10" s="33">
        <v>0.15277777777777801</v>
      </c>
      <c r="F10" s="33">
        <v>4.1666666666666699E-2</v>
      </c>
      <c r="G10" s="40">
        <v>0.72222222222222199</v>
      </c>
      <c r="H10" s="40">
        <v>9.7222222222222196E-2</v>
      </c>
      <c r="I10" s="40">
        <v>1.38888888888889E-2</v>
      </c>
      <c r="J10" s="40">
        <v>6.9444444444444503E-2</v>
      </c>
      <c r="K10" s="40">
        <v>9.7222222222222196E-2</v>
      </c>
      <c r="L10" s="45">
        <v>0.68055555555555602</v>
      </c>
      <c r="M10" s="45">
        <v>0.16666666666666699</v>
      </c>
      <c r="N10" s="45">
        <v>4.1666666666666699E-2</v>
      </c>
      <c r="O10" s="45">
        <v>8.3333333333333301E-2</v>
      </c>
      <c r="P10" s="45">
        <v>2.7777777777777801E-2</v>
      </c>
      <c r="Q10" s="33">
        <v>0.69444444444444398</v>
      </c>
      <c r="R10" s="33">
        <v>0.194444444444444</v>
      </c>
      <c r="S10" s="33">
        <v>4.1666666666666699E-2</v>
      </c>
      <c r="T10" s="33">
        <v>1.38888888888889E-2</v>
      </c>
      <c r="U10" s="33">
        <v>5.5555555555555601E-2</v>
      </c>
      <c r="V10" s="40">
        <v>0.73611111111111105</v>
      </c>
      <c r="W10" s="40">
        <v>8.3333333333333301E-2</v>
      </c>
      <c r="X10" s="40">
        <v>1.38888888888889E-2</v>
      </c>
      <c r="Y10" s="40">
        <v>0.13888888888888901</v>
      </c>
      <c r="Z10" s="40">
        <v>2.7777777777777801E-2</v>
      </c>
      <c r="AA10" s="45">
        <v>0.73611111111111105</v>
      </c>
      <c r="AB10" s="45">
        <v>2.7777777777777801E-2</v>
      </c>
      <c r="AC10" s="45">
        <v>0</v>
      </c>
      <c r="AD10" s="45">
        <v>0.15277777777777801</v>
      </c>
      <c r="AE10" s="45">
        <v>8.3333333333333301E-2</v>
      </c>
    </row>
    <row r="11" spans="1:31">
      <c r="A11" s="8" t="s">
        <v>33</v>
      </c>
      <c r="B11" s="33">
        <v>0.70833333333333304</v>
      </c>
      <c r="C11" s="33">
        <v>0.11111111111111099</v>
      </c>
      <c r="D11" s="33">
        <v>2.7777777777777801E-2</v>
      </c>
      <c r="E11" s="33">
        <v>0.13888888888888901</v>
      </c>
      <c r="F11" s="33">
        <v>1.38888888888889E-2</v>
      </c>
      <c r="G11" s="40">
        <v>0.48611111111111099</v>
      </c>
      <c r="H11" s="40">
        <v>0.22222222222222199</v>
      </c>
      <c r="I11" s="40">
        <v>2.7777777777777801E-2</v>
      </c>
      <c r="J11" s="40">
        <v>0.194444444444444</v>
      </c>
      <c r="K11" s="40">
        <v>6.9444444444444503E-2</v>
      </c>
      <c r="L11" s="45">
        <v>0.45833333333333298</v>
      </c>
      <c r="M11" s="45">
        <v>0.23611111111111099</v>
      </c>
      <c r="N11" s="45">
        <v>0</v>
      </c>
      <c r="O11" s="45">
        <v>0.30555555555555602</v>
      </c>
      <c r="P11" s="45">
        <v>0</v>
      </c>
      <c r="Q11" s="33">
        <v>0.40277777777777801</v>
      </c>
      <c r="R11" s="33">
        <v>0.29166666666666702</v>
      </c>
      <c r="S11" s="33">
        <v>0</v>
      </c>
      <c r="T11" s="33">
        <v>0.29166666666666702</v>
      </c>
      <c r="U11" s="33">
        <v>1.38888888888889E-2</v>
      </c>
      <c r="V11" s="40">
        <v>0.59722222222222199</v>
      </c>
      <c r="W11" s="40">
        <v>0.22222222222222199</v>
      </c>
      <c r="X11" s="40">
        <v>0</v>
      </c>
      <c r="Y11" s="40">
        <v>0.16666666666666699</v>
      </c>
      <c r="Z11" s="40">
        <v>1.38888888888889E-2</v>
      </c>
      <c r="AA11" s="45">
        <v>0.65277777777777801</v>
      </c>
      <c r="AB11" s="45">
        <v>5.5555555555555601E-2</v>
      </c>
      <c r="AC11" s="45">
        <v>5.5555555555555601E-2</v>
      </c>
      <c r="AD11" s="45">
        <v>0.180555555555556</v>
      </c>
      <c r="AE11" s="45">
        <v>5.5555555555555601E-2</v>
      </c>
    </row>
    <row r="12" spans="1:31">
      <c r="A12" s="8" t="s">
        <v>34</v>
      </c>
      <c r="B12" s="33">
        <v>0.88888888888888895</v>
      </c>
      <c r="C12" s="33">
        <v>8.3333333333333301E-2</v>
      </c>
      <c r="D12" s="33">
        <v>2.7777777777777801E-2</v>
      </c>
      <c r="E12" s="33">
        <v>0</v>
      </c>
      <c r="F12" s="33">
        <v>0</v>
      </c>
      <c r="G12" s="40">
        <v>0.72222222222222199</v>
      </c>
      <c r="H12" s="40">
        <v>0.180555555555556</v>
      </c>
      <c r="I12" s="40">
        <v>8.3333333333333301E-2</v>
      </c>
      <c r="J12" s="40">
        <v>0</v>
      </c>
      <c r="K12" s="40">
        <v>1.38888888888889E-2</v>
      </c>
      <c r="L12" s="45">
        <v>0.81944444444444398</v>
      </c>
      <c r="M12" s="45">
        <v>0.13888888888888901</v>
      </c>
      <c r="N12" s="45">
        <v>4.1666666666666699E-2</v>
      </c>
      <c r="O12" s="45">
        <v>0</v>
      </c>
      <c r="P12" s="45">
        <v>0</v>
      </c>
      <c r="Q12" s="33">
        <v>0.73611111111111105</v>
      </c>
      <c r="R12" s="33">
        <v>0.16666666666666699</v>
      </c>
      <c r="S12" s="33">
        <v>8.3333333333333301E-2</v>
      </c>
      <c r="T12" s="33">
        <v>0</v>
      </c>
      <c r="U12" s="33">
        <v>1.38888888888889E-2</v>
      </c>
      <c r="V12" s="40">
        <v>0.83333333333333304</v>
      </c>
      <c r="W12" s="40">
        <v>0.125</v>
      </c>
      <c r="X12" s="40">
        <v>4.1666666666666699E-2</v>
      </c>
      <c r="Y12" s="40">
        <v>0</v>
      </c>
      <c r="Z12" s="40">
        <v>0</v>
      </c>
      <c r="AA12" s="45">
        <v>0.86111111111111105</v>
      </c>
      <c r="AB12" s="45">
        <v>0.11111111111111099</v>
      </c>
      <c r="AC12" s="45">
        <v>2.7777777777777801E-2</v>
      </c>
      <c r="AD12" s="45">
        <v>0</v>
      </c>
      <c r="AE12" s="45">
        <v>0</v>
      </c>
    </row>
    <row r="13" spans="1:31">
      <c r="A13" s="8" t="s">
        <v>35</v>
      </c>
      <c r="B13" s="33">
        <v>0.91666666666666696</v>
      </c>
      <c r="C13" s="33">
        <v>4.1666666666666699E-2</v>
      </c>
      <c r="D13" s="33">
        <v>1.38888888888889E-2</v>
      </c>
      <c r="E13" s="33">
        <v>0</v>
      </c>
      <c r="F13" s="33">
        <v>2.7777777777777801E-2</v>
      </c>
      <c r="G13" s="40">
        <v>0.875</v>
      </c>
      <c r="H13" s="40">
        <v>9.7222222222222196E-2</v>
      </c>
      <c r="I13" s="40">
        <v>0</v>
      </c>
      <c r="J13" s="40">
        <v>2.7777777777777801E-2</v>
      </c>
      <c r="K13" s="40">
        <v>0</v>
      </c>
      <c r="L13" s="45">
        <v>0.84722222222222199</v>
      </c>
      <c r="M13" s="45">
        <v>8.3333333333333301E-2</v>
      </c>
      <c r="N13" s="45">
        <v>0</v>
      </c>
      <c r="O13" s="45">
        <v>2.7777777777777801E-2</v>
      </c>
      <c r="P13" s="45">
        <v>4.1666666666666699E-2</v>
      </c>
      <c r="Q13" s="33">
        <v>0.83333333333333304</v>
      </c>
      <c r="R13" s="33">
        <v>0.11111111111111099</v>
      </c>
      <c r="S13" s="33">
        <v>0</v>
      </c>
      <c r="T13" s="33">
        <v>4.1666666666666699E-2</v>
      </c>
      <c r="U13" s="33">
        <v>1.38888888888889E-2</v>
      </c>
      <c r="V13" s="40">
        <v>0.91666666666666696</v>
      </c>
      <c r="W13" s="40">
        <v>4.1666666666666699E-2</v>
      </c>
      <c r="X13" s="40">
        <v>0</v>
      </c>
      <c r="Y13" s="40">
        <v>0</v>
      </c>
      <c r="Z13" s="40">
        <v>4.1666666666666699E-2</v>
      </c>
      <c r="AA13" s="45">
        <v>0.88888888888888895</v>
      </c>
      <c r="AB13" s="45">
        <v>6.9444444444444503E-2</v>
      </c>
      <c r="AC13" s="45">
        <v>1.38888888888889E-2</v>
      </c>
      <c r="AD13" s="45">
        <v>1.38888888888889E-2</v>
      </c>
      <c r="AE13" s="45">
        <v>1.38888888888889E-2</v>
      </c>
    </row>
    <row r="14" spans="1:31">
      <c r="A14" s="8" t="s">
        <v>36</v>
      </c>
      <c r="B14" s="33">
        <v>0.84722222222222199</v>
      </c>
      <c r="C14" s="33">
        <v>6.9444444444444503E-2</v>
      </c>
      <c r="D14" s="33">
        <v>1.38888888888889E-2</v>
      </c>
      <c r="E14" s="33">
        <v>6.9444444444444503E-2</v>
      </c>
      <c r="F14" s="33">
        <v>0</v>
      </c>
      <c r="G14" s="40">
        <v>0.73611111111111105</v>
      </c>
      <c r="H14" s="40">
        <v>9.7222222222222196E-2</v>
      </c>
      <c r="I14" s="40">
        <v>1.38888888888889E-2</v>
      </c>
      <c r="J14" s="40">
        <v>0.13888888888888901</v>
      </c>
      <c r="K14" s="40">
        <v>1.38888888888889E-2</v>
      </c>
      <c r="L14" s="45">
        <v>0.93055555555555602</v>
      </c>
      <c r="M14" s="45">
        <v>2.7777777777777801E-2</v>
      </c>
      <c r="N14" s="45">
        <v>0</v>
      </c>
      <c r="O14" s="45">
        <v>1.38888888888889E-2</v>
      </c>
      <c r="P14" s="45">
        <v>2.7777777777777801E-2</v>
      </c>
      <c r="Q14" s="33">
        <v>0.77777777777777801</v>
      </c>
      <c r="R14" s="33">
        <v>8.3333333333333301E-2</v>
      </c>
      <c r="S14" s="33">
        <v>0</v>
      </c>
      <c r="T14" s="33">
        <v>0.11111111111111099</v>
      </c>
      <c r="U14" s="33">
        <v>2.7777777777777801E-2</v>
      </c>
      <c r="V14" s="40">
        <v>0.93055555555555602</v>
      </c>
      <c r="W14" s="40">
        <v>5.5555555555555601E-2</v>
      </c>
      <c r="X14" s="40">
        <v>0</v>
      </c>
      <c r="Y14" s="40">
        <v>0</v>
      </c>
      <c r="Z14" s="40">
        <v>1.38888888888889E-2</v>
      </c>
      <c r="AA14" s="45">
        <v>0.80555555555555602</v>
      </c>
      <c r="AB14" s="45">
        <v>5.5555555555555601E-2</v>
      </c>
      <c r="AC14" s="45">
        <v>2.7777777777777801E-2</v>
      </c>
      <c r="AD14" s="45">
        <v>0.11111111111111099</v>
      </c>
      <c r="AE14" s="45">
        <v>0</v>
      </c>
    </row>
    <row r="15" spans="1:31">
      <c r="A15" s="8" t="s">
        <v>37</v>
      </c>
      <c r="B15" s="33">
        <v>0.65277777777777801</v>
      </c>
      <c r="C15" s="33">
        <v>0.15277777777777801</v>
      </c>
      <c r="D15" s="33">
        <v>8.3333333333333301E-2</v>
      </c>
      <c r="E15" s="33">
        <v>6.9444444444444503E-2</v>
      </c>
      <c r="F15" s="33">
        <v>4.1666666666666699E-2</v>
      </c>
      <c r="G15" s="40">
        <v>0.70833333333333304</v>
      </c>
      <c r="H15" s="40">
        <v>8.3333333333333301E-2</v>
      </c>
      <c r="I15" s="40">
        <v>5.5555555555555601E-2</v>
      </c>
      <c r="J15" s="40">
        <v>0.11111111111111099</v>
      </c>
      <c r="K15" s="40">
        <v>4.1666666666666699E-2</v>
      </c>
      <c r="L15" s="45">
        <v>0.68055555555555602</v>
      </c>
      <c r="M15" s="45">
        <v>0.20833333333333301</v>
      </c>
      <c r="N15" s="45">
        <v>2.7777777777777801E-2</v>
      </c>
      <c r="O15" s="45">
        <v>5.5555555555555601E-2</v>
      </c>
      <c r="P15" s="45">
        <v>2.7777777777777801E-2</v>
      </c>
      <c r="Q15" s="33">
        <v>0.70833333333333304</v>
      </c>
      <c r="R15" s="33">
        <v>0.125</v>
      </c>
      <c r="S15" s="33">
        <v>6.9444444444444503E-2</v>
      </c>
      <c r="T15" s="33">
        <v>6.9444444444444503E-2</v>
      </c>
      <c r="U15" s="33">
        <v>2.7777777777777801E-2</v>
      </c>
      <c r="V15" s="40">
        <v>0.63888888888888895</v>
      </c>
      <c r="W15" s="40">
        <v>0.20833333333333301</v>
      </c>
      <c r="X15" s="40">
        <v>1.38888888888889E-2</v>
      </c>
      <c r="Y15" s="40">
        <v>8.3333333333333301E-2</v>
      </c>
      <c r="Z15" s="40">
        <v>5.5555555555555601E-2</v>
      </c>
      <c r="AA15" s="45">
        <v>0.69444444444444398</v>
      </c>
      <c r="AB15" s="45">
        <v>0.11111111111111099</v>
      </c>
      <c r="AC15" s="45">
        <v>8.3333333333333301E-2</v>
      </c>
      <c r="AD15" s="45">
        <v>8.3333333333333301E-2</v>
      </c>
      <c r="AE15" s="45">
        <v>2.7777777777777801E-2</v>
      </c>
    </row>
    <row r="16" spans="1:31">
      <c r="A16" s="8" t="s">
        <v>38</v>
      </c>
      <c r="B16" s="33">
        <v>0.83333333333333304</v>
      </c>
      <c r="C16" s="33">
        <v>5.5555555555555601E-2</v>
      </c>
      <c r="D16" s="33">
        <v>6.9444444444444503E-2</v>
      </c>
      <c r="E16" s="33">
        <v>0</v>
      </c>
      <c r="F16" s="33">
        <v>4.1666666666666699E-2</v>
      </c>
      <c r="G16" s="40">
        <v>0.84722222222222199</v>
      </c>
      <c r="H16" s="40">
        <v>2.7777777777777801E-2</v>
      </c>
      <c r="I16" s="40">
        <v>2.7777777777777801E-2</v>
      </c>
      <c r="J16" s="40">
        <v>1.38888888888889E-2</v>
      </c>
      <c r="K16" s="40">
        <v>8.3333333333333301E-2</v>
      </c>
      <c r="L16" s="45">
        <v>0.84722222222222199</v>
      </c>
      <c r="M16" s="45">
        <v>2.7777777777777801E-2</v>
      </c>
      <c r="N16" s="45">
        <v>2.7777777777777801E-2</v>
      </c>
      <c r="O16" s="45">
        <v>2.7777777777777801E-2</v>
      </c>
      <c r="P16" s="45">
        <v>6.9444444444444503E-2</v>
      </c>
      <c r="Q16" s="33">
        <v>0.84722222222222199</v>
      </c>
      <c r="R16" s="33">
        <v>5.5555555555555601E-2</v>
      </c>
      <c r="S16" s="33">
        <v>1.38888888888889E-2</v>
      </c>
      <c r="T16" s="33">
        <v>1.38888888888889E-2</v>
      </c>
      <c r="U16" s="33">
        <v>6.9444444444444503E-2</v>
      </c>
      <c r="V16" s="40">
        <v>0.83333333333333304</v>
      </c>
      <c r="W16" s="40">
        <v>4.1666666666666699E-2</v>
      </c>
      <c r="X16" s="40">
        <v>5.5555555555555601E-2</v>
      </c>
      <c r="Y16" s="40">
        <v>1.38888888888889E-2</v>
      </c>
      <c r="Z16" s="40">
        <v>5.5555555555555601E-2</v>
      </c>
      <c r="AA16" s="45">
        <v>0.84722222222222199</v>
      </c>
      <c r="AB16" s="45">
        <v>1.38888888888889E-2</v>
      </c>
      <c r="AC16" s="45">
        <v>5.5555555555555601E-2</v>
      </c>
      <c r="AD16" s="45">
        <v>1.38888888888889E-2</v>
      </c>
      <c r="AE16" s="45">
        <v>6.9444444444444503E-2</v>
      </c>
    </row>
    <row r="17" spans="1:31">
      <c r="A17" s="8" t="s">
        <v>42</v>
      </c>
      <c r="B17" s="33">
        <v>0.80555555555555602</v>
      </c>
      <c r="C17" s="33">
        <v>5.5555555555555601E-2</v>
      </c>
      <c r="D17" s="33">
        <v>0</v>
      </c>
      <c r="E17" s="33">
        <v>0.13888888888888901</v>
      </c>
      <c r="F17" s="33">
        <v>0</v>
      </c>
      <c r="G17" s="40">
        <v>0.77777777777777801</v>
      </c>
      <c r="H17" s="40">
        <v>5.5555555555555601E-2</v>
      </c>
      <c r="I17" s="40">
        <v>2.7777777777777801E-2</v>
      </c>
      <c r="J17" s="40">
        <v>0.13888888888888901</v>
      </c>
      <c r="K17" s="40">
        <v>0</v>
      </c>
      <c r="L17" s="45">
        <v>0.95833333333333304</v>
      </c>
      <c r="M17" s="45">
        <v>1.38888888888889E-2</v>
      </c>
      <c r="N17" s="45">
        <v>0</v>
      </c>
      <c r="O17" s="45">
        <v>2.7777777777777801E-2</v>
      </c>
      <c r="P17" s="45">
        <v>0</v>
      </c>
      <c r="Q17" s="33">
        <v>0.93055555555555602</v>
      </c>
      <c r="R17" s="33">
        <v>1.38888888888889E-2</v>
      </c>
      <c r="S17" s="33">
        <v>2.7777777777777801E-2</v>
      </c>
      <c r="T17" s="33">
        <v>2.7777777777777801E-2</v>
      </c>
      <c r="U17" s="33">
        <v>0</v>
      </c>
      <c r="V17" s="40">
        <v>0.875</v>
      </c>
      <c r="W17" s="40">
        <v>2.7777777777777801E-2</v>
      </c>
      <c r="X17" s="40">
        <v>0</v>
      </c>
      <c r="Y17" s="40">
        <v>9.7222222222222196E-2</v>
      </c>
      <c r="Z17" s="40">
        <v>0</v>
      </c>
      <c r="AA17" s="45">
        <v>0.73611111111111105</v>
      </c>
      <c r="AB17" s="45">
        <v>8.3333333333333301E-2</v>
      </c>
      <c r="AC17" s="45">
        <v>0</v>
      </c>
      <c r="AD17" s="45">
        <v>0.180555555555556</v>
      </c>
      <c r="AE17" s="45">
        <v>0</v>
      </c>
    </row>
    <row r="18" spans="1:31">
      <c r="A18" s="8" t="s">
        <v>43</v>
      </c>
      <c r="B18" s="33">
        <v>0.875</v>
      </c>
      <c r="C18" s="33">
        <v>2.7777777777777801E-2</v>
      </c>
      <c r="D18" s="33">
        <v>6.9444444444444503E-2</v>
      </c>
      <c r="E18" s="33">
        <v>0</v>
      </c>
      <c r="F18" s="33">
        <v>2.7777777777777801E-2</v>
      </c>
      <c r="G18" s="40">
        <v>0.56944444444444398</v>
      </c>
      <c r="H18" s="40">
        <v>6.9444444444444503E-2</v>
      </c>
      <c r="I18" s="40">
        <v>4.1666666666666699E-2</v>
      </c>
      <c r="J18" s="40">
        <v>0.31944444444444398</v>
      </c>
      <c r="K18" s="40">
        <v>0</v>
      </c>
      <c r="L18" s="45">
        <v>0.63888888888888895</v>
      </c>
      <c r="M18" s="45">
        <v>0.13888888888888901</v>
      </c>
      <c r="N18" s="45">
        <v>1.38888888888889E-2</v>
      </c>
      <c r="O18" s="45">
        <v>0.20833333333333301</v>
      </c>
      <c r="P18" s="45">
        <v>0</v>
      </c>
      <c r="Q18" s="33">
        <v>0.63888888888888895</v>
      </c>
      <c r="R18" s="33">
        <v>0.11111111111111099</v>
      </c>
      <c r="S18" s="33">
        <v>1.38888888888889E-2</v>
      </c>
      <c r="T18" s="33">
        <v>0.23611111111111099</v>
      </c>
      <c r="U18" s="33">
        <v>0</v>
      </c>
      <c r="V18" s="40">
        <v>0.72222222222222199</v>
      </c>
      <c r="W18" s="40">
        <v>8.3333333333333301E-2</v>
      </c>
      <c r="X18" s="40">
        <v>4.1666666666666699E-2</v>
      </c>
      <c r="Y18" s="40">
        <v>0.13888888888888901</v>
      </c>
      <c r="Z18" s="40">
        <v>1.38888888888889E-2</v>
      </c>
      <c r="AA18" s="45">
        <v>0.72222222222222199</v>
      </c>
      <c r="AB18" s="45">
        <v>4.1666666666666699E-2</v>
      </c>
      <c r="AC18" s="45">
        <v>6.9444444444444503E-2</v>
      </c>
      <c r="AD18" s="45">
        <v>0.15277777777777801</v>
      </c>
      <c r="AE18" s="45">
        <v>1.38888888888889E-2</v>
      </c>
    </row>
    <row r="19" spans="1:31">
      <c r="A19" s="8" t="s">
        <v>44</v>
      </c>
      <c r="B19" s="33">
        <v>0.375</v>
      </c>
      <c r="C19" s="33">
        <v>0.180555555555556</v>
      </c>
      <c r="D19" s="33">
        <v>1.38888888888889E-2</v>
      </c>
      <c r="E19" s="33">
        <v>0.38888888888888901</v>
      </c>
      <c r="F19" s="33">
        <v>4.1666666666666699E-2</v>
      </c>
      <c r="G19" s="40">
        <v>0.27777777777777801</v>
      </c>
      <c r="H19" s="40">
        <v>0.20833333333333301</v>
      </c>
      <c r="I19" s="40">
        <v>2.7777777777777801E-2</v>
      </c>
      <c r="J19" s="40">
        <v>0.47222222222222199</v>
      </c>
      <c r="K19" s="40">
        <v>1.38888888888889E-2</v>
      </c>
      <c r="L19" s="45">
        <v>0.29166666666666702</v>
      </c>
      <c r="M19" s="45">
        <v>8.3333333333333301E-2</v>
      </c>
      <c r="N19" s="45">
        <v>4.1666666666666699E-2</v>
      </c>
      <c r="O19" s="45">
        <v>0.52777777777777801</v>
      </c>
      <c r="P19" s="45">
        <v>5.5555555555555601E-2</v>
      </c>
      <c r="Q19" s="33">
        <v>0.29166666666666702</v>
      </c>
      <c r="R19" s="33">
        <v>0.16666666666666699</v>
      </c>
      <c r="S19" s="33">
        <v>2.7777777777777801E-2</v>
      </c>
      <c r="T19" s="33">
        <v>0.47222222222222199</v>
      </c>
      <c r="U19" s="33">
        <v>4.1666666666666699E-2</v>
      </c>
      <c r="V19" s="40">
        <v>0.27777777777777801</v>
      </c>
      <c r="W19" s="40">
        <v>0.16666666666666699</v>
      </c>
      <c r="X19" s="40">
        <v>2.7777777777777801E-2</v>
      </c>
      <c r="Y19" s="40">
        <v>0.5</v>
      </c>
      <c r="Z19" s="40">
        <v>2.7777777777777801E-2</v>
      </c>
      <c r="AA19" s="45">
        <v>0.375</v>
      </c>
      <c r="AB19" s="45">
        <v>0.13888888888888901</v>
      </c>
      <c r="AC19" s="45">
        <v>2.7777777777777801E-2</v>
      </c>
      <c r="AD19" s="45">
        <v>0.41666666666666702</v>
      </c>
      <c r="AE19" s="45">
        <v>4.1666666666666699E-2</v>
      </c>
    </row>
    <row r="20" spans="1:31">
      <c r="A20" s="8" t="s">
        <v>45</v>
      </c>
      <c r="B20" s="33">
        <v>0.55555555555555602</v>
      </c>
      <c r="C20" s="33">
        <v>9.7222222222222196E-2</v>
      </c>
      <c r="D20" s="33">
        <v>4.1666666666666699E-2</v>
      </c>
      <c r="E20" s="33">
        <v>0.20833333333333301</v>
      </c>
      <c r="F20" s="33">
        <v>9.7222222222222196E-2</v>
      </c>
      <c r="G20" s="40">
        <v>0.375</v>
      </c>
      <c r="H20" s="40">
        <v>0.194444444444444</v>
      </c>
      <c r="I20" s="40">
        <v>6.9444444444444503E-2</v>
      </c>
      <c r="J20" s="40">
        <v>0.29166666666666702</v>
      </c>
      <c r="K20" s="40">
        <v>6.9444444444444503E-2</v>
      </c>
      <c r="L20" s="45">
        <v>0.61111111111111105</v>
      </c>
      <c r="M20" s="45">
        <v>4.1666666666666699E-2</v>
      </c>
      <c r="N20" s="45">
        <v>1.38888888888889E-2</v>
      </c>
      <c r="O20" s="45">
        <v>0.27777777777777801</v>
      </c>
      <c r="P20" s="45">
        <v>5.5555555555555601E-2</v>
      </c>
      <c r="Q20" s="33">
        <v>0.44444444444444398</v>
      </c>
      <c r="R20" s="33">
        <v>0.16666666666666699</v>
      </c>
      <c r="S20" s="33">
        <v>2.7777777777777801E-2</v>
      </c>
      <c r="T20" s="33">
        <v>0.31944444444444398</v>
      </c>
      <c r="U20" s="33">
        <v>4.1666666666666699E-2</v>
      </c>
      <c r="V20" s="40">
        <v>0.66666666666666696</v>
      </c>
      <c r="W20" s="40">
        <v>2.7777777777777801E-2</v>
      </c>
      <c r="X20" s="40">
        <v>1.38888888888889E-2</v>
      </c>
      <c r="Y20" s="40">
        <v>0.23611111111111099</v>
      </c>
      <c r="Z20" s="40">
        <v>5.5555555555555601E-2</v>
      </c>
      <c r="AA20" s="45">
        <v>0.43055555555555602</v>
      </c>
      <c r="AB20" s="45">
        <v>0.13888888888888901</v>
      </c>
      <c r="AC20" s="45">
        <v>8.3333333333333301E-2</v>
      </c>
      <c r="AD20" s="45">
        <v>0.22222222222222199</v>
      </c>
      <c r="AE20" s="45">
        <v>0.125</v>
      </c>
    </row>
    <row r="21" spans="1:31">
      <c r="A21" s="8" t="s">
        <v>46</v>
      </c>
      <c r="B21" s="33">
        <v>0.58333333333333304</v>
      </c>
      <c r="C21" s="33">
        <v>0.194444444444444</v>
      </c>
      <c r="D21" s="33">
        <v>2.7777777777777801E-2</v>
      </c>
      <c r="E21" s="33">
        <v>0.194444444444444</v>
      </c>
      <c r="F21" s="33">
        <v>0</v>
      </c>
      <c r="G21" s="40">
        <v>0.625</v>
      </c>
      <c r="H21" s="40">
        <v>0.16666666666666699</v>
      </c>
      <c r="I21" s="40">
        <v>1.38888888888889E-2</v>
      </c>
      <c r="J21" s="40">
        <v>0.194444444444444</v>
      </c>
      <c r="K21" s="40">
        <v>0</v>
      </c>
      <c r="L21" s="45">
        <v>0.81944444444444398</v>
      </c>
      <c r="M21" s="45">
        <v>5.5555555555555601E-2</v>
      </c>
      <c r="N21" s="45">
        <v>0</v>
      </c>
      <c r="O21" s="45">
        <v>0.125</v>
      </c>
      <c r="P21" s="45">
        <v>0</v>
      </c>
      <c r="Q21" s="33">
        <v>0.69444444444444398</v>
      </c>
      <c r="R21" s="33">
        <v>0.15277777777777801</v>
      </c>
      <c r="S21" s="33">
        <v>1.38888888888889E-2</v>
      </c>
      <c r="T21" s="33">
        <v>0.13888888888888901</v>
      </c>
      <c r="U21" s="33">
        <v>0</v>
      </c>
      <c r="V21" s="40">
        <v>0.79166666666666696</v>
      </c>
      <c r="W21" s="40">
        <v>9.7222222222222196E-2</v>
      </c>
      <c r="X21" s="40">
        <v>0</v>
      </c>
      <c r="Y21" s="40">
        <v>0.11111111111111099</v>
      </c>
      <c r="Z21" s="40">
        <v>0</v>
      </c>
      <c r="AA21" s="45">
        <v>0.54166666666666696</v>
      </c>
      <c r="AB21" s="45">
        <v>0.16666666666666699</v>
      </c>
      <c r="AC21" s="45">
        <v>2.7777777777777801E-2</v>
      </c>
      <c r="AD21" s="45">
        <v>0.26388888888888901</v>
      </c>
      <c r="AE21" s="45">
        <v>0</v>
      </c>
    </row>
    <row r="22" spans="1:31">
      <c r="A22" s="8" t="s">
        <v>47</v>
      </c>
      <c r="B22" s="33">
        <v>0.875</v>
      </c>
      <c r="C22" s="33">
        <v>8.3333333333333301E-2</v>
      </c>
      <c r="D22" s="33">
        <v>0</v>
      </c>
      <c r="E22" s="33">
        <v>2.7777777777777801E-2</v>
      </c>
      <c r="F22" s="33">
        <v>1.38888888888889E-2</v>
      </c>
      <c r="G22" s="40">
        <v>0.73611111111111105</v>
      </c>
      <c r="H22" s="40">
        <v>0.180555555555556</v>
      </c>
      <c r="I22" s="40">
        <v>1.38888888888889E-2</v>
      </c>
      <c r="J22" s="40">
        <v>5.5555555555555601E-2</v>
      </c>
      <c r="K22" s="40">
        <v>1.38888888888889E-2</v>
      </c>
      <c r="L22" s="45">
        <v>0.84722222222222199</v>
      </c>
      <c r="M22" s="45">
        <v>0.125</v>
      </c>
      <c r="N22" s="45">
        <v>2.7777777777777801E-2</v>
      </c>
      <c r="O22" s="45">
        <v>0</v>
      </c>
      <c r="P22" s="45">
        <v>0</v>
      </c>
      <c r="Q22" s="33">
        <v>0.76388888888888895</v>
      </c>
      <c r="R22" s="33">
        <v>0.16666666666666699</v>
      </c>
      <c r="S22" s="33">
        <v>1.38888888888889E-2</v>
      </c>
      <c r="T22" s="33">
        <v>5.5555555555555601E-2</v>
      </c>
      <c r="U22" s="33">
        <v>0</v>
      </c>
      <c r="V22" s="40">
        <v>0.90277777777777801</v>
      </c>
      <c r="W22" s="40">
        <v>8.3333333333333301E-2</v>
      </c>
      <c r="X22" s="40">
        <v>1.38888888888889E-2</v>
      </c>
      <c r="Y22" s="40">
        <v>0</v>
      </c>
      <c r="Z22" s="40">
        <v>0</v>
      </c>
      <c r="AA22" s="45">
        <v>0.79166666666666696</v>
      </c>
      <c r="AB22" s="45">
        <v>0.13888888888888901</v>
      </c>
      <c r="AC22" s="45">
        <v>1.38888888888889E-2</v>
      </c>
      <c r="AD22" s="45">
        <v>2.7777777777777801E-2</v>
      </c>
      <c r="AE22" s="45">
        <v>2.7777777777777801E-2</v>
      </c>
    </row>
    <row r="23" spans="1:31">
      <c r="A23" s="8" t="s">
        <v>48</v>
      </c>
      <c r="B23" s="33">
        <v>0.86111111111111105</v>
      </c>
      <c r="C23" s="33">
        <v>2.7777777777777801E-2</v>
      </c>
      <c r="D23" s="33">
        <v>0</v>
      </c>
      <c r="E23" s="33">
        <v>0</v>
      </c>
      <c r="F23" s="33">
        <v>0.11111111111111099</v>
      </c>
      <c r="G23" s="40">
        <v>0.75</v>
      </c>
      <c r="H23" s="40">
        <v>5.5555555555555601E-2</v>
      </c>
      <c r="I23" s="40">
        <v>2.7777777777777801E-2</v>
      </c>
      <c r="J23" s="40">
        <v>6.9444444444444503E-2</v>
      </c>
      <c r="K23" s="40">
        <v>9.7222222222222196E-2</v>
      </c>
      <c r="L23" s="45">
        <v>0.83333333333333304</v>
      </c>
      <c r="M23" s="45">
        <v>1.38888888888889E-2</v>
      </c>
      <c r="N23" s="45">
        <v>1.38888888888889E-2</v>
      </c>
      <c r="O23" s="45">
        <v>2.7777777777777801E-2</v>
      </c>
      <c r="P23" s="45">
        <v>0.11111111111111099</v>
      </c>
      <c r="Q23" s="33">
        <v>0.81944444444444398</v>
      </c>
      <c r="R23" s="33">
        <v>1.38888888888889E-2</v>
      </c>
      <c r="S23" s="33">
        <v>1.38888888888889E-2</v>
      </c>
      <c r="T23" s="33">
        <v>6.9444444444444503E-2</v>
      </c>
      <c r="U23" s="33">
        <v>8.3333333333333301E-2</v>
      </c>
      <c r="V23" s="40">
        <v>0.84722222222222199</v>
      </c>
      <c r="W23" s="40">
        <v>2.7777777777777801E-2</v>
      </c>
      <c r="X23" s="40">
        <v>0</v>
      </c>
      <c r="Y23" s="40">
        <v>1.38888888888889E-2</v>
      </c>
      <c r="Z23" s="40">
        <v>0.11111111111111099</v>
      </c>
      <c r="AA23" s="45">
        <v>0.77777777777777801</v>
      </c>
      <c r="AB23" s="45">
        <v>5.5555555555555601E-2</v>
      </c>
      <c r="AC23" s="45">
        <v>2.7777777777777801E-2</v>
      </c>
      <c r="AD23" s="45">
        <v>1.38888888888889E-2</v>
      </c>
      <c r="AE23" s="45">
        <v>0.125</v>
      </c>
    </row>
    <row r="24" spans="1:31">
      <c r="A24" s="8" t="s">
        <v>49</v>
      </c>
      <c r="B24" s="33">
        <v>0.875</v>
      </c>
      <c r="C24" s="33">
        <v>2.7777777777777801E-2</v>
      </c>
      <c r="D24" s="33">
        <v>2.7777777777777801E-2</v>
      </c>
      <c r="E24" s="33">
        <v>6.9444444444444503E-2</v>
      </c>
      <c r="F24" s="33">
        <v>0</v>
      </c>
      <c r="G24" s="40">
        <v>0.875</v>
      </c>
      <c r="H24" s="40">
        <v>4.1666666666666699E-2</v>
      </c>
      <c r="I24" s="40">
        <v>0</v>
      </c>
      <c r="J24" s="40">
        <v>8.3333333333333301E-2</v>
      </c>
      <c r="K24" s="40">
        <v>0</v>
      </c>
      <c r="L24" s="45">
        <v>0.79166666666666696</v>
      </c>
      <c r="M24" s="45">
        <v>1.38888888888889E-2</v>
      </c>
      <c r="N24" s="45">
        <v>0</v>
      </c>
      <c r="O24" s="45">
        <v>0.194444444444444</v>
      </c>
      <c r="P24" s="45">
        <v>0</v>
      </c>
      <c r="Q24" s="33">
        <v>0.77777777777777801</v>
      </c>
      <c r="R24" s="33">
        <v>5.5555555555555601E-2</v>
      </c>
      <c r="S24" s="33">
        <v>0</v>
      </c>
      <c r="T24" s="33">
        <v>0.16666666666666699</v>
      </c>
      <c r="U24" s="33">
        <v>0</v>
      </c>
      <c r="V24" s="40">
        <v>0.86111111111111105</v>
      </c>
      <c r="W24" s="40">
        <v>1.38888888888889E-2</v>
      </c>
      <c r="X24" s="40">
        <v>2.7777777777777801E-2</v>
      </c>
      <c r="Y24" s="40">
        <v>9.7222222222222196E-2</v>
      </c>
      <c r="Z24" s="40">
        <v>0</v>
      </c>
      <c r="AA24" s="45">
        <v>0.90277777777777801</v>
      </c>
      <c r="AB24" s="45">
        <v>1.38888888888889E-2</v>
      </c>
      <c r="AC24" s="45">
        <v>0</v>
      </c>
      <c r="AD24" s="45">
        <v>8.3333333333333301E-2</v>
      </c>
      <c r="AE24" s="45">
        <v>0</v>
      </c>
    </row>
    <row r="25" spans="1:31">
      <c r="A25" s="8" t="s">
        <v>50</v>
      </c>
      <c r="B25" s="33">
        <v>0.875</v>
      </c>
      <c r="C25" s="33">
        <v>2.7777777777777801E-2</v>
      </c>
      <c r="D25" s="33">
        <v>1.38888888888889E-2</v>
      </c>
      <c r="E25" s="33">
        <v>8.3333333333333301E-2</v>
      </c>
      <c r="F25" s="33">
        <v>0</v>
      </c>
      <c r="G25" s="40">
        <v>0.69444444444444398</v>
      </c>
      <c r="H25" s="40">
        <v>6.9444444444444503E-2</v>
      </c>
      <c r="I25" s="40">
        <v>2.7777777777777801E-2</v>
      </c>
      <c r="J25" s="40">
        <v>0.20833333333333301</v>
      </c>
      <c r="K25" s="40">
        <v>0</v>
      </c>
      <c r="L25" s="45">
        <v>0.90277777777777801</v>
      </c>
      <c r="M25" s="45">
        <v>0</v>
      </c>
      <c r="N25" s="45">
        <v>1.38888888888889E-2</v>
      </c>
      <c r="O25" s="45">
        <v>8.3333333333333301E-2</v>
      </c>
      <c r="P25" s="45">
        <v>0</v>
      </c>
      <c r="Q25" s="33">
        <v>0.72222222222222199</v>
      </c>
      <c r="R25" s="33">
        <v>5.5555555555555601E-2</v>
      </c>
      <c r="S25" s="33">
        <v>1.38888888888889E-2</v>
      </c>
      <c r="T25" s="33">
        <v>0.20833333333333301</v>
      </c>
      <c r="U25" s="33">
        <v>0</v>
      </c>
      <c r="V25" s="40">
        <v>0.84722222222222199</v>
      </c>
      <c r="W25" s="40">
        <v>2.7777777777777801E-2</v>
      </c>
      <c r="X25" s="40">
        <v>1.38888888888889E-2</v>
      </c>
      <c r="Y25" s="40">
        <v>0.11111111111111099</v>
      </c>
      <c r="Z25" s="40">
        <v>0</v>
      </c>
      <c r="AA25" s="45">
        <v>0.90277777777777801</v>
      </c>
      <c r="AB25" s="45">
        <v>1.38888888888889E-2</v>
      </c>
      <c r="AC25" s="45">
        <v>2.7777777777777801E-2</v>
      </c>
      <c r="AD25" s="45">
        <v>5.5555555555555601E-2</v>
      </c>
      <c r="AE25" s="45">
        <v>0</v>
      </c>
    </row>
    <row r="26" spans="1:31">
      <c r="A26" s="8" t="s">
        <v>51</v>
      </c>
      <c r="B26" s="33">
        <v>0.91666666666666696</v>
      </c>
      <c r="C26" s="33">
        <v>1.38888888888889E-2</v>
      </c>
      <c r="D26" s="33">
        <v>1.38888888888889E-2</v>
      </c>
      <c r="E26" s="33">
        <v>5.5555555555555601E-2</v>
      </c>
      <c r="F26" s="33">
        <v>0</v>
      </c>
      <c r="G26" s="40">
        <v>0.54166666666666696</v>
      </c>
      <c r="H26" s="40">
        <v>0.16666666666666699</v>
      </c>
      <c r="I26" s="40">
        <v>0</v>
      </c>
      <c r="J26" s="40">
        <v>0.27777777777777801</v>
      </c>
      <c r="K26" s="40">
        <v>1.38888888888889E-2</v>
      </c>
      <c r="L26" s="45">
        <v>0.79166666666666696</v>
      </c>
      <c r="M26" s="45">
        <v>0.11111111111111099</v>
      </c>
      <c r="N26" s="45">
        <v>1.38888888888889E-2</v>
      </c>
      <c r="O26" s="45">
        <v>8.3333333333333301E-2</v>
      </c>
      <c r="P26" s="45">
        <v>0</v>
      </c>
      <c r="Q26" s="33">
        <v>0.625</v>
      </c>
      <c r="R26" s="33">
        <v>0.13888888888888901</v>
      </c>
      <c r="S26" s="33">
        <v>1.38888888888889E-2</v>
      </c>
      <c r="T26" s="33">
        <v>0.20833333333333301</v>
      </c>
      <c r="U26" s="33">
        <v>1.38888888888889E-2</v>
      </c>
      <c r="V26" s="40">
        <v>0.90277777777777801</v>
      </c>
      <c r="W26" s="40">
        <v>4.1666666666666699E-2</v>
      </c>
      <c r="X26" s="40">
        <v>1.38888888888889E-2</v>
      </c>
      <c r="Y26" s="40">
        <v>4.1666666666666699E-2</v>
      </c>
      <c r="Z26" s="40">
        <v>0</v>
      </c>
      <c r="AA26" s="45">
        <v>0.72222222222222199</v>
      </c>
      <c r="AB26" s="45">
        <v>0.11111111111111099</v>
      </c>
      <c r="AC26" s="45">
        <v>0</v>
      </c>
      <c r="AD26" s="45">
        <v>0.16666666666666699</v>
      </c>
      <c r="AE26" s="45">
        <v>0</v>
      </c>
    </row>
    <row r="27" spans="1:31">
      <c r="A27" s="8" t="s">
        <v>52</v>
      </c>
      <c r="B27" s="33">
        <v>0.875</v>
      </c>
      <c r="C27" s="33">
        <v>8.3333333333333301E-2</v>
      </c>
      <c r="D27" s="33">
        <v>0</v>
      </c>
      <c r="E27" s="33">
        <v>2.7777777777777801E-2</v>
      </c>
      <c r="F27" s="33">
        <v>1.38888888888889E-2</v>
      </c>
      <c r="G27" s="40">
        <v>0.84722222222222199</v>
      </c>
      <c r="H27" s="40">
        <v>4.1666666666666699E-2</v>
      </c>
      <c r="I27" s="40">
        <v>0</v>
      </c>
      <c r="J27" s="40">
        <v>8.3333333333333301E-2</v>
      </c>
      <c r="K27" s="40">
        <v>2.7777777777777801E-2</v>
      </c>
      <c r="L27" s="45">
        <v>0.90277777777777801</v>
      </c>
      <c r="M27" s="45">
        <v>4.1666666666666699E-2</v>
      </c>
      <c r="N27" s="45">
        <v>0</v>
      </c>
      <c r="O27" s="45">
        <v>5.5555555555555601E-2</v>
      </c>
      <c r="P27" s="45">
        <v>0</v>
      </c>
      <c r="Q27" s="33">
        <v>0.84722222222222199</v>
      </c>
      <c r="R27" s="33">
        <v>6.9444444444444503E-2</v>
      </c>
      <c r="S27" s="33">
        <v>0</v>
      </c>
      <c r="T27" s="33">
        <v>5.5555555555555601E-2</v>
      </c>
      <c r="U27" s="33">
        <v>2.7777777777777801E-2</v>
      </c>
      <c r="V27" s="40">
        <v>0.80555555555555602</v>
      </c>
      <c r="W27" s="40">
        <v>9.7222222222222196E-2</v>
      </c>
      <c r="X27" s="40">
        <v>0</v>
      </c>
      <c r="Y27" s="40">
        <v>8.3333333333333301E-2</v>
      </c>
      <c r="Z27" s="40">
        <v>1.38888888888889E-2</v>
      </c>
      <c r="AA27" s="45">
        <v>0.97222222222222199</v>
      </c>
      <c r="AB27" s="45">
        <v>0</v>
      </c>
      <c r="AC27" s="45">
        <v>0</v>
      </c>
      <c r="AD27" s="45">
        <v>2.7777777777777801E-2</v>
      </c>
      <c r="AE27" s="45">
        <v>0</v>
      </c>
    </row>
    <row r="28" spans="1:31">
      <c r="A28" s="8" t="s">
        <v>53</v>
      </c>
      <c r="B28" s="33">
        <v>1</v>
      </c>
      <c r="C28" s="33">
        <v>0</v>
      </c>
      <c r="D28" s="33">
        <v>0</v>
      </c>
      <c r="E28" s="33">
        <v>0</v>
      </c>
      <c r="F28" s="33">
        <v>0</v>
      </c>
      <c r="G28" s="40">
        <v>0.86111111111111105</v>
      </c>
      <c r="H28" s="40">
        <v>8.3333333333333301E-2</v>
      </c>
      <c r="I28" s="40">
        <v>2.7777777777777801E-2</v>
      </c>
      <c r="J28" s="40">
        <v>1.38888888888889E-2</v>
      </c>
      <c r="K28" s="40">
        <v>1.38888888888889E-2</v>
      </c>
      <c r="L28" s="45">
        <v>0.90277777777777801</v>
      </c>
      <c r="M28" s="45">
        <v>4.1666666666666699E-2</v>
      </c>
      <c r="N28" s="45">
        <v>1.38888888888889E-2</v>
      </c>
      <c r="O28" s="45">
        <v>4.1666666666666699E-2</v>
      </c>
      <c r="P28" s="45">
        <v>0</v>
      </c>
      <c r="Q28" s="33">
        <v>0.84722222222222199</v>
      </c>
      <c r="R28" s="33">
        <v>6.9444444444444503E-2</v>
      </c>
      <c r="S28" s="33">
        <v>2.7777777777777801E-2</v>
      </c>
      <c r="T28" s="33">
        <v>4.1666666666666699E-2</v>
      </c>
      <c r="U28" s="33">
        <v>1.38888888888889E-2</v>
      </c>
      <c r="V28" s="40">
        <v>0.95833333333333304</v>
      </c>
      <c r="W28" s="40">
        <v>2.7777777777777801E-2</v>
      </c>
      <c r="X28" s="40">
        <v>0</v>
      </c>
      <c r="Y28" s="40">
        <v>1.38888888888889E-2</v>
      </c>
      <c r="Z28" s="40">
        <v>0</v>
      </c>
      <c r="AA28" s="45">
        <v>0.95833333333333304</v>
      </c>
      <c r="AB28" s="45">
        <v>2.7777777777777801E-2</v>
      </c>
      <c r="AC28" s="45">
        <v>1.38888888888889E-2</v>
      </c>
      <c r="AD28" s="45">
        <v>0</v>
      </c>
      <c r="AE28" s="45">
        <v>0</v>
      </c>
    </row>
    <row r="29" spans="1:31">
      <c r="A29" s="8"/>
      <c r="B29" s="33"/>
      <c r="C29" s="33"/>
      <c r="D29" s="33"/>
      <c r="E29" s="33"/>
      <c r="F29" s="33"/>
      <c r="G29" s="40"/>
      <c r="H29" s="40"/>
      <c r="I29" s="40"/>
      <c r="J29" s="40"/>
      <c r="K29" s="40"/>
      <c r="L29" s="45"/>
      <c r="M29" s="45"/>
      <c r="N29" s="45"/>
      <c r="O29" s="45"/>
      <c r="P29" s="45"/>
      <c r="Q29" s="33"/>
      <c r="R29" s="33"/>
      <c r="S29" s="33"/>
      <c r="T29" s="33"/>
      <c r="U29" s="33"/>
      <c r="V29" s="40"/>
      <c r="W29" s="40"/>
      <c r="X29" s="40"/>
      <c r="Y29" s="40"/>
      <c r="Z29" s="40"/>
      <c r="AA29" s="45"/>
      <c r="AB29" s="45"/>
      <c r="AC29" s="45"/>
      <c r="AD29" s="45"/>
      <c r="AE29" s="45"/>
    </row>
    <row r="30" spans="1:31" s="8" customFormat="1">
      <c r="A30" s="12" t="s">
        <v>17</v>
      </c>
      <c r="B30" s="37">
        <f t="shared" ref="B30:AE30" si="0">AVERAGE(B5:B29)</f>
        <v>0.80787037037037035</v>
      </c>
      <c r="C30" s="37">
        <f t="shared" si="0"/>
        <v>6.7708333333333356E-2</v>
      </c>
      <c r="D30" s="37">
        <f t="shared" si="0"/>
        <v>2.0833333333333346E-2</v>
      </c>
      <c r="E30" s="37">
        <f t="shared" si="0"/>
        <v>8.2175925925925916E-2</v>
      </c>
      <c r="F30" s="37">
        <f t="shared" si="0"/>
        <v>2.1412037037037038E-2</v>
      </c>
      <c r="G30" s="42">
        <f t="shared" si="0"/>
        <v>0.69733796296296291</v>
      </c>
      <c r="H30" s="42">
        <f t="shared" si="0"/>
        <v>0.12152777777777779</v>
      </c>
      <c r="I30" s="42">
        <f t="shared" si="0"/>
        <v>2.4305555555555566E-2</v>
      </c>
      <c r="J30" s="42">
        <f t="shared" si="0"/>
        <v>0.13020833333333334</v>
      </c>
      <c r="K30" s="42">
        <f t="shared" si="0"/>
        <v>2.6620370370370381E-2</v>
      </c>
      <c r="L30" s="46">
        <f t="shared" si="0"/>
        <v>0.77951388888888917</v>
      </c>
      <c r="M30" s="46">
        <f t="shared" si="0"/>
        <v>7.8124999999999986E-2</v>
      </c>
      <c r="N30" s="46">
        <f t="shared" si="0"/>
        <v>1.5046296296296306E-2</v>
      </c>
      <c r="O30" s="46">
        <f t="shared" si="0"/>
        <v>0.10648148148148152</v>
      </c>
      <c r="P30" s="46">
        <f t="shared" si="0"/>
        <v>2.0833333333333343E-2</v>
      </c>
      <c r="Q30" s="37">
        <f t="shared" si="0"/>
        <v>0.72743055555555547</v>
      </c>
      <c r="R30" s="37">
        <f t="shared" si="0"/>
        <v>0.1122685185185186</v>
      </c>
      <c r="S30" s="37">
        <f t="shared" si="0"/>
        <v>2.0833333333333346E-2</v>
      </c>
      <c r="T30" s="37">
        <f t="shared" si="0"/>
        <v>0.11689814814814815</v>
      </c>
      <c r="U30" s="37">
        <f t="shared" si="0"/>
        <v>2.2569444444444458E-2</v>
      </c>
      <c r="V30" s="42">
        <f t="shared" si="0"/>
        <v>0.7997685185185186</v>
      </c>
      <c r="W30" s="42">
        <f t="shared" si="0"/>
        <v>7.4074074074074084E-2</v>
      </c>
      <c r="X30" s="42">
        <f t="shared" si="0"/>
        <v>1.3310185185185194E-2</v>
      </c>
      <c r="Y30" s="42">
        <f t="shared" si="0"/>
        <v>9.4328703703703706E-2</v>
      </c>
      <c r="Z30" s="42">
        <f t="shared" si="0"/>
        <v>1.8518518518518524E-2</v>
      </c>
      <c r="AA30" s="46">
        <f t="shared" si="0"/>
        <v>0.75752314814814803</v>
      </c>
      <c r="AB30" s="46">
        <f t="shared" si="0"/>
        <v>8.1018518518518531E-2</v>
      </c>
      <c r="AC30" s="46">
        <f t="shared" si="0"/>
        <v>2.6041666666666682E-2</v>
      </c>
      <c r="AD30" s="46">
        <f t="shared" si="0"/>
        <v>0.10763888888888894</v>
      </c>
      <c r="AE30" s="46">
        <f t="shared" si="0"/>
        <v>2.7777777777777787E-2</v>
      </c>
    </row>
    <row r="31" spans="1:31">
      <c r="A31" s="8"/>
      <c r="B31" s="33"/>
      <c r="C31" s="33"/>
      <c r="D31" s="33"/>
      <c r="E31" s="33"/>
      <c r="F31" s="33"/>
      <c r="G31" s="40"/>
      <c r="H31" s="40"/>
      <c r="I31" s="40"/>
      <c r="J31" s="40"/>
      <c r="K31" s="40"/>
      <c r="L31" s="45"/>
      <c r="M31" s="45"/>
      <c r="N31" s="45"/>
      <c r="O31" s="45"/>
      <c r="P31" s="45"/>
      <c r="Q31" s="33"/>
      <c r="R31" s="33"/>
      <c r="S31" s="33"/>
      <c r="T31" s="33"/>
      <c r="U31" s="33"/>
      <c r="V31" s="40"/>
      <c r="W31" s="40"/>
      <c r="X31" s="40"/>
      <c r="Y31" s="40"/>
      <c r="Z31" s="40"/>
      <c r="AA31" s="45"/>
      <c r="AB31" s="45"/>
      <c r="AC31" s="45"/>
      <c r="AD31" s="45"/>
      <c r="AE31" s="45"/>
    </row>
    <row r="32" spans="1:31" s="8" customFormat="1">
      <c r="B32" s="32"/>
      <c r="C32" s="32"/>
      <c r="D32" s="32"/>
      <c r="E32" s="32"/>
      <c r="F32" s="32"/>
      <c r="G32" s="39"/>
      <c r="H32" s="39"/>
      <c r="I32" s="39"/>
      <c r="J32" s="39"/>
      <c r="K32" s="39"/>
      <c r="L32" s="44"/>
      <c r="M32" s="44"/>
      <c r="N32" s="44"/>
      <c r="O32" s="44"/>
      <c r="P32" s="44"/>
      <c r="Q32" s="32"/>
      <c r="R32" s="32"/>
      <c r="S32" s="32"/>
      <c r="T32" s="32"/>
      <c r="U32" s="32"/>
      <c r="V32" s="39"/>
      <c r="W32" s="39"/>
      <c r="X32" s="39"/>
      <c r="Y32" s="39"/>
      <c r="Z32" s="39"/>
      <c r="AA32" s="44"/>
      <c r="AB32" s="44"/>
      <c r="AC32" s="44"/>
      <c r="AD32" s="44"/>
      <c r="AE32" s="44"/>
    </row>
  </sheetData>
  <mergeCells count="6">
    <mergeCell ref="AA1:AD1"/>
    <mergeCell ref="B1:E1"/>
    <mergeCell ref="G1:J1"/>
    <mergeCell ref="L1:O1"/>
    <mergeCell ref="Q1:T1"/>
    <mergeCell ref="V1:Y1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29" sqref="B29"/>
    </sheetView>
  </sheetViews>
  <sheetFormatPr baseColWidth="10" defaultColWidth="9.1640625" defaultRowHeight="14" x14ac:dyDescent="0"/>
  <cols>
    <col min="1" max="1" width="16.6640625" style="8" customWidth="1"/>
    <col min="2" max="4" width="9.1640625" style="9"/>
  </cols>
  <sheetData>
    <row r="1" spans="1:4">
      <c r="B1" s="18" t="s">
        <v>39</v>
      </c>
      <c r="C1" s="18" t="s">
        <v>40</v>
      </c>
      <c r="D1" s="18" t="s">
        <v>41</v>
      </c>
    </row>
    <row r="3" spans="1:4">
      <c r="A3" s="8" t="s">
        <v>27</v>
      </c>
      <c r="B3" s="9">
        <v>0.93055555555555602</v>
      </c>
      <c r="C3" s="9">
        <v>0.97222222222222199</v>
      </c>
      <c r="D3" s="9">
        <v>0.875</v>
      </c>
    </row>
    <row r="4" spans="1:4">
      <c r="A4" s="8" t="s">
        <v>28</v>
      </c>
      <c r="B4" s="9">
        <v>0.81944444444444398</v>
      </c>
      <c r="C4" s="9">
        <v>0.90277777777777801</v>
      </c>
      <c r="D4" s="9">
        <v>0.73611111111111105</v>
      </c>
    </row>
    <row r="5" spans="1:4">
      <c r="A5" s="8" t="s">
        <v>29</v>
      </c>
      <c r="B5" s="9">
        <v>0.81944444444444398</v>
      </c>
      <c r="C5" s="9">
        <v>0.83333333333333304</v>
      </c>
      <c r="D5" s="9">
        <v>0.76388888888888895</v>
      </c>
    </row>
    <row r="6" spans="1:4">
      <c r="A6" s="8" t="s">
        <v>30</v>
      </c>
      <c r="B6" s="9">
        <v>0.94444444444444398</v>
      </c>
      <c r="C6" s="9">
        <v>0.98611111111111105</v>
      </c>
      <c r="D6" s="9">
        <v>0.90277777777777801</v>
      </c>
    </row>
    <row r="7" spans="1:4">
      <c r="A7" s="8" t="s">
        <v>31</v>
      </c>
      <c r="B7" s="9">
        <v>0.77777777777777801</v>
      </c>
      <c r="C7" s="9">
        <v>0.91666666666666696</v>
      </c>
      <c r="D7" s="9">
        <v>0.79166666666666696</v>
      </c>
    </row>
    <row r="8" spans="1:4">
      <c r="A8" s="8" t="s">
        <v>32</v>
      </c>
      <c r="B8" s="9">
        <v>0.76388888888888895</v>
      </c>
      <c r="C8" s="9">
        <v>0.88888888888888895</v>
      </c>
      <c r="D8" s="9">
        <v>0.69444444444444398</v>
      </c>
    </row>
    <row r="9" spans="1:4">
      <c r="A9" s="8" t="s">
        <v>33</v>
      </c>
      <c r="B9" s="9">
        <v>0.81944444444444398</v>
      </c>
      <c r="C9" s="9">
        <v>0.90277777777777801</v>
      </c>
      <c r="D9" s="9">
        <v>0.68055555555555602</v>
      </c>
    </row>
    <row r="10" spans="1:4">
      <c r="A10" s="8" t="s">
        <v>34</v>
      </c>
      <c r="B10" s="9">
        <v>0.86111111111111105</v>
      </c>
      <c r="C10" s="9">
        <v>0.94444444444444398</v>
      </c>
      <c r="D10" s="9">
        <v>0.75</v>
      </c>
    </row>
    <row r="11" spans="1:4">
      <c r="A11" s="8" t="s">
        <v>35</v>
      </c>
      <c r="B11" s="9">
        <v>0.84722222222222199</v>
      </c>
      <c r="C11" s="9">
        <v>0.97222222222222199</v>
      </c>
      <c r="D11" s="9">
        <v>0.73611111111111105</v>
      </c>
    </row>
    <row r="12" spans="1:4">
      <c r="A12" s="8" t="s">
        <v>36</v>
      </c>
      <c r="B12" s="9">
        <v>0.88888888888888895</v>
      </c>
      <c r="C12" s="9">
        <v>0.93055555555555602</v>
      </c>
      <c r="D12" s="9">
        <v>0.75</v>
      </c>
    </row>
    <row r="13" spans="1:4">
      <c r="A13" s="8" t="s">
        <v>37</v>
      </c>
      <c r="B13" s="9">
        <v>0.58333333333333304</v>
      </c>
      <c r="C13" s="9">
        <v>0.66666666666666696</v>
      </c>
      <c r="D13" s="9">
        <v>0.47222222222222199</v>
      </c>
    </row>
    <row r="14" spans="1:4">
      <c r="A14" s="8" t="s">
        <v>38</v>
      </c>
      <c r="B14" s="9">
        <v>0.90277777777777801</v>
      </c>
      <c r="C14" s="9">
        <v>0.95833333333333304</v>
      </c>
      <c r="D14" s="9">
        <v>0.81944444444444398</v>
      </c>
    </row>
    <row r="15" spans="1:4">
      <c r="A15" s="8" t="s">
        <v>42</v>
      </c>
      <c r="B15" s="9">
        <v>0.65277777777777801</v>
      </c>
      <c r="C15" s="9">
        <v>0.91666666666666696</v>
      </c>
      <c r="D15" s="9">
        <v>0.69444444444444398</v>
      </c>
    </row>
    <row r="16" spans="1:4">
      <c r="A16" s="8" t="s">
        <v>43</v>
      </c>
      <c r="B16" s="9">
        <v>0.81944444444444398</v>
      </c>
      <c r="C16" s="9">
        <v>0.81944444444444398</v>
      </c>
      <c r="D16" s="9">
        <v>0.76388888888888895</v>
      </c>
    </row>
    <row r="17" spans="1:4">
      <c r="A17" s="8" t="s">
        <v>44</v>
      </c>
      <c r="B17" s="9">
        <v>0.38888888888888901</v>
      </c>
      <c r="C17" s="9">
        <v>0.48611111111111099</v>
      </c>
      <c r="D17" s="9">
        <v>0.48611111111111099</v>
      </c>
    </row>
    <row r="18" spans="1:4">
      <c r="A18" s="8" t="s">
        <v>45</v>
      </c>
      <c r="B18" s="9">
        <v>0.47222222222222199</v>
      </c>
      <c r="C18" s="9">
        <v>0.63888888888888895</v>
      </c>
      <c r="D18" s="9">
        <v>0.36111111111111099</v>
      </c>
    </row>
    <row r="19" spans="1:4">
      <c r="A19" s="8" t="s">
        <v>46</v>
      </c>
      <c r="B19" s="9">
        <v>0.66666666666666696</v>
      </c>
      <c r="C19" s="9">
        <v>0.70833333333333304</v>
      </c>
      <c r="D19" s="9">
        <v>0.51388888888888895</v>
      </c>
    </row>
    <row r="20" spans="1:4">
      <c r="A20" s="8" t="s">
        <v>47</v>
      </c>
      <c r="B20" s="9">
        <v>0.83333333333333304</v>
      </c>
      <c r="C20" s="9">
        <v>0.84722222222222199</v>
      </c>
      <c r="D20" s="9">
        <v>0.875</v>
      </c>
    </row>
    <row r="21" spans="1:4">
      <c r="A21" s="8" t="s">
        <v>48</v>
      </c>
      <c r="B21" s="9">
        <v>0.875</v>
      </c>
      <c r="C21" s="9">
        <v>0.94444444444444398</v>
      </c>
      <c r="D21" s="9">
        <v>0.77777777777777801</v>
      </c>
    </row>
    <row r="22" spans="1:4">
      <c r="A22" s="8" t="s">
        <v>49</v>
      </c>
      <c r="B22" s="9">
        <v>0.80555555555555602</v>
      </c>
      <c r="C22" s="9">
        <v>0.97222222222222199</v>
      </c>
      <c r="D22" s="9">
        <v>0.83333333333333304</v>
      </c>
    </row>
    <row r="23" spans="1:4">
      <c r="A23" s="8" t="s">
        <v>50</v>
      </c>
      <c r="B23" s="9">
        <v>0.625</v>
      </c>
      <c r="C23" s="9">
        <v>0.75</v>
      </c>
      <c r="D23" s="9">
        <v>0.45833333333333298</v>
      </c>
    </row>
    <row r="24" spans="1:4">
      <c r="A24" s="8" t="s">
        <v>51</v>
      </c>
      <c r="B24" s="9">
        <v>0.70833333333333304</v>
      </c>
      <c r="C24" s="9">
        <v>0.91666666666666696</v>
      </c>
      <c r="D24" s="9">
        <v>0.69444444444444398</v>
      </c>
    </row>
    <row r="25" spans="1:4">
      <c r="A25" s="8" t="s">
        <v>52</v>
      </c>
      <c r="B25" s="9">
        <v>0.91666666666666696</v>
      </c>
      <c r="C25" s="9">
        <v>0.95833333333333304</v>
      </c>
      <c r="D25" s="9">
        <v>0.81944444444444398</v>
      </c>
    </row>
    <row r="26" spans="1:4">
      <c r="A26" s="8" t="s">
        <v>53</v>
      </c>
      <c r="B26" s="9">
        <v>0.79166666666666696</v>
      </c>
      <c r="C26" s="9">
        <v>0.90277777777777801</v>
      </c>
      <c r="D26" s="9">
        <v>0.72222222222222199</v>
      </c>
    </row>
    <row r="28" spans="1:4">
      <c r="A28" s="12" t="s">
        <v>17</v>
      </c>
      <c r="B28" s="22">
        <f>AVERAGE(B3:B27)*100</f>
        <v>77.141203703703709</v>
      </c>
      <c r="C28" s="22">
        <f>AVERAGE(C3:C27)*100</f>
        <v>86.400462962962948</v>
      </c>
      <c r="D28" s="22">
        <f>AVERAGE(D3:D27)*100</f>
        <v>70.717592592592595</v>
      </c>
    </row>
    <row r="29" spans="1:4">
      <c r="B29" s="57">
        <f>STDEV(B3:B26)/COUNT(B3:B26)^0.5*100</f>
        <v>2.9128530761275107</v>
      </c>
      <c r="C29" s="57">
        <f>STDEV(C3:C26)/COUNT(C3:C26)^0.5*100</f>
        <v>2.5943072440565187</v>
      </c>
      <c r="D29" s="57">
        <f>STDEV(D3:D26)/COUNT(D3:D26)^0.5*100</f>
        <v>2.9615591166551618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results_summary</vt:lpstr>
      <vt:lpstr>%correct_split</vt:lpstr>
      <vt:lpstr>RP_in_quartiles</vt:lpstr>
      <vt:lpstr>RP_split</vt:lpstr>
      <vt:lpstr>training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2015-12-12T17:52:53Z</dcterms:modified>
</cp:coreProperties>
</file>