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작업방\"/>
    </mc:Choice>
  </mc:AlternateContent>
  <bookViews>
    <workbookView xWindow="0" yWindow="0" windowWidth="11520" windowHeight="5520"/>
  </bookViews>
  <sheets>
    <sheet name="수행일정(WBS)" sheetId="1" r:id="rId1"/>
    <sheet name="진척율관리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F18" i="2"/>
  <c r="E18" i="2"/>
  <c r="D18" i="2"/>
  <c r="I53" i="1"/>
  <c r="I52" i="1"/>
  <c r="N46" i="1"/>
  <c r="L46" i="1" s="1"/>
  <c r="M46" i="1"/>
  <c r="K46" i="1" s="1"/>
  <c r="I46" i="1"/>
  <c r="N45" i="1"/>
  <c r="L45" i="1" s="1"/>
  <c r="M45" i="1"/>
  <c r="K45" i="1" s="1"/>
  <c r="I45" i="1"/>
  <c r="N44" i="1"/>
  <c r="L44" i="1" s="1"/>
  <c r="M44" i="1"/>
  <c r="K44" i="1" s="1"/>
  <c r="I44" i="1"/>
  <c r="N43" i="1"/>
  <c r="L43" i="1" s="1"/>
  <c r="M43" i="1"/>
  <c r="K43" i="1" s="1"/>
  <c r="I43" i="1"/>
  <c r="N42" i="1"/>
  <c r="L42" i="1" s="1"/>
  <c r="M42" i="1"/>
  <c r="K42" i="1" s="1"/>
  <c r="I42" i="1"/>
  <c r="I33" i="1"/>
  <c r="I32" i="1" l="1"/>
  <c r="M57" i="1" l="1"/>
  <c r="M58" i="1"/>
  <c r="M59" i="1"/>
  <c r="M56" i="1"/>
  <c r="M47" i="1"/>
  <c r="M48" i="1"/>
  <c r="M49" i="1"/>
  <c r="M50" i="1"/>
  <c r="M51" i="1"/>
  <c r="M52" i="1"/>
  <c r="M53" i="1"/>
  <c r="M54" i="1"/>
  <c r="M41" i="1"/>
  <c r="M34" i="1"/>
  <c r="M35" i="1"/>
  <c r="M36" i="1"/>
  <c r="M37" i="1"/>
  <c r="M38" i="1"/>
  <c r="M39" i="1"/>
  <c r="M33" i="1"/>
  <c r="M32" i="1"/>
  <c r="M31" i="1"/>
  <c r="M30" i="1"/>
  <c r="M29" i="1"/>
  <c r="M28" i="1"/>
  <c r="M27" i="1"/>
  <c r="M26" i="1"/>
  <c r="M25" i="1"/>
  <c r="M24" i="1"/>
  <c r="M12" i="1"/>
  <c r="M13" i="1"/>
  <c r="M14" i="1"/>
  <c r="M15" i="1"/>
  <c r="M16" i="1"/>
  <c r="M17" i="1"/>
  <c r="M18" i="1"/>
  <c r="M19" i="1"/>
  <c r="M20" i="1"/>
  <c r="M21" i="1"/>
  <c r="M22" i="1"/>
  <c r="M11" i="1"/>
  <c r="D17" i="2" l="1"/>
  <c r="D15" i="2"/>
  <c r="D14" i="2"/>
  <c r="D13" i="2"/>
  <c r="D11" i="2"/>
  <c r="D10" i="2"/>
  <c r="D9" i="2"/>
  <c r="D7" i="2"/>
  <c r="D6" i="2"/>
  <c r="D5" i="2"/>
  <c r="N57" i="1"/>
  <c r="N58" i="1"/>
  <c r="N59" i="1"/>
  <c r="N56" i="1"/>
  <c r="N47" i="1"/>
  <c r="L47" i="1" s="1"/>
  <c r="N48" i="1"/>
  <c r="L48" i="1" s="1"/>
  <c r="N49" i="1"/>
  <c r="L49" i="1" s="1"/>
  <c r="N50" i="1"/>
  <c r="N51" i="1"/>
  <c r="N52" i="1"/>
  <c r="N53" i="1"/>
  <c r="N54" i="1"/>
  <c r="N41" i="1"/>
  <c r="N25" i="1"/>
  <c r="N26" i="1"/>
  <c r="N27" i="1"/>
  <c r="N28" i="1"/>
  <c r="L28" i="1" s="1"/>
  <c r="N29" i="1"/>
  <c r="L29" i="1" s="1"/>
  <c r="N30" i="1"/>
  <c r="L30" i="1" s="1"/>
  <c r="N31" i="1"/>
  <c r="L31" i="1" s="1"/>
  <c r="N32" i="1"/>
  <c r="L32" i="1" s="1"/>
  <c r="N33" i="1"/>
  <c r="N34" i="1"/>
  <c r="N35" i="1"/>
  <c r="L35" i="1" s="1"/>
  <c r="N36" i="1"/>
  <c r="L36" i="1" s="1"/>
  <c r="N37" i="1"/>
  <c r="L37" i="1" s="1"/>
  <c r="N38" i="1"/>
  <c r="L38" i="1" s="1"/>
  <c r="N39" i="1"/>
  <c r="N24" i="1"/>
  <c r="N12" i="1"/>
  <c r="N13" i="1"/>
  <c r="N14" i="1"/>
  <c r="N15" i="1"/>
  <c r="N16" i="1"/>
  <c r="N17" i="1"/>
  <c r="N18" i="1"/>
  <c r="N19" i="1"/>
  <c r="N20" i="1"/>
  <c r="N21" i="1"/>
  <c r="N22" i="1"/>
  <c r="N11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O55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O40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O23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O10" i="1"/>
  <c r="J55" i="1"/>
  <c r="I26" i="1"/>
  <c r="I59" i="1"/>
  <c r="I58" i="1"/>
  <c r="I57" i="1"/>
  <c r="I56" i="1"/>
  <c r="I54" i="1"/>
  <c r="I51" i="1"/>
  <c r="K49" i="1"/>
  <c r="K48" i="1"/>
  <c r="K47" i="1"/>
  <c r="I50" i="1"/>
  <c r="I49" i="1"/>
  <c r="I48" i="1"/>
  <c r="I47" i="1"/>
  <c r="I41" i="1"/>
  <c r="K38" i="1"/>
  <c r="I38" i="1"/>
  <c r="K31" i="1"/>
  <c r="I31" i="1"/>
  <c r="I39" i="1"/>
  <c r="I30" i="1"/>
  <c r="I29" i="1"/>
  <c r="I28" i="1"/>
  <c r="I27" i="1"/>
  <c r="K37" i="1"/>
  <c r="I37" i="1"/>
  <c r="K36" i="1"/>
  <c r="I36" i="1"/>
  <c r="I35" i="1"/>
  <c r="I34" i="1"/>
  <c r="K35" i="1"/>
  <c r="I18" i="1"/>
  <c r="K30" i="1"/>
  <c r="K29" i="1"/>
  <c r="K28" i="1"/>
  <c r="K32" i="1"/>
  <c r="I25" i="1"/>
  <c r="I24" i="1"/>
  <c r="I21" i="1"/>
  <c r="I20" i="1"/>
  <c r="I19" i="1"/>
  <c r="I55" i="1" l="1"/>
  <c r="I40" i="1"/>
  <c r="I23" i="1"/>
  <c r="L18" i="1"/>
  <c r="K18" i="1"/>
  <c r="L21" i="1"/>
  <c r="K21" i="1"/>
  <c r="L20" i="1"/>
  <c r="K20" i="1"/>
  <c r="L19" i="1"/>
  <c r="K19" i="1"/>
  <c r="G10" i="1"/>
  <c r="H10" i="1"/>
  <c r="I12" i="1"/>
  <c r="I13" i="1"/>
  <c r="I14" i="1"/>
  <c r="I15" i="1"/>
  <c r="I16" i="1"/>
  <c r="I17" i="1"/>
  <c r="I22" i="1"/>
  <c r="I11" i="1"/>
  <c r="L33" i="1"/>
  <c r="K33" i="1"/>
  <c r="D16" i="2"/>
  <c r="D8" i="2"/>
  <c r="D12" i="2"/>
  <c r="D4" i="2"/>
  <c r="J10" i="1" l="1"/>
  <c r="L11" i="1"/>
  <c r="K11" i="1"/>
  <c r="K12" i="1"/>
  <c r="I10" i="1"/>
  <c r="L12" i="1"/>
  <c r="D3" i="2"/>
  <c r="L59" i="1"/>
  <c r="K59" i="1"/>
  <c r="L58" i="1"/>
  <c r="K58" i="1"/>
  <c r="L57" i="1"/>
  <c r="K57" i="1"/>
  <c r="L56" i="1"/>
  <c r="K56" i="1"/>
  <c r="H55" i="1"/>
  <c r="G55" i="1"/>
  <c r="L54" i="1"/>
  <c r="K54" i="1"/>
  <c r="L53" i="1"/>
  <c r="K53" i="1"/>
  <c r="L52" i="1"/>
  <c r="K52" i="1"/>
  <c r="L51" i="1"/>
  <c r="K51" i="1"/>
  <c r="L50" i="1"/>
  <c r="K50" i="1"/>
  <c r="L41" i="1"/>
  <c r="K41" i="1"/>
  <c r="J40" i="1"/>
  <c r="H40" i="1"/>
  <c r="G40" i="1"/>
  <c r="L39" i="1"/>
  <c r="F11" i="2" s="1"/>
  <c r="K39" i="1"/>
  <c r="E11" i="2" s="1"/>
  <c r="L34" i="1"/>
  <c r="F10" i="2" s="1"/>
  <c r="K34" i="1"/>
  <c r="E10" i="2" s="1"/>
  <c r="L27" i="1"/>
  <c r="K27" i="1"/>
  <c r="L26" i="1"/>
  <c r="K26" i="1"/>
  <c r="L25" i="1"/>
  <c r="K25" i="1"/>
  <c r="L24" i="1"/>
  <c r="K24" i="1"/>
  <c r="J23" i="1"/>
  <c r="H23" i="1"/>
  <c r="G23" i="1"/>
  <c r="L22" i="1"/>
  <c r="K22" i="1"/>
  <c r="L17" i="1"/>
  <c r="K17" i="1"/>
  <c r="L16" i="1"/>
  <c r="K16" i="1"/>
  <c r="L15" i="1"/>
  <c r="K15" i="1"/>
  <c r="L14" i="1"/>
  <c r="K14" i="1"/>
  <c r="L13" i="1"/>
  <c r="K13" i="1"/>
  <c r="F17" i="2" l="1"/>
  <c r="F13" i="2"/>
  <c r="G11" i="2"/>
  <c r="F9" i="2"/>
  <c r="F14" i="2"/>
  <c r="F7" i="2"/>
  <c r="F5" i="2"/>
  <c r="F6" i="2"/>
  <c r="F15" i="2"/>
  <c r="E7" i="2"/>
  <c r="E13" i="2"/>
  <c r="G13" i="2" s="1"/>
  <c r="E15" i="2"/>
  <c r="E14" i="2"/>
  <c r="E17" i="2"/>
  <c r="G17" i="2" s="1"/>
  <c r="E9" i="2"/>
  <c r="E6" i="2"/>
  <c r="E5" i="2"/>
  <c r="L10" i="1"/>
  <c r="F4" i="2" s="1"/>
  <c r="N10" i="1"/>
  <c r="M10" i="1"/>
  <c r="Y9" i="1"/>
  <c r="AG9" i="1"/>
  <c r="Q9" i="1"/>
  <c r="K10" i="1"/>
  <c r="E4" i="2" s="1"/>
  <c r="AB9" i="1"/>
  <c r="T9" i="1"/>
  <c r="H9" i="1"/>
  <c r="W9" i="1"/>
  <c r="AE9" i="1"/>
  <c r="V9" i="1"/>
  <c r="AD9" i="1"/>
  <c r="N40" i="1"/>
  <c r="P9" i="1"/>
  <c r="X9" i="1"/>
  <c r="AF9" i="1"/>
  <c r="M40" i="1"/>
  <c r="R9" i="1"/>
  <c r="Z9" i="1"/>
  <c r="AH9" i="1"/>
  <c r="N55" i="1"/>
  <c r="K40" i="1"/>
  <c r="O9" i="1"/>
  <c r="G9" i="1"/>
  <c r="L40" i="1"/>
  <c r="L55" i="1"/>
  <c r="F16" i="2" s="1"/>
  <c r="K23" i="1"/>
  <c r="E8" i="2" s="1"/>
  <c r="K55" i="1"/>
  <c r="E16" i="2" s="1"/>
  <c r="M55" i="1"/>
  <c r="S9" i="1"/>
  <c r="AA9" i="1"/>
  <c r="M23" i="1"/>
  <c r="L23" i="1"/>
  <c r="F8" i="2" s="1"/>
  <c r="J9" i="1"/>
  <c r="N23" i="1"/>
  <c r="U9" i="1"/>
  <c r="AC9" i="1"/>
  <c r="G18" i="2" l="1"/>
  <c r="G14" i="2"/>
  <c r="G7" i="2"/>
  <c r="G6" i="2"/>
  <c r="G5" i="2"/>
  <c r="G4" i="2"/>
  <c r="G15" i="2"/>
  <c r="F12" i="2"/>
  <c r="E12" i="2"/>
  <c r="K9" i="1"/>
  <c r="L9" i="1"/>
  <c r="N9" i="1"/>
  <c r="M9" i="1"/>
  <c r="G12" i="2" l="1"/>
  <c r="G16" i="2"/>
  <c r="D4" i="1"/>
  <c r="F3" i="2"/>
  <c r="D3" i="1"/>
  <c r="E3" i="2"/>
  <c r="G3" i="2" l="1"/>
  <c r="D5" i="1"/>
</calcChain>
</file>

<file path=xl/sharedStrings.xml><?xml version="1.0" encoding="utf-8"?>
<sst xmlns="http://schemas.openxmlformats.org/spreadsheetml/2006/main" count="187" uniqueCount="130">
  <si>
    <t xml:space="preserve">진행주차 </t>
    <phoneticPr fontId="1" type="noConversion"/>
  </si>
  <si>
    <t>주차</t>
    <phoneticPr fontId="1" type="noConversion"/>
  </si>
  <si>
    <t>진척율</t>
    <phoneticPr fontId="1" type="noConversion"/>
  </si>
  <si>
    <t xml:space="preserve">계획 </t>
    <phoneticPr fontId="1" type="noConversion"/>
  </si>
  <si>
    <t>실적</t>
    <phoneticPr fontId="1" type="noConversion"/>
  </si>
  <si>
    <t>실적</t>
    <phoneticPr fontId="1" type="noConversion"/>
  </si>
  <si>
    <t>차이</t>
    <phoneticPr fontId="1" type="noConversion"/>
  </si>
  <si>
    <t>Phase</t>
    <phoneticPr fontId="1" type="noConversion"/>
  </si>
  <si>
    <t>주요 Task</t>
    <phoneticPr fontId="1" type="noConversion"/>
  </si>
  <si>
    <t xml:space="preserve">세부 Task </t>
    <phoneticPr fontId="1" type="noConversion"/>
  </si>
  <si>
    <t>산출물</t>
    <phoneticPr fontId="1" type="noConversion"/>
  </si>
  <si>
    <t xml:space="preserve">일정 </t>
    <phoneticPr fontId="1" type="noConversion"/>
  </si>
  <si>
    <t>가중치</t>
    <phoneticPr fontId="1" type="noConversion"/>
  </si>
  <si>
    <t>가중치 반영</t>
    <phoneticPr fontId="1" type="noConversion"/>
  </si>
  <si>
    <t xml:space="preserve">누계 </t>
    <phoneticPr fontId="1" type="noConversion"/>
  </si>
  <si>
    <t>From</t>
    <phoneticPr fontId="1" type="noConversion"/>
  </si>
  <si>
    <t>To</t>
    <phoneticPr fontId="1" type="noConversion"/>
  </si>
  <si>
    <t>계획</t>
    <phoneticPr fontId="1" type="noConversion"/>
  </si>
  <si>
    <t>계획</t>
    <phoneticPr fontId="1" type="noConversion"/>
  </si>
  <si>
    <t>계획</t>
    <phoneticPr fontId="1" type="noConversion"/>
  </si>
  <si>
    <t xml:space="preserve">Total </t>
    <phoneticPr fontId="1" type="noConversion"/>
  </si>
  <si>
    <t>1. 경영현황분석</t>
    <phoneticPr fontId="1" type="noConversion"/>
  </si>
  <si>
    <t>2. 이슈정의 및 원인 분석</t>
    <phoneticPr fontId="1" type="noConversion"/>
  </si>
  <si>
    <t>3. 개선과제 정의</t>
    <phoneticPr fontId="1" type="noConversion"/>
  </si>
  <si>
    <t>4. 중단기 로드맵 제시</t>
    <phoneticPr fontId="1" type="noConversion"/>
  </si>
  <si>
    <t>Phase</t>
  </si>
  <si>
    <t>Task</t>
  </si>
  <si>
    <t>가중치</t>
  </si>
  <si>
    <t>계획</t>
  </si>
  <si>
    <t>실적</t>
  </si>
  <si>
    <t>차이</t>
  </si>
  <si>
    <t xml:space="preserve">        합계</t>
  </si>
  <si>
    <t>소계</t>
  </si>
  <si>
    <t>수행계획 보고</t>
    <phoneticPr fontId="1" type="noConversion"/>
  </si>
  <si>
    <t>소요
일수</t>
    <phoneticPr fontId="1" type="noConversion"/>
  </si>
  <si>
    <t>담당자</t>
    <phoneticPr fontId="1" type="noConversion"/>
  </si>
  <si>
    <t>구성규</t>
    <phoneticPr fontId="1" type="noConversion"/>
  </si>
  <si>
    <t>ALL</t>
    <phoneticPr fontId="1" type="noConversion"/>
  </si>
  <si>
    <t>요구사항 분석 수행 (압연)</t>
    <phoneticPr fontId="1" type="noConversion"/>
  </si>
  <si>
    <t>계획</t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</si>
  <si>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※ </t>
    </r>
    <r>
      <rPr>
        <b/>
        <sz val="12"/>
        <color theme="1"/>
        <rFont val="맑은 고딕"/>
        <family val="3"/>
        <charset val="129"/>
        <scheme val="minor"/>
      </rPr>
      <t>진척율 관리</t>
    </r>
    <phoneticPr fontId="1" type="noConversion"/>
  </si>
  <si>
    <t>수행계획서</t>
    <phoneticPr fontId="1" type="noConversion"/>
  </si>
  <si>
    <t>Kick-off</t>
    <phoneticPr fontId="1" type="noConversion"/>
  </si>
  <si>
    <t>비즈니스 분석 
[2주]</t>
    <phoneticPr fontId="1" type="noConversion"/>
  </si>
  <si>
    <t>설계 완료 보고</t>
    <phoneticPr fontId="1" type="noConversion"/>
  </si>
  <si>
    <t>개발 및 테스트
[4주]</t>
    <phoneticPr fontId="1" type="noConversion"/>
  </si>
  <si>
    <t>시연 (심사)</t>
    <phoneticPr fontId="1" type="noConversion"/>
  </si>
  <si>
    <t>W1(03.07~03.11)</t>
    <phoneticPr fontId="1" type="noConversion"/>
  </si>
  <si>
    <t>W2(03.14~03.18)</t>
    <phoneticPr fontId="1" type="noConversion"/>
  </si>
  <si>
    <t>W3(03.21~03.25)</t>
    <phoneticPr fontId="1" type="noConversion"/>
  </si>
  <si>
    <t>W4(03.28~04.01)</t>
    <phoneticPr fontId="1" type="noConversion"/>
  </si>
  <si>
    <t>W5(04.04~04.08)</t>
    <phoneticPr fontId="1" type="noConversion"/>
  </si>
  <si>
    <t>W6(04.11~04.15)</t>
    <phoneticPr fontId="1" type="noConversion"/>
  </si>
  <si>
    <t>W7(04.18~04.22)</t>
    <phoneticPr fontId="1" type="noConversion"/>
  </si>
  <si>
    <t>W8(04.25~04.29)</t>
    <phoneticPr fontId="1" type="noConversion"/>
  </si>
  <si>
    <t>W9(05.02~05.06)</t>
    <phoneticPr fontId="1" type="noConversion"/>
  </si>
  <si>
    <t>W10(05.09~05.13)</t>
    <phoneticPr fontId="1" type="noConversion"/>
  </si>
  <si>
    <t>PJT 과제 추진 Kick-off</t>
    <phoneticPr fontId="1" type="noConversion"/>
  </si>
  <si>
    <t>1. 비즈니스
분석 (2W)</t>
    <phoneticPr fontId="1" type="noConversion"/>
  </si>
  <si>
    <t>PJT 과제 추진 계획 작성</t>
    <phoneticPr fontId="1" type="noConversion"/>
  </si>
  <si>
    <t>분석 및 스토리보드 작성</t>
    <phoneticPr fontId="1" type="noConversion"/>
  </si>
  <si>
    <t>과제 자료 제공</t>
    <phoneticPr fontId="1" type="noConversion"/>
  </si>
  <si>
    <t>과제 자료 제공</t>
    <phoneticPr fontId="1" type="noConversion"/>
  </si>
  <si>
    <t>분석 및 스토리보드 작성</t>
    <phoneticPr fontId="1" type="noConversion"/>
  </si>
  <si>
    <t>화면 분석</t>
    <phoneticPr fontId="1" type="noConversion"/>
  </si>
  <si>
    <t>데이터 분석</t>
    <phoneticPr fontId="1" type="noConversion"/>
  </si>
  <si>
    <t>스토리보드 작성</t>
    <phoneticPr fontId="1" type="noConversion"/>
  </si>
  <si>
    <t>데이터 분석</t>
    <phoneticPr fontId="1" type="noConversion"/>
  </si>
  <si>
    <t>과제 자료 분석</t>
    <phoneticPr fontId="1" type="noConversion"/>
  </si>
  <si>
    <t>샘플 코드</t>
    <phoneticPr fontId="1" type="noConversion"/>
  </si>
  <si>
    <t>화면 예시</t>
    <phoneticPr fontId="1" type="noConversion"/>
  </si>
  <si>
    <t>DB Schema</t>
    <phoneticPr fontId="1" type="noConversion"/>
  </si>
  <si>
    <t>샘플 Data</t>
    <phoneticPr fontId="1" type="noConversion"/>
  </si>
  <si>
    <t>염영일</t>
    <phoneticPr fontId="1" type="noConversion"/>
  </si>
  <si>
    <t>정용교</t>
    <phoneticPr fontId="1" type="noConversion"/>
  </si>
  <si>
    <t>장준</t>
    <phoneticPr fontId="1" type="noConversion"/>
  </si>
  <si>
    <t>2. 설계 및 Pilot 구현 (3W)</t>
    <phoneticPr fontId="1" type="noConversion"/>
  </si>
  <si>
    <t>3. 개발 및 테스트 (4W)</t>
    <phoneticPr fontId="1" type="noConversion"/>
  </si>
  <si>
    <t>과제 시연
[1주]</t>
    <phoneticPr fontId="1" type="noConversion"/>
  </si>
  <si>
    <t>4. 과제 시연 (1W)</t>
    <phoneticPr fontId="1" type="noConversion"/>
  </si>
  <si>
    <t>시연 (심사)</t>
    <phoneticPr fontId="1" type="noConversion"/>
  </si>
  <si>
    <t>완료보고서</t>
    <phoneticPr fontId="1" type="noConversion"/>
  </si>
  <si>
    <t>스토리보드</t>
    <phoneticPr fontId="1" type="noConversion"/>
  </si>
  <si>
    <t>화면, 장표, 배치 설계</t>
    <phoneticPr fontId="1" type="noConversion"/>
  </si>
  <si>
    <t>화면, 장표, 배치 설계</t>
    <phoneticPr fontId="1" type="noConversion"/>
  </si>
  <si>
    <t>로그인 화면</t>
  </si>
  <si>
    <t>메뉴 Tree</t>
  </si>
  <si>
    <t>생산관리 대시보드</t>
  </si>
  <si>
    <t>생산계획 등록/조회</t>
  </si>
  <si>
    <t>생산실적 등록/조회</t>
  </si>
  <si>
    <t>생산 미달 예측</t>
  </si>
  <si>
    <t>공정모니터링</t>
  </si>
  <si>
    <t>Tag Trend 조회</t>
  </si>
  <si>
    <t>작업지시서</t>
  </si>
  <si>
    <t>생산 이상 감지</t>
  </si>
  <si>
    <t>화면 설계서</t>
    <phoneticPr fontId="1" type="noConversion"/>
  </si>
  <si>
    <t>장표 설계서</t>
    <phoneticPr fontId="1" type="noConversion"/>
  </si>
  <si>
    <t>배치 설계서</t>
    <phoneticPr fontId="1" type="noConversion"/>
  </si>
  <si>
    <t>설계 및 Pilot 구현
[3주]</t>
    <phoneticPr fontId="1" type="noConversion"/>
  </si>
  <si>
    <t>Pilot 구현 기술 검증</t>
    <phoneticPr fontId="1" type="noConversion"/>
  </si>
  <si>
    <t>Pilot 구현 기술 검증</t>
    <phoneticPr fontId="1" type="noConversion"/>
  </si>
  <si>
    <t>대시보드 High Chart</t>
    <phoneticPr fontId="1" type="noConversion"/>
  </si>
  <si>
    <t>QR 스캔 및 모바일 MES 정보 연결</t>
    <phoneticPr fontId="1" type="noConversion"/>
  </si>
  <si>
    <t>장표 iReport (QR 프린트)</t>
    <phoneticPr fontId="1" type="noConversion"/>
  </si>
  <si>
    <t>공정 모니터링 구현</t>
    <phoneticPr fontId="1" type="noConversion"/>
  </si>
  <si>
    <t>설계 완료 보고</t>
    <phoneticPr fontId="1" type="noConversion"/>
  </si>
  <si>
    <t>설계완료 보고서 작성</t>
    <phoneticPr fontId="1" type="noConversion"/>
  </si>
  <si>
    <t>설계완료 보고</t>
    <phoneticPr fontId="1" type="noConversion"/>
  </si>
  <si>
    <t>ALL</t>
    <phoneticPr fontId="1" type="noConversion"/>
  </si>
  <si>
    <t>설계완료 보고서</t>
    <phoneticPr fontId="1" type="noConversion"/>
  </si>
  <si>
    <t>개발 및 단위 테스트</t>
    <phoneticPr fontId="1" type="noConversion"/>
  </si>
  <si>
    <t>개발 및 단위테스트</t>
    <phoneticPr fontId="1" type="noConversion"/>
  </si>
  <si>
    <t>결합 테스트</t>
    <phoneticPr fontId="1" type="noConversion"/>
  </si>
  <si>
    <t>통합 테스트</t>
    <phoneticPr fontId="1" type="noConversion"/>
  </si>
  <si>
    <t>테스트 계획 수립</t>
    <phoneticPr fontId="1" type="noConversion"/>
  </si>
  <si>
    <t>테스트 계획서</t>
    <phoneticPr fontId="1" type="noConversion"/>
  </si>
  <si>
    <t>테스트 결과서</t>
    <phoneticPr fontId="1" type="noConversion"/>
  </si>
  <si>
    <t>가동 / 안정화</t>
    <phoneticPr fontId="1" type="noConversion"/>
  </si>
  <si>
    <t>가동</t>
    <phoneticPr fontId="1" type="noConversion"/>
  </si>
  <si>
    <t>안정화</t>
    <phoneticPr fontId="1" type="noConversion"/>
  </si>
  <si>
    <t>결합 테스트</t>
    <phoneticPr fontId="1" type="noConversion"/>
  </si>
  <si>
    <t>가동 및 안정화</t>
    <phoneticPr fontId="1" type="noConversion"/>
  </si>
  <si>
    <t>시연 준비</t>
    <phoneticPr fontId="1" type="noConversion"/>
  </si>
  <si>
    <t>완료 보고서 작성</t>
    <phoneticPr fontId="1" type="noConversion"/>
  </si>
  <si>
    <t>시연 준비</t>
    <phoneticPr fontId="1" type="noConversion"/>
  </si>
  <si>
    <t>시연 시나리오 작성</t>
    <phoneticPr fontId="1" type="noConversion"/>
  </si>
  <si>
    <t>시연 테스트</t>
    <phoneticPr fontId="1" type="noConversion"/>
  </si>
  <si>
    <t>시연</t>
    <phoneticPr fontId="1" type="noConversion"/>
  </si>
  <si>
    <t>기술 검토서</t>
    <phoneticPr fontId="1" type="noConversion"/>
  </si>
  <si>
    <t>청년 IT전문가과정 PJT 과제 수행 WBS (4조) -Z3RO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</si>
</sst>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m&quot;월&quot;\ d&quot;일&quot;;@"/>
    <numFmt numFmtId="178" formatCode="0.00_);[Red]\(0.00\)"/>
    <numFmt numFmtId="179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right" vertical="center"/>
    </xf>
    <xf numFmtId="176" fontId="7" fillId="2" borderId="1" xfId="1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left" vertical="center"/>
    </xf>
    <xf numFmtId="178" fontId="9" fillId="3" borderId="1" xfId="0" applyNumberFormat="1" applyFont="1" applyFill="1" applyBorder="1">
      <alignment vertical="center"/>
    </xf>
    <xf numFmtId="176" fontId="9" fillId="3" borderId="1" xfId="1" applyNumberFormat="1" applyFont="1" applyFill="1" applyBorder="1">
      <alignment vertical="center"/>
    </xf>
    <xf numFmtId="9" fontId="0" fillId="0" borderId="1" xfId="1" applyFont="1" applyBorder="1">
      <alignment vertical="center"/>
    </xf>
    <xf numFmtId="0" fontId="9" fillId="3" borderId="1" xfId="0" applyFont="1" applyFill="1" applyBorder="1">
      <alignment vertical="center"/>
    </xf>
    <xf numFmtId="0" fontId="8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79" fontId="9" fillId="3" borderId="1" xfId="0" applyNumberFormat="1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176" fontId="9" fillId="11" borderId="1" xfId="1" applyNumberFormat="1" applyFont="1" applyFill="1" applyBorder="1">
      <alignment vertical="center"/>
    </xf>
    <xf numFmtId="0" fontId="7" fillId="12" borderId="6" xfId="0" applyFont="1" applyFill="1" applyBorder="1" applyAlignment="1">
      <alignment horizontal="center" vertical="center"/>
    </xf>
    <xf numFmtId="177" fontId="7" fillId="12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right" vertical="center"/>
    </xf>
    <xf numFmtId="178" fontId="7" fillId="12" borderId="1" xfId="0" applyNumberFormat="1" applyFont="1" applyFill="1" applyBorder="1" applyAlignment="1">
      <alignment horizontal="right" vertical="center"/>
    </xf>
    <xf numFmtId="176" fontId="7" fillId="12" borderId="1" xfId="1" applyNumberFormat="1" applyFont="1" applyFill="1" applyBorder="1" applyAlignment="1">
      <alignment horizontal="right" vertical="center"/>
    </xf>
    <xf numFmtId="176" fontId="7" fillId="12" borderId="1" xfId="0" applyNumberFormat="1" applyFont="1" applyFill="1" applyBorder="1">
      <alignment vertical="center"/>
    </xf>
    <xf numFmtId="178" fontId="7" fillId="12" borderId="1" xfId="0" applyNumberFormat="1" applyFont="1" applyFill="1" applyBorder="1">
      <alignment vertical="center"/>
    </xf>
    <xf numFmtId="9" fontId="0" fillId="11" borderId="1" xfId="1" applyFont="1" applyFill="1" applyBorder="1">
      <alignment vertical="center"/>
    </xf>
    <xf numFmtId="0" fontId="3" fillId="0" borderId="0" xfId="0" applyFont="1" applyAlignment="1">
      <alignment vertical="center"/>
    </xf>
    <xf numFmtId="2" fontId="7" fillId="12" borderId="1" xfId="0" applyNumberFormat="1" applyFont="1" applyFill="1" applyBorder="1">
      <alignment vertical="center"/>
    </xf>
    <xf numFmtId="0" fontId="10" fillId="7" borderId="1" xfId="0" applyFont="1" applyFill="1" applyBorder="1" applyAlignment="1">
      <alignment horizontal="center" vertical="center" wrapText="1" readingOrder="1"/>
    </xf>
    <xf numFmtId="0" fontId="6" fillId="0" borderId="0" xfId="0" quotePrefix="1" applyFont="1">
      <alignment vertical="center"/>
    </xf>
    <xf numFmtId="0" fontId="12" fillId="8" borderId="1" xfId="0" applyFont="1" applyFill="1" applyBorder="1" applyAlignment="1">
      <alignment horizontal="right" vertical="center" wrapText="1" readingOrder="1"/>
    </xf>
    <xf numFmtId="176" fontId="12" fillId="8" borderId="1" xfId="0" applyNumberFormat="1" applyFont="1" applyFill="1" applyBorder="1" applyAlignment="1">
      <alignment horizontal="right" vertical="center" wrapText="1" readingOrder="1"/>
    </xf>
    <xf numFmtId="0" fontId="12" fillId="10" borderId="1" xfId="0" applyFont="1" applyFill="1" applyBorder="1" applyAlignment="1">
      <alignment horizontal="left" vertical="center" wrapText="1" indent="1" readingOrder="1"/>
    </xf>
    <xf numFmtId="0" fontId="12" fillId="10" borderId="1" xfId="0" applyFont="1" applyFill="1" applyBorder="1" applyAlignment="1">
      <alignment horizontal="right" vertical="center" wrapText="1" readingOrder="1"/>
    </xf>
    <xf numFmtId="176" fontId="12" fillId="10" borderId="1" xfId="0" applyNumberFormat="1" applyFont="1" applyFill="1" applyBorder="1" applyAlignment="1">
      <alignment horizontal="right" vertical="center" wrapText="1" readingOrder="1"/>
    </xf>
    <xf numFmtId="0" fontId="13" fillId="0" borderId="1" xfId="0" applyFont="1" applyBorder="1" applyAlignment="1">
      <alignment horizontal="left" vertical="center" wrapText="1" indent="1" readingOrder="1"/>
    </xf>
    <xf numFmtId="0" fontId="13" fillId="0" borderId="1" xfId="0" applyFont="1" applyBorder="1" applyAlignment="1">
      <alignment horizontal="right" vertical="center" wrapText="1" readingOrder="1"/>
    </xf>
    <xf numFmtId="176" fontId="13" fillId="11" borderId="1" xfId="0" applyNumberFormat="1" applyFont="1" applyFill="1" applyBorder="1" applyAlignment="1">
      <alignment horizontal="right" vertical="center" wrapText="1" readingOrder="1"/>
    </xf>
    <xf numFmtId="176" fontId="13" fillId="3" borderId="1" xfId="0" applyNumberFormat="1" applyFont="1" applyFill="1" applyBorder="1" applyAlignment="1">
      <alignment horizontal="right" vertical="center" wrapText="1" readingOrder="1"/>
    </xf>
    <xf numFmtId="176" fontId="13" fillId="0" borderId="1" xfId="0" applyNumberFormat="1" applyFont="1" applyBorder="1" applyAlignment="1">
      <alignment horizontal="right" vertical="center" wrapText="1" readingOrder="1"/>
    </xf>
    <xf numFmtId="0" fontId="14" fillId="13" borderId="1" xfId="0" applyFont="1" applyFill="1" applyBorder="1">
      <alignment vertical="center"/>
    </xf>
    <xf numFmtId="0" fontId="14" fillId="13" borderId="1" xfId="0" applyFont="1" applyFill="1" applyBorder="1" applyAlignment="1">
      <alignment horizontal="left" vertical="center"/>
    </xf>
    <xf numFmtId="176" fontId="15" fillId="8" borderId="1" xfId="0" applyNumberFormat="1" applyFont="1" applyFill="1" applyBorder="1" applyAlignment="1">
      <alignment horizontal="right" vertical="center" wrapText="1" readingOrder="1"/>
    </xf>
    <xf numFmtId="0" fontId="7" fillId="12" borderId="5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left" vertical="center"/>
    </xf>
    <xf numFmtId="0" fontId="9" fillId="11" borderId="7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vertical="center"/>
    </xf>
    <xf numFmtId="0" fontId="9" fillId="11" borderId="3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 readingOrder="1"/>
    </xf>
    <xf numFmtId="0" fontId="12" fillId="8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9"/>
  <sheetViews>
    <sheetView tabSelected="1" zoomScale="85" zoomScaleNormal="85" workbookViewId="0">
      <selection activeCell="F4" sqref="F4"/>
    </sheetView>
  </sheetViews>
  <sheetFormatPr defaultRowHeight="16.5" x14ac:dyDescent="0.3"/>
  <cols>
    <col min="1" max="1" width="0.75" customWidth="1"/>
    <col min="2" max="2" width="14.5" customWidth="1"/>
    <col min="3" max="3" width="20.375" style="1" customWidth="1"/>
    <col min="4" max="4" width="32" customWidth="1"/>
    <col min="5" max="5" width="8.375" style="1" customWidth="1"/>
    <col min="6" max="6" width="16.25" customWidth="1"/>
    <col min="7" max="8" width="11.5" style="1" customWidth="1"/>
    <col min="9" max="9" width="5.5" bestFit="1" customWidth="1"/>
    <col min="10" max="10" width="8.5" bestFit="1" customWidth="1"/>
    <col min="11" max="14" width="10.625" customWidth="1"/>
    <col min="15" max="15" width="10.125" customWidth="1"/>
  </cols>
  <sheetData>
    <row r="1" spans="2:34" ht="52.15" customHeight="1" x14ac:dyDescent="0.3">
      <c r="B1" s="91" t="s">
        <v>129</v>
      </c>
      <c r="C1" s="91"/>
      <c r="D1" s="91"/>
      <c r="E1" s="46"/>
      <c r="F1" s="46"/>
      <c r="G1" s="46"/>
      <c r="H1" s="46"/>
      <c r="I1" s="46"/>
      <c r="J1" s="46"/>
      <c r="K1" s="46"/>
      <c r="L1" s="46"/>
    </row>
    <row r="2" spans="2:34" s="2" customFormat="1" ht="17.45" customHeight="1" x14ac:dyDescent="0.3">
      <c r="B2" s="3" t="s">
        <v>0</v>
      </c>
      <c r="C2" s="4">
        <v>2</v>
      </c>
      <c r="D2" s="5" t="s">
        <v>1</v>
      </c>
      <c r="E2" s="31"/>
      <c r="G2" s="35"/>
      <c r="H2" s="35"/>
    </row>
    <row r="3" spans="2:34" s="2" customFormat="1" ht="17.45" customHeight="1" x14ac:dyDescent="0.3">
      <c r="B3" s="85" t="s">
        <v>2</v>
      </c>
      <c r="C3" s="4" t="s">
        <v>3</v>
      </c>
      <c r="D3" s="6">
        <f>K9</f>
        <v>0.2</v>
      </c>
      <c r="E3" s="32"/>
      <c r="G3" s="35"/>
      <c r="H3" s="35"/>
    </row>
    <row r="4" spans="2:34" ht="17.25" x14ac:dyDescent="0.3">
      <c r="B4" s="85"/>
      <c r="C4" s="4" t="s">
        <v>5</v>
      </c>
      <c r="D4" s="6">
        <f>L9</f>
        <v>0.02</v>
      </c>
      <c r="E4" s="32"/>
    </row>
    <row r="5" spans="2:34" ht="12" customHeight="1" x14ac:dyDescent="0.3">
      <c r="B5" s="85"/>
      <c r="C5" s="4" t="s">
        <v>6</v>
      </c>
      <c r="D5" s="6">
        <f>D4-D3</f>
        <v>-0.18000000000000002</v>
      </c>
      <c r="E5" s="32"/>
    </row>
    <row r="6" spans="2:34" ht="12" customHeight="1" x14ac:dyDescent="0.3">
      <c r="B6" s="7"/>
      <c r="C6" s="8"/>
      <c r="D6" s="9"/>
      <c r="E6" s="33"/>
    </row>
    <row r="7" spans="2:34" ht="22.9" customHeight="1" x14ac:dyDescent="0.3">
      <c r="B7" s="82" t="s">
        <v>7</v>
      </c>
      <c r="C7" s="82" t="s">
        <v>8</v>
      </c>
      <c r="D7" s="82" t="s">
        <v>9</v>
      </c>
      <c r="E7" s="10" t="s">
        <v>35</v>
      </c>
      <c r="F7" s="10" t="s">
        <v>10</v>
      </c>
      <c r="G7" s="86" t="s">
        <v>11</v>
      </c>
      <c r="H7" s="87"/>
      <c r="I7" s="84" t="s">
        <v>34</v>
      </c>
      <c r="J7" s="82" t="s">
        <v>12</v>
      </c>
      <c r="K7" s="75" t="s">
        <v>13</v>
      </c>
      <c r="L7" s="75"/>
      <c r="M7" s="75" t="s">
        <v>14</v>
      </c>
      <c r="N7" s="75"/>
      <c r="O7" s="75" t="s">
        <v>47</v>
      </c>
      <c r="P7" s="75"/>
      <c r="Q7" s="75" t="s">
        <v>48</v>
      </c>
      <c r="R7" s="75"/>
      <c r="S7" s="75" t="s">
        <v>49</v>
      </c>
      <c r="T7" s="75"/>
      <c r="U7" s="75" t="s">
        <v>50</v>
      </c>
      <c r="V7" s="75"/>
      <c r="W7" s="75" t="s">
        <v>51</v>
      </c>
      <c r="X7" s="75"/>
      <c r="Y7" s="75" t="s">
        <v>52</v>
      </c>
      <c r="Z7" s="75"/>
      <c r="AA7" s="75" t="s">
        <v>53</v>
      </c>
      <c r="AB7" s="75"/>
      <c r="AC7" s="75" t="s">
        <v>54</v>
      </c>
      <c r="AD7" s="75"/>
      <c r="AE7" s="75" t="s">
        <v>55</v>
      </c>
      <c r="AF7" s="75"/>
      <c r="AG7" s="75" t="s">
        <v>56</v>
      </c>
      <c r="AH7" s="75"/>
    </row>
    <row r="8" spans="2:34" ht="22.9" customHeight="1" x14ac:dyDescent="0.3">
      <c r="B8" s="83"/>
      <c r="C8" s="83"/>
      <c r="D8" s="83"/>
      <c r="E8" s="29"/>
      <c r="F8" s="11"/>
      <c r="G8" s="27" t="s">
        <v>15</v>
      </c>
      <c r="H8" s="27" t="s">
        <v>16</v>
      </c>
      <c r="I8" s="83"/>
      <c r="J8" s="83"/>
      <c r="K8" s="12" t="s">
        <v>17</v>
      </c>
      <c r="L8" s="12" t="s">
        <v>4</v>
      </c>
      <c r="M8" s="12" t="s">
        <v>17</v>
      </c>
      <c r="N8" s="12" t="s">
        <v>4</v>
      </c>
      <c r="O8" s="13" t="s">
        <v>18</v>
      </c>
      <c r="P8" s="14" t="s">
        <v>5</v>
      </c>
      <c r="Q8" s="13" t="s">
        <v>19</v>
      </c>
      <c r="R8" s="14" t="s">
        <v>5</v>
      </c>
      <c r="S8" s="13" t="s">
        <v>39</v>
      </c>
      <c r="T8" s="14" t="s">
        <v>5</v>
      </c>
      <c r="U8" s="13" t="s">
        <v>19</v>
      </c>
      <c r="V8" s="14" t="s">
        <v>5</v>
      </c>
      <c r="W8" s="13" t="s">
        <v>19</v>
      </c>
      <c r="X8" s="14" t="s">
        <v>5</v>
      </c>
      <c r="Y8" s="13" t="s">
        <v>19</v>
      </c>
      <c r="Z8" s="14" t="s">
        <v>5</v>
      </c>
      <c r="AA8" s="13" t="s">
        <v>19</v>
      </c>
      <c r="AB8" s="14" t="s">
        <v>5</v>
      </c>
      <c r="AC8" s="13" t="s">
        <v>19</v>
      </c>
      <c r="AD8" s="14" t="s">
        <v>5</v>
      </c>
      <c r="AE8" s="13" t="s">
        <v>19</v>
      </c>
      <c r="AF8" s="14" t="s">
        <v>5</v>
      </c>
      <c r="AG8" s="13" t="s">
        <v>19</v>
      </c>
      <c r="AH8" s="14" t="s">
        <v>5</v>
      </c>
    </row>
    <row r="9" spans="2:34" x14ac:dyDescent="0.3">
      <c r="B9" s="76" t="s">
        <v>20</v>
      </c>
      <c r="C9" s="77"/>
      <c r="D9" s="78"/>
      <c r="E9" s="28"/>
      <c r="F9" s="15"/>
      <c r="G9" s="16">
        <f>MIN(G10:G59)</f>
        <v>44627</v>
      </c>
      <c r="H9" s="16">
        <f>MAX(H10:H59)</f>
        <v>44694</v>
      </c>
      <c r="I9" s="16"/>
      <c r="J9" s="17">
        <f>J10+J23+J40+J55</f>
        <v>100</v>
      </c>
      <c r="K9" s="18">
        <f>AVERAGE(K10+K23+K40+K55)</f>
        <v>0.2</v>
      </c>
      <c r="L9" s="18">
        <f>L10+L23+L40+L55</f>
        <v>0.02</v>
      </c>
      <c r="M9" s="18">
        <f>(M10+M23+M40+M55)/4</f>
        <v>0.25</v>
      </c>
      <c r="N9" s="18">
        <f>(N10+N23+N40+N55)/4</f>
        <v>4.1666666666666664E-2</v>
      </c>
      <c r="O9" s="18">
        <f>(O10+O23+O40+O55)/4</f>
        <v>0.25</v>
      </c>
      <c r="P9" s="18">
        <f>(P10+P23+P40+P55)/4</f>
        <v>0.25</v>
      </c>
      <c r="Q9" s="18">
        <f>(Q10+Q23+Q40+Q55)/4</f>
        <v>0.25</v>
      </c>
      <c r="R9" s="18">
        <f>(R10+R23+R40+R55)/4</f>
        <v>0</v>
      </c>
      <c r="S9" s="18">
        <f>(S10+S23+S40+S55)/4</f>
        <v>0.25</v>
      </c>
      <c r="T9" s="18">
        <f>(T10+T23+T40+T55)/4</f>
        <v>0</v>
      </c>
      <c r="U9" s="18">
        <f>(U10+U23+U40+U55)/4</f>
        <v>0.15</v>
      </c>
      <c r="V9" s="18">
        <f>(V10+V23+V40+V55)/4</f>
        <v>0</v>
      </c>
      <c r="W9" s="18">
        <f>(W10+W23+W40+W55)/4</f>
        <v>0.15</v>
      </c>
      <c r="X9" s="18">
        <f>(X10+X23+X40+X55)/4</f>
        <v>0</v>
      </c>
      <c r="Y9" s="18">
        <f>(Y10+Y23+Y40+Y55)/4</f>
        <v>0.17499999999999999</v>
      </c>
      <c r="Z9" s="18">
        <f>(Z10+Z23+Z40+Z55)/4</f>
        <v>0</v>
      </c>
      <c r="AA9" s="18">
        <f>(AA10+AA23+AA40+AA55)/4</f>
        <v>0.125</v>
      </c>
      <c r="AB9" s="18">
        <f>(AB10+AB23+AB40+AB55)/4</f>
        <v>0</v>
      </c>
      <c r="AC9" s="18">
        <f>(AC10+AC23+AC40+AC55)/4</f>
        <v>0.14583333333333334</v>
      </c>
      <c r="AD9" s="18">
        <f>(AD10+AD23+AD40+AD55)/4</f>
        <v>0</v>
      </c>
      <c r="AE9" s="18">
        <f>(AE10+AE23+AE40+AE55)/4</f>
        <v>0.25</v>
      </c>
      <c r="AF9" s="18">
        <f>(AF10+AF23+AF40+AF55)/4</f>
        <v>0</v>
      </c>
      <c r="AG9" s="18">
        <f>(AG10+AG23+AG40+AG55)/4</f>
        <v>0.25</v>
      </c>
      <c r="AH9" s="18">
        <f>(AH10+AH23+AH40+AH55)/4</f>
        <v>0</v>
      </c>
    </row>
    <row r="10" spans="2:34" x14ac:dyDescent="0.3">
      <c r="B10" s="63" t="s">
        <v>21</v>
      </c>
      <c r="C10" s="64"/>
      <c r="D10" s="65"/>
      <c r="E10" s="38"/>
      <c r="F10" s="38"/>
      <c r="G10" s="39">
        <f>MINA(G11:G22)</f>
        <v>44627</v>
      </c>
      <c r="H10" s="39">
        <f>MAXA(H11:H22)</f>
        <v>44638</v>
      </c>
      <c r="I10" s="40">
        <f>SUM(I11:I22)</f>
        <v>48</v>
      </c>
      <c r="J10" s="41">
        <f>SUM(J11:J22)</f>
        <v>20</v>
      </c>
      <c r="K10" s="42">
        <f>SUM(K11:K22)</f>
        <v>0.2</v>
      </c>
      <c r="L10" s="42">
        <f>SUM(L11:L22)</f>
        <v>0.02</v>
      </c>
      <c r="M10" s="42">
        <f>AVERAGE(M11:M22)</f>
        <v>1</v>
      </c>
      <c r="N10" s="42">
        <f>AVERAGE(N11:N22)</f>
        <v>0.16666666666666666</v>
      </c>
      <c r="O10" s="42">
        <f>IF(SUM(O11:O22)=0,0,AVERAGE(O11:O22))</f>
        <v>1</v>
      </c>
      <c r="P10" s="42">
        <f>IF(SUM(P11:P22)=0,0,AVERAGE(P11:P22))</f>
        <v>1</v>
      </c>
      <c r="Q10" s="42">
        <f>IF(SUM(Q11:Q22)=0,0,AVERAGE(Q11:Q22))</f>
        <v>1</v>
      </c>
      <c r="R10" s="42">
        <f>IF(SUM(R11:R22)=0,0,AVERAGE(R11:R22))</f>
        <v>0</v>
      </c>
      <c r="S10" s="42">
        <f>IF(SUM(S11:S22)=0,0,AVERAGE(S11:S22))</f>
        <v>0</v>
      </c>
      <c r="T10" s="42">
        <f>IF(SUM(T11:T22)=0,0,AVERAGE(T11:T22))</f>
        <v>0</v>
      </c>
      <c r="U10" s="42">
        <f>IF(SUM(U11:U22)=0,0,AVERAGE(U11:U22))</f>
        <v>0</v>
      </c>
      <c r="V10" s="42">
        <f>IF(SUM(V11:V22)=0,0,AVERAGE(V11:V22))</f>
        <v>0</v>
      </c>
      <c r="W10" s="42">
        <f>IF(SUM(W11:W22)=0,0,AVERAGE(W11:W22))</f>
        <v>0</v>
      </c>
      <c r="X10" s="42">
        <f>IF(SUM(X11:X22)=0,0,AVERAGE(X11:X22))</f>
        <v>0</v>
      </c>
      <c r="Y10" s="42">
        <f>IF(SUM(Y11:Y22)=0,0,AVERAGE(Y11:Y22))</f>
        <v>0</v>
      </c>
      <c r="Z10" s="42">
        <f>IF(SUM(Z11:Z22)=0,0,AVERAGE(Z11:Z22))</f>
        <v>0</v>
      </c>
      <c r="AA10" s="42">
        <f>IF(SUM(AA11:AA22)=0,0,AVERAGE(AA11:AA22))</f>
        <v>0</v>
      </c>
      <c r="AB10" s="42">
        <f>IF(SUM(AB11:AB22)=0,0,AVERAGE(AB11:AB22))</f>
        <v>0</v>
      </c>
      <c r="AC10" s="42">
        <f>IF(SUM(AC11:AC22)=0,0,AVERAGE(AC11:AC22))</f>
        <v>0</v>
      </c>
      <c r="AD10" s="42">
        <f>IF(SUM(AD11:AD22)=0,0,AVERAGE(AD11:AD22))</f>
        <v>0</v>
      </c>
      <c r="AE10" s="42">
        <f>IF(SUM(AE11:AE22)=0,0,AVERAGE(AE11:AE22))</f>
        <v>0</v>
      </c>
      <c r="AF10" s="42">
        <f>IF(SUM(AF11:AF22)=0,0,AVERAGE(AF11:AF22))</f>
        <v>0</v>
      </c>
      <c r="AG10" s="42">
        <f>IF(SUM(AG11:AG22)=0,0,AVERAGE(AG11:AG22))</f>
        <v>0</v>
      </c>
      <c r="AH10" s="42">
        <f>IF(SUM(AH11:AH22)=0,0,AVERAGE(AH11:AH22))</f>
        <v>0</v>
      </c>
    </row>
    <row r="11" spans="2:34" x14ac:dyDescent="0.3">
      <c r="B11" s="79" t="s">
        <v>58</v>
      </c>
      <c r="C11" s="68" t="s">
        <v>33</v>
      </c>
      <c r="D11" s="25" t="s">
        <v>59</v>
      </c>
      <c r="E11" s="34" t="s">
        <v>36</v>
      </c>
      <c r="F11" s="61" t="s">
        <v>41</v>
      </c>
      <c r="G11" s="36">
        <v>44627</v>
      </c>
      <c r="H11" s="36">
        <v>44627</v>
      </c>
      <c r="I11" s="30">
        <f>_xlfn.DAYS(H11+1,G11)</f>
        <v>1</v>
      </c>
      <c r="J11" s="20">
        <v>1</v>
      </c>
      <c r="K11" s="37">
        <f t="shared" ref="K11:K12" si="0">J11*M11/100</f>
        <v>0.01</v>
      </c>
      <c r="L11" s="21">
        <f t="shared" ref="L11:L12" si="1">J11*N11/100</f>
        <v>0.01</v>
      </c>
      <c r="M11" s="37">
        <f>IF($C$2&gt;=1,O11,0)+IF($C$2&gt;=2,Q11,0)+IF($C$2&gt;=3,S11,0)+IF($C$2&gt;=4,U11,0)+IF($C$2&gt;=5,W11,0)+IF($C$2&gt;=6,Y11,0)+IF($C$2&gt;=7,AA11,0)+IF($C$2&gt;=8,AC11,0)+IF($C$2&gt;=9,AE11,0)+IF($C$2&gt;=10,AG11,0)</f>
        <v>1</v>
      </c>
      <c r="N11" s="21">
        <f>P11+R11+T11+V11+X11+Z11+AB11+AD11+AF11+AH11</f>
        <v>1</v>
      </c>
      <c r="O11" s="45">
        <v>1</v>
      </c>
      <c r="P11" s="22">
        <v>1</v>
      </c>
      <c r="Q11" s="45"/>
      <c r="R11" s="22"/>
      <c r="S11" s="45"/>
      <c r="T11" s="22"/>
      <c r="U11" s="45"/>
      <c r="V11" s="22"/>
      <c r="W11" s="45"/>
      <c r="X11" s="22"/>
      <c r="Y11" s="45"/>
      <c r="Z11" s="22"/>
      <c r="AA11" s="45"/>
      <c r="AB11" s="22"/>
      <c r="AC11" s="45"/>
      <c r="AD11" s="22"/>
      <c r="AE11" s="45"/>
      <c r="AF11" s="22"/>
      <c r="AG11" s="45"/>
      <c r="AH11" s="22"/>
    </row>
    <row r="12" spans="2:34" x14ac:dyDescent="0.3">
      <c r="B12" s="80"/>
      <c r="C12" s="69"/>
      <c r="D12" s="26" t="s">
        <v>57</v>
      </c>
      <c r="E12" s="34" t="s">
        <v>36</v>
      </c>
      <c r="F12" s="90"/>
      <c r="G12" s="36">
        <v>44627</v>
      </c>
      <c r="H12" s="36">
        <v>44627</v>
      </c>
      <c r="I12" s="30">
        <f t="shared" ref="I12:I24" si="2">_xlfn.DAYS(H12+1,G12)</f>
        <v>1</v>
      </c>
      <c r="J12" s="20">
        <v>1</v>
      </c>
      <c r="K12" s="37">
        <f t="shared" si="0"/>
        <v>0.01</v>
      </c>
      <c r="L12" s="21">
        <f t="shared" si="1"/>
        <v>0.01</v>
      </c>
      <c r="M12" s="37">
        <f t="shared" ref="M12:M22" si="3">IF($C$2&gt;=1,O12,0)+IF($C$2&gt;=2,Q12,0)+IF($C$2&gt;=3,S12,0)+IF($C$2&gt;=4,U12,0)+IF($C$2&gt;=5,W12,0)+IF($C$2&gt;=6,Y12,0)+IF($C$2&gt;=7,AA12,0)+IF($C$2&gt;=8,AC12,0)+IF($C$2&gt;=9,AE12,0)+IF($C$2&gt;=10,AG12,0)</f>
        <v>1</v>
      </c>
      <c r="N12" s="21">
        <f t="shared" ref="N12:N59" si="4">P12+R12+T12+V12+X12+Z12+AB12+AD12+AF12+AH12</f>
        <v>1</v>
      </c>
      <c r="O12" s="45">
        <v>1</v>
      </c>
      <c r="P12" s="22">
        <v>1</v>
      </c>
      <c r="Q12" s="45"/>
      <c r="R12" s="22"/>
      <c r="S12" s="45"/>
      <c r="T12" s="22"/>
      <c r="U12" s="45"/>
      <c r="V12" s="22"/>
      <c r="W12" s="45"/>
      <c r="X12" s="22"/>
      <c r="Y12" s="45"/>
      <c r="Z12" s="22"/>
      <c r="AA12" s="45"/>
      <c r="AB12" s="22"/>
      <c r="AC12" s="45"/>
      <c r="AD12" s="22"/>
      <c r="AE12" s="45"/>
      <c r="AF12" s="22"/>
      <c r="AG12" s="45"/>
      <c r="AH12" s="22"/>
    </row>
    <row r="13" spans="2:34" ht="16.5" customHeight="1" x14ac:dyDescent="0.3">
      <c r="B13" s="80"/>
      <c r="C13" s="68" t="s">
        <v>62</v>
      </c>
      <c r="D13" s="19" t="s">
        <v>70</v>
      </c>
      <c r="E13" s="34" t="s">
        <v>73</v>
      </c>
      <c r="F13" s="19"/>
      <c r="G13" s="36">
        <v>44628</v>
      </c>
      <c r="H13" s="36">
        <v>44631</v>
      </c>
      <c r="I13" s="30">
        <f t="shared" si="2"/>
        <v>4</v>
      </c>
      <c r="J13" s="20">
        <v>1</v>
      </c>
      <c r="K13" s="37">
        <f>J13*M13/100</f>
        <v>0.01</v>
      </c>
      <c r="L13" s="21">
        <f>J13*N13/100</f>
        <v>0</v>
      </c>
      <c r="M13" s="37">
        <f t="shared" si="3"/>
        <v>1</v>
      </c>
      <c r="N13" s="21">
        <f t="shared" si="4"/>
        <v>0</v>
      </c>
      <c r="O13" s="45">
        <v>1</v>
      </c>
      <c r="P13" s="22"/>
      <c r="Q13" s="45"/>
      <c r="R13" s="22"/>
      <c r="S13" s="45"/>
      <c r="T13" s="22"/>
      <c r="U13" s="45"/>
      <c r="V13" s="22"/>
      <c r="W13" s="45"/>
      <c r="X13" s="22"/>
      <c r="Y13" s="45"/>
      <c r="Z13" s="22"/>
      <c r="AA13" s="45"/>
      <c r="AB13" s="22"/>
      <c r="AC13" s="45"/>
      <c r="AD13" s="22"/>
      <c r="AE13" s="45"/>
      <c r="AF13" s="22"/>
      <c r="AG13" s="45"/>
      <c r="AH13" s="22"/>
    </row>
    <row r="14" spans="2:34" x14ac:dyDescent="0.3">
      <c r="B14" s="80"/>
      <c r="C14" s="74"/>
      <c r="D14" s="19" t="s">
        <v>71</v>
      </c>
      <c r="E14" s="34" t="s">
        <v>73</v>
      </c>
      <c r="F14" s="19"/>
      <c r="G14" s="36">
        <v>44628</v>
      </c>
      <c r="H14" s="36">
        <v>44631</v>
      </c>
      <c r="I14" s="30">
        <f t="shared" si="2"/>
        <v>4</v>
      </c>
      <c r="J14" s="20">
        <v>1</v>
      </c>
      <c r="K14" s="37">
        <f t="shared" ref="K14:K22" si="5">J14*M14/100</f>
        <v>0.01</v>
      </c>
      <c r="L14" s="21">
        <f t="shared" ref="L14:L22" si="6">J14*N14/100</f>
        <v>0</v>
      </c>
      <c r="M14" s="37">
        <f t="shared" si="3"/>
        <v>1</v>
      </c>
      <c r="N14" s="21">
        <f t="shared" si="4"/>
        <v>0</v>
      </c>
      <c r="O14" s="45">
        <v>1</v>
      </c>
      <c r="P14" s="22"/>
      <c r="Q14" s="45"/>
      <c r="R14" s="22"/>
      <c r="S14" s="45"/>
      <c r="T14" s="22"/>
      <c r="U14" s="45"/>
      <c r="V14" s="22"/>
      <c r="W14" s="45"/>
      <c r="X14" s="22"/>
      <c r="Y14" s="45"/>
      <c r="Z14" s="22"/>
      <c r="AA14" s="45"/>
      <c r="AB14" s="22"/>
      <c r="AC14" s="45"/>
      <c r="AD14" s="22"/>
      <c r="AE14" s="45"/>
      <c r="AF14" s="22"/>
      <c r="AG14" s="45"/>
      <c r="AH14" s="22"/>
    </row>
    <row r="15" spans="2:34" x14ac:dyDescent="0.3">
      <c r="B15" s="80"/>
      <c r="C15" s="74"/>
      <c r="D15" s="26" t="s">
        <v>69</v>
      </c>
      <c r="E15" s="34" t="s">
        <v>75</v>
      </c>
      <c r="F15" s="19"/>
      <c r="G15" s="36">
        <v>44628</v>
      </c>
      <c r="H15" s="36">
        <v>44631</v>
      </c>
      <c r="I15" s="30">
        <f t="shared" si="2"/>
        <v>4</v>
      </c>
      <c r="J15" s="20">
        <v>1</v>
      </c>
      <c r="K15" s="37">
        <f t="shared" si="5"/>
        <v>0.01</v>
      </c>
      <c r="L15" s="21">
        <f t="shared" si="6"/>
        <v>0</v>
      </c>
      <c r="M15" s="37">
        <f t="shared" si="3"/>
        <v>1</v>
      </c>
      <c r="N15" s="21">
        <f t="shared" si="4"/>
        <v>0</v>
      </c>
      <c r="O15" s="45">
        <v>1</v>
      </c>
      <c r="P15" s="22"/>
      <c r="Q15" s="45"/>
      <c r="R15" s="22"/>
      <c r="S15" s="45"/>
      <c r="T15" s="22"/>
      <c r="U15" s="45"/>
      <c r="V15" s="22"/>
      <c r="W15" s="45"/>
      <c r="X15" s="22"/>
      <c r="Y15" s="45"/>
      <c r="Z15" s="22"/>
      <c r="AA15" s="45"/>
      <c r="AB15" s="22"/>
      <c r="AC15" s="45"/>
      <c r="AD15" s="22"/>
      <c r="AE15" s="45"/>
      <c r="AF15" s="22"/>
      <c r="AG15" s="45"/>
      <c r="AH15" s="22"/>
    </row>
    <row r="16" spans="2:34" x14ac:dyDescent="0.3">
      <c r="B16" s="80"/>
      <c r="C16" s="69"/>
      <c r="D16" s="19" t="s">
        <v>72</v>
      </c>
      <c r="E16" s="34" t="s">
        <v>74</v>
      </c>
      <c r="F16" s="19"/>
      <c r="G16" s="36">
        <v>44628</v>
      </c>
      <c r="H16" s="36">
        <v>44631</v>
      </c>
      <c r="I16" s="30">
        <f t="shared" si="2"/>
        <v>4</v>
      </c>
      <c r="J16" s="20">
        <v>1</v>
      </c>
      <c r="K16" s="37">
        <f t="shared" si="5"/>
        <v>0.01</v>
      </c>
      <c r="L16" s="21">
        <f t="shared" si="6"/>
        <v>0</v>
      </c>
      <c r="M16" s="37">
        <f t="shared" si="3"/>
        <v>1</v>
      </c>
      <c r="N16" s="21">
        <f t="shared" si="4"/>
        <v>0</v>
      </c>
      <c r="O16" s="45">
        <v>1</v>
      </c>
      <c r="P16" s="22"/>
      <c r="Q16" s="45"/>
      <c r="R16" s="22"/>
      <c r="S16" s="45"/>
      <c r="T16" s="22"/>
      <c r="U16" s="45"/>
      <c r="V16" s="22"/>
      <c r="W16" s="45"/>
      <c r="X16" s="22"/>
      <c r="Y16" s="45"/>
      <c r="Z16" s="22"/>
      <c r="AA16" s="45"/>
      <c r="AB16" s="22"/>
      <c r="AC16" s="45"/>
      <c r="AD16" s="22"/>
      <c r="AE16" s="45"/>
      <c r="AF16" s="22"/>
      <c r="AG16" s="45"/>
      <c r="AH16" s="22"/>
    </row>
    <row r="17" spans="2:34" x14ac:dyDescent="0.3">
      <c r="B17" s="80"/>
      <c r="C17" s="68" t="s">
        <v>63</v>
      </c>
      <c r="D17" s="23" t="s">
        <v>68</v>
      </c>
      <c r="E17" s="34" t="s">
        <v>37</v>
      </c>
      <c r="F17" s="23"/>
      <c r="G17" s="36">
        <v>44634</v>
      </c>
      <c r="H17" s="36">
        <v>44638</v>
      </c>
      <c r="I17" s="30">
        <f t="shared" si="2"/>
        <v>5</v>
      </c>
      <c r="J17" s="20">
        <v>2</v>
      </c>
      <c r="K17" s="37">
        <f t="shared" si="5"/>
        <v>0.02</v>
      </c>
      <c r="L17" s="21">
        <f t="shared" si="6"/>
        <v>0</v>
      </c>
      <c r="M17" s="37">
        <f t="shared" si="3"/>
        <v>1</v>
      </c>
      <c r="N17" s="21">
        <f t="shared" si="4"/>
        <v>0</v>
      </c>
      <c r="O17" s="45"/>
      <c r="P17" s="22"/>
      <c r="Q17" s="45">
        <v>1</v>
      </c>
      <c r="R17" s="22"/>
      <c r="S17" s="45"/>
      <c r="T17" s="22"/>
      <c r="U17" s="45"/>
      <c r="V17" s="22"/>
      <c r="W17" s="45"/>
      <c r="X17" s="22"/>
      <c r="Y17" s="45"/>
      <c r="Z17" s="22"/>
      <c r="AA17" s="45"/>
      <c r="AB17" s="22"/>
      <c r="AC17" s="45"/>
      <c r="AD17" s="22"/>
      <c r="AE17" s="45"/>
      <c r="AF17" s="22"/>
      <c r="AG17" s="45"/>
      <c r="AH17" s="22"/>
    </row>
    <row r="18" spans="2:34" x14ac:dyDescent="0.3">
      <c r="B18" s="80"/>
      <c r="C18" s="74"/>
      <c r="D18" s="23" t="s">
        <v>67</v>
      </c>
      <c r="E18" s="34" t="s">
        <v>37</v>
      </c>
      <c r="F18" s="23"/>
      <c r="G18" s="36">
        <v>44634</v>
      </c>
      <c r="H18" s="36">
        <v>44638</v>
      </c>
      <c r="I18" s="30">
        <f t="shared" ref="I18" si="7">_xlfn.DAYS(H18+1,G18)</f>
        <v>5</v>
      </c>
      <c r="J18" s="20">
        <v>2</v>
      </c>
      <c r="K18" s="37">
        <f t="shared" ref="K18" si="8">J18*M18/100</f>
        <v>0.02</v>
      </c>
      <c r="L18" s="21">
        <f t="shared" ref="L18" si="9">J18*N18/100</f>
        <v>0</v>
      </c>
      <c r="M18" s="37">
        <f t="shared" si="3"/>
        <v>1</v>
      </c>
      <c r="N18" s="21">
        <f t="shared" si="4"/>
        <v>0</v>
      </c>
      <c r="O18" s="45"/>
      <c r="P18" s="22"/>
      <c r="Q18" s="45">
        <v>1</v>
      </c>
      <c r="R18" s="22"/>
      <c r="S18" s="45"/>
      <c r="T18" s="22"/>
      <c r="U18" s="45"/>
      <c r="V18" s="22"/>
      <c r="W18" s="45"/>
      <c r="X18" s="22"/>
      <c r="Y18" s="45"/>
      <c r="Z18" s="22"/>
      <c r="AA18" s="45"/>
      <c r="AB18" s="22"/>
      <c r="AC18" s="45"/>
      <c r="AD18" s="22"/>
      <c r="AE18" s="45"/>
      <c r="AF18" s="22"/>
      <c r="AG18" s="45"/>
      <c r="AH18" s="22"/>
    </row>
    <row r="19" spans="2:34" x14ac:dyDescent="0.3">
      <c r="B19" s="80"/>
      <c r="C19" s="74"/>
      <c r="D19" s="23" t="s">
        <v>38</v>
      </c>
      <c r="E19" s="34" t="s">
        <v>37</v>
      </c>
      <c r="F19" s="23"/>
      <c r="G19" s="36">
        <v>44634</v>
      </c>
      <c r="H19" s="36">
        <v>44638</v>
      </c>
      <c r="I19" s="30">
        <f t="shared" ref="I19" si="10">_xlfn.DAYS(H19+1,G19)</f>
        <v>5</v>
      </c>
      <c r="J19" s="20">
        <v>2</v>
      </c>
      <c r="K19" s="37">
        <f t="shared" ref="K19" si="11">J19*M19/100</f>
        <v>0.02</v>
      </c>
      <c r="L19" s="21">
        <f t="shared" ref="L19" si="12">J19*N19/100</f>
        <v>0</v>
      </c>
      <c r="M19" s="37">
        <f t="shared" si="3"/>
        <v>1</v>
      </c>
      <c r="N19" s="21">
        <f t="shared" si="4"/>
        <v>0</v>
      </c>
      <c r="O19" s="45"/>
      <c r="P19" s="22"/>
      <c r="Q19" s="45">
        <v>1</v>
      </c>
      <c r="R19" s="22"/>
      <c r="S19" s="45"/>
      <c r="T19" s="22"/>
      <c r="U19" s="45"/>
      <c r="V19" s="22"/>
      <c r="W19" s="45"/>
      <c r="X19" s="22"/>
      <c r="Y19" s="45"/>
      <c r="Z19" s="22"/>
      <c r="AA19" s="45"/>
      <c r="AB19" s="22"/>
      <c r="AC19" s="45"/>
      <c r="AD19" s="22"/>
      <c r="AE19" s="45"/>
      <c r="AF19" s="22"/>
      <c r="AG19" s="45"/>
      <c r="AH19" s="22"/>
    </row>
    <row r="20" spans="2:34" x14ac:dyDescent="0.3">
      <c r="B20" s="80"/>
      <c r="C20" s="74"/>
      <c r="D20" s="23" t="s">
        <v>64</v>
      </c>
      <c r="E20" s="34" t="s">
        <v>37</v>
      </c>
      <c r="F20" s="23"/>
      <c r="G20" s="36">
        <v>44634</v>
      </c>
      <c r="H20" s="36">
        <v>44638</v>
      </c>
      <c r="I20" s="30">
        <f t="shared" ref="I20:I21" si="13">_xlfn.DAYS(H20+1,G20)</f>
        <v>5</v>
      </c>
      <c r="J20" s="20">
        <v>2</v>
      </c>
      <c r="K20" s="37">
        <f t="shared" ref="K20:K21" si="14">J20*M20/100</f>
        <v>0.02</v>
      </c>
      <c r="L20" s="21">
        <f t="shared" ref="L20:L21" si="15">J20*N20/100</f>
        <v>0</v>
      </c>
      <c r="M20" s="37">
        <f t="shared" si="3"/>
        <v>1</v>
      </c>
      <c r="N20" s="21">
        <f t="shared" si="4"/>
        <v>0</v>
      </c>
      <c r="O20" s="45"/>
      <c r="P20" s="22"/>
      <c r="Q20" s="45">
        <v>1</v>
      </c>
      <c r="R20" s="22"/>
      <c r="S20" s="45"/>
      <c r="T20" s="22"/>
      <c r="U20" s="45"/>
      <c r="V20" s="22"/>
      <c r="W20" s="45"/>
      <c r="X20" s="22"/>
      <c r="Y20" s="45"/>
      <c r="Z20" s="22"/>
      <c r="AA20" s="45"/>
      <c r="AB20" s="22"/>
      <c r="AC20" s="45"/>
      <c r="AD20" s="22"/>
      <c r="AE20" s="45"/>
      <c r="AF20" s="22"/>
      <c r="AG20" s="45"/>
      <c r="AH20" s="22"/>
    </row>
    <row r="21" spans="2:34" x14ac:dyDescent="0.3">
      <c r="B21" s="80"/>
      <c r="C21" s="74"/>
      <c r="D21" s="23" t="s">
        <v>65</v>
      </c>
      <c r="E21" s="34" t="s">
        <v>37</v>
      </c>
      <c r="F21" s="23"/>
      <c r="G21" s="36">
        <v>44634</v>
      </c>
      <c r="H21" s="36">
        <v>44638</v>
      </c>
      <c r="I21" s="30">
        <f t="shared" si="13"/>
        <v>5</v>
      </c>
      <c r="J21" s="20">
        <v>2</v>
      </c>
      <c r="K21" s="37">
        <f t="shared" si="14"/>
        <v>0.02</v>
      </c>
      <c r="L21" s="21">
        <f t="shared" si="15"/>
        <v>0</v>
      </c>
      <c r="M21" s="37">
        <f t="shared" si="3"/>
        <v>1</v>
      </c>
      <c r="N21" s="21">
        <f t="shared" si="4"/>
        <v>0</v>
      </c>
      <c r="O21" s="45"/>
      <c r="P21" s="22"/>
      <c r="Q21" s="45">
        <v>1</v>
      </c>
      <c r="R21" s="22"/>
      <c r="S21" s="45"/>
      <c r="T21" s="22"/>
      <c r="U21" s="45"/>
      <c r="V21" s="22"/>
      <c r="W21" s="45"/>
      <c r="X21" s="22"/>
      <c r="Y21" s="45"/>
      <c r="Z21" s="22"/>
      <c r="AA21" s="45"/>
      <c r="AB21" s="22"/>
      <c r="AC21" s="45"/>
      <c r="AD21" s="22"/>
      <c r="AE21" s="45"/>
      <c r="AF21" s="22"/>
      <c r="AG21" s="45"/>
      <c r="AH21" s="22"/>
    </row>
    <row r="22" spans="2:34" x14ac:dyDescent="0.3">
      <c r="B22" s="81"/>
      <c r="C22" s="69"/>
      <c r="D22" s="23" t="s">
        <v>66</v>
      </c>
      <c r="E22" s="34" t="s">
        <v>37</v>
      </c>
      <c r="F22" s="61" t="s">
        <v>82</v>
      </c>
      <c r="G22" s="36">
        <v>44634</v>
      </c>
      <c r="H22" s="36">
        <v>44638</v>
      </c>
      <c r="I22" s="30">
        <f t="shared" si="2"/>
        <v>5</v>
      </c>
      <c r="J22" s="20">
        <v>4</v>
      </c>
      <c r="K22" s="37">
        <f t="shared" si="5"/>
        <v>0.04</v>
      </c>
      <c r="L22" s="21">
        <f t="shared" si="6"/>
        <v>0</v>
      </c>
      <c r="M22" s="37">
        <f t="shared" si="3"/>
        <v>1</v>
      </c>
      <c r="N22" s="21">
        <f t="shared" si="4"/>
        <v>0</v>
      </c>
      <c r="O22" s="45"/>
      <c r="P22" s="22"/>
      <c r="Q22" s="45">
        <v>1</v>
      </c>
      <c r="R22" s="22"/>
      <c r="S22" s="45"/>
      <c r="T22" s="22"/>
      <c r="U22" s="45"/>
      <c r="V22" s="22"/>
      <c r="W22" s="45"/>
      <c r="X22" s="22"/>
      <c r="Y22" s="45"/>
      <c r="Z22" s="22"/>
      <c r="AA22" s="45"/>
      <c r="AB22" s="22"/>
      <c r="AC22" s="45"/>
      <c r="AD22" s="22"/>
      <c r="AE22" s="45"/>
      <c r="AF22" s="22"/>
      <c r="AG22" s="45"/>
      <c r="AH22" s="22"/>
    </row>
    <row r="23" spans="2:34" s="24" customFormat="1" x14ac:dyDescent="0.3">
      <c r="B23" s="63" t="s">
        <v>22</v>
      </c>
      <c r="C23" s="64"/>
      <c r="D23" s="65"/>
      <c r="E23" s="38"/>
      <c r="F23" s="38"/>
      <c r="G23" s="39">
        <f>MINA(G24:G39)</f>
        <v>44641</v>
      </c>
      <c r="H23" s="39">
        <f>MAXA(H24:H39)</f>
        <v>44659</v>
      </c>
      <c r="I23" s="40">
        <f>SUM(I24:I39)</f>
        <v>92</v>
      </c>
      <c r="J23" s="47">
        <f>SUM(J24:J39)</f>
        <v>30</v>
      </c>
      <c r="K23" s="43">
        <f>SUM(K24:K39)</f>
        <v>0</v>
      </c>
      <c r="L23" s="43">
        <f>SUM(L24:L39)</f>
        <v>0</v>
      </c>
      <c r="M23" s="43">
        <f>AVERAGE(M24:M39)</f>
        <v>0</v>
      </c>
      <c r="N23" s="43">
        <f>AVERAGE(N24:N39)</f>
        <v>0</v>
      </c>
      <c r="O23" s="42">
        <f>IF(SUM(O24:O39)=0,0,AVERAGE(O24:O39))</f>
        <v>0</v>
      </c>
      <c r="P23" s="42">
        <f>IF(SUM(P24:P39)=0,0,AVERAGE(P24:P39))</f>
        <v>0</v>
      </c>
      <c r="Q23" s="42">
        <f>IF(SUM(Q24:Q39)=0,0,AVERAGE(Q24:Q39))</f>
        <v>0</v>
      </c>
      <c r="R23" s="42">
        <f>IF(SUM(R24:R39)=0,0,AVERAGE(R24:R39))</f>
        <v>0</v>
      </c>
      <c r="S23" s="42">
        <f>IF(SUM(S24:S39)=0,0,AVERAGE(S24:S39))</f>
        <v>1</v>
      </c>
      <c r="T23" s="42">
        <f>IF(SUM(T24:T39)=0,0,AVERAGE(T24:T39))</f>
        <v>0</v>
      </c>
      <c r="U23" s="42">
        <f>IF(SUM(U24:U39)=0,0,AVERAGE(U24:U39))</f>
        <v>0.6</v>
      </c>
      <c r="V23" s="42">
        <f>IF(SUM(V24:V39)=0,0,AVERAGE(V24:V39))</f>
        <v>0</v>
      </c>
      <c r="W23" s="42">
        <f>IF(SUM(W24:W39)=0,0,AVERAGE(W24:W39))</f>
        <v>0.6</v>
      </c>
      <c r="X23" s="42">
        <f>IF(SUM(X24:X39)=0,0,AVERAGE(X24:X39))</f>
        <v>0</v>
      </c>
      <c r="Y23" s="42">
        <f>IF(SUM(Y24:Y39)=0,0,AVERAGE(Y24:Y39))</f>
        <v>0</v>
      </c>
      <c r="Z23" s="42">
        <f>IF(SUM(Z24:Z39)=0,0,AVERAGE(Z24:Z39))</f>
        <v>0</v>
      </c>
      <c r="AA23" s="42">
        <f>IF(SUM(AA24:AA39)=0,0,AVERAGE(AA24:AA39))</f>
        <v>0</v>
      </c>
      <c r="AB23" s="42">
        <f>IF(SUM(AB24:AB39)=0,0,AVERAGE(AB24:AB39))</f>
        <v>0</v>
      </c>
      <c r="AC23" s="42">
        <f>IF(SUM(AC24:AC39)=0,0,AVERAGE(AC24:AC39))</f>
        <v>0</v>
      </c>
      <c r="AD23" s="42">
        <f>IF(SUM(AD24:AD39)=0,0,AVERAGE(AD24:AD39))</f>
        <v>0</v>
      </c>
      <c r="AE23" s="42">
        <f>IF(SUM(AE24:AE39)=0,0,AVERAGE(AE24:AE39))</f>
        <v>0</v>
      </c>
      <c r="AF23" s="42">
        <f>IF(SUM(AF24:AF39)=0,0,AVERAGE(AF24:AF39))</f>
        <v>0</v>
      </c>
      <c r="AG23" s="42">
        <f>IF(SUM(AG24:AG39)=0,0,AVERAGE(AG24:AG39))</f>
        <v>0</v>
      </c>
      <c r="AH23" s="42">
        <f>IF(SUM(AH24:AH39)=0,0,AVERAGE(AH24:AH39))</f>
        <v>0</v>
      </c>
    </row>
    <row r="24" spans="2:34" x14ac:dyDescent="0.3">
      <c r="B24" s="66" t="s">
        <v>76</v>
      </c>
      <c r="C24" s="68" t="s">
        <v>84</v>
      </c>
      <c r="D24" s="23" t="s">
        <v>85</v>
      </c>
      <c r="E24" s="34"/>
      <c r="F24" s="23" t="s">
        <v>95</v>
      </c>
      <c r="G24" s="36">
        <v>44641</v>
      </c>
      <c r="H24" s="36">
        <v>44645</v>
      </c>
      <c r="I24" s="30">
        <f t="shared" si="2"/>
        <v>5</v>
      </c>
      <c r="J24" s="20">
        <v>1</v>
      </c>
      <c r="K24" s="37">
        <f t="shared" ref="K24:K39" si="16">J24*M24/100</f>
        <v>0</v>
      </c>
      <c r="L24" s="21">
        <f t="shared" ref="L24:L39" si="17">J24*N24/100</f>
        <v>0</v>
      </c>
      <c r="M24" s="37">
        <f>IF($C$2&gt;=1,O24,0)+IF($C$2&gt;=2,Q24,0)+IF($C$2&gt;=3,S24,0)+IF($C$2&gt;=4,U24,0)+IF($C$2&gt;=5,W24,0)+IF($C$2&gt;=6,Y24,0)+IF($C$2&gt;=7,AA24,0)+IF($C$2&gt;=8,AC24,0)+IF($C$2&gt;=9,AE24,0)+IF($C$2&gt;=10,AG24,0)</f>
        <v>0</v>
      </c>
      <c r="N24" s="21">
        <f t="shared" si="4"/>
        <v>0</v>
      </c>
      <c r="O24" s="45"/>
      <c r="P24" s="22"/>
      <c r="Q24" s="45"/>
      <c r="R24" s="22"/>
      <c r="S24" s="45">
        <v>1</v>
      </c>
      <c r="T24" s="22"/>
      <c r="U24" s="45"/>
      <c r="V24" s="22"/>
      <c r="W24" s="45"/>
      <c r="X24" s="22"/>
      <c r="Y24" s="45"/>
      <c r="Z24" s="22"/>
      <c r="AA24" s="45"/>
      <c r="AB24" s="22"/>
      <c r="AC24" s="45"/>
      <c r="AD24" s="22"/>
      <c r="AE24" s="45"/>
      <c r="AF24" s="22"/>
      <c r="AG24" s="45"/>
      <c r="AH24" s="22"/>
    </row>
    <row r="25" spans="2:34" x14ac:dyDescent="0.3">
      <c r="B25" s="67"/>
      <c r="C25" s="74"/>
      <c r="D25" s="26" t="s">
        <v>86</v>
      </c>
      <c r="E25" s="34"/>
      <c r="F25" s="23" t="s">
        <v>95</v>
      </c>
      <c r="G25" s="36">
        <v>44641</v>
      </c>
      <c r="H25" s="36">
        <v>44645</v>
      </c>
      <c r="I25" s="30">
        <f t="shared" ref="I25:I26" si="18">_xlfn.DAYS(H25+1,G25)</f>
        <v>5</v>
      </c>
      <c r="J25" s="20">
        <v>1</v>
      </c>
      <c r="K25" s="37">
        <f t="shared" si="16"/>
        <v>0</v>
      </c>
      <c r="L25" s="21">
        <f t="shared" si="17"/>
        <v>0</v>
      </c>
      <c r="M25" s="37">
        <f t="shared" ref="M25:M59" si="19">IF($C$2&gt;=1,O25,0)+IF($C$2&gt;=2,Q25,0)+IF($C$2&gt;=3,S25,0)+IF($C$2&gt;=4,U25,0)+IF($C$2&gt;=5,W25,0)+IF($C$2&gt;=6,Y25,0)+IF($C$2&gt;=7,AA25,0)+IF($C$2&gt;=8,AC25,0)+IF($C$2&gt;=9,AE25,0)+IF($C$2&gt;=10,AG25,0)</f>
        <v>0</v>
      </c>
      <c r="N25" s="21">
        <f t="shared" si="4"/>
        <v>0</v>
      </c>
      <c r="O25" s="45"/>
      <c r="P25" s="22"/>
      <c r="Q25" s="45"/>
      <c r="R25" s="22"/>
      <c r="S25" s="45">
        <v>1</v>
      </c>
      <c r="T25" s="22"/>
      <c r="U25" s="45"/>
      <c r="V25" s="22"/>
      <c r="W25" s="45"/>
      <c r="X25" s="22"/>
      <c r="Y25" s="45"/>
      <c r="Z25" s="22"/>
      <c r="AA25" s="45"/>
      <c r="AB25" s="22"/>
      <c r="AC25" s="45"/>
      <c r="AD25" s="22"/>
      <c r="AE25" s="45"/>
      <c r="AF25" s="22"/>
      <c r="AG25" s="45"/>
      <c r="AH25" s="22"/>
    </row>
    <row r="26" spans="2:34" x14ac:dyDescent="0.3">
      <c r="B26" s="67"/>
      <c r="C26" s="74"/>
      <c r="D26" s="23" t="s">
        <v>87</v>
      </c>
      <c r="E26" s="34"/>
      <c r="F26" s="23" t="s">
        <v>95</v>
      </c>
      <c r="G26" s="36">
        <v>44641</v>
      </c>
      <c r="H26" s="36">
        <v>44645</v>
      </c>
      <c r="I26" s="30">
        <f t="shared" si="18"/>
        <v>5</v>
      </c>
      <c r="J26" s="20">
        <v>1</v>
      </c>
      <c r="K26" s="37">
        <f t="shared" si="16"/>
        <v>0</v>
      </c>
      <c r="L26" s="21">
        <f t="shared" si="17"/>
        <v>0</v>
      </c>
      <c r="M26" s="37">
        <f t="shared" si="19"/>
        <v>0</v>
      </c>
      <c r="N26" s="21">
        <f t="shared" si="4"/>
        <v>0</v>
      </c>
      <c r="O26" s="45"/>
      <c r="P26" s="22"/>
      <c r="Q26" s="45"/>
      <c r="R26" s="22"/>
      <c r="S26" s="45">
        <v>1</v>
      </c>
      <c r="T26" s="22"/>
      <c r="U26" s="45"/>
      <c r="V26" s="22"/>
      <c r="W26" s="45"/>
      <c r="X26" s="22"/>
      <c r="Y26" s="45"/>
      <c r="Z26" s="22"/>
      <c r="AA26" s="45"/>
      <c r="AB26" s="22"/>
      <c r="AC26" s="45"/>
      <c r="AD26" s="22"/>
      <c r="AE26" s="45"/>
      <c r="AF26" s="22"/>
      <c r="AG26" s="45"/>
      <c r="AH26" s="22"/>
    </row>
    <row r="27" spans="2:34" x14ac:dyDescent="0.3">
      <c r="B27" s="67"/>
      <c r="C27" s="74"/>
      <c r="D27" s="23" t="s">
        <v>88</v>
      </c>
      <c r="E27" s="34"/>
      <c r="F27" s="23" t="s">
        <v>95</v>
      </c>
      <c r="G27" s="36">
        <v>44641</v>
      </c>
      <c r="H27" s="36">
        <v>44645</v>
      </c>
      <c r="I27" s="30">
        <f>_xlfn.DAYS(H27+1,G27)</f>
        <v>5</v>
      </c>
      <c r="J27" s="20">
        <v>1</v>
      </c>
      <c r="K27" s="37">
        <f t="shared" si="16"/>
        <v>0</v>
      </c>
      <c r="L27" s="21">
        <f t="shared" si="17"/>
        <v>0</v>
      </c>
      <c r="M27" s="37">
        <f t="shared" si="19"/>
        <v>0</v>
      </c>
      <c r="N27" s="21">
        <f t="shared" si="4"/>
        <v>0</v>
      </c>
      <c r="O27" s="45"/>
      <c r="P27" s="22"/>
      <c r="Q27" s="45"/>
      <c r="R27" s="22"/>
      <c r="S27" s="45">
        <v>1</v>
      </c>
      <c r="T27" s="22"/>
      <c r="U27" s="45"/>
      <c r="V27" s="22"/>
      <c r="W27" s="45"/>
      <c r="X27" s="22"/>
      <c r="Y27" s="45"/>
      <c r="Z27" s="22"/>
      <c r="AA27" s="45"/>
      <c r="AB27" s="22"/>
      <c r="AC27" s="45"/>
      <c r="AD27" s="22"/>
      <c r="AE27" s="45"/>
      <c r="AF27" s="22"/>
      <c r="AG27" s="45"/>
      <c r="AH27" s="22"/>
    </row>
    <row r="28" spans="2:34" x14ac:dyDescent="0.3">
      <c r="B28" s="67"/>
      <c r="C28" s="74"/>
      <c r="D28" s="23" t="s">
        <v>89</v>
      </c>
      <c r="E28" s="34"/>
      <c r="F28" s="23" t="s">
        <v>95</v>
      </c>
      <c r="G28" s="36">
        <v>44641</v>
      </c>
      <c r="H28" s="36">
        <v>44645</v>
      </c>
      <c r="I28" s="30">
        <f>_xlfn.DAYS(H28+1,G28)</f>
        <v>5</v>
      </c>
      <c r="J28" s="20">
        <v>1</v>
      </c>
      <c r="K28" s="37">
        <f t="shared" ref="K28:K29" si="20">J28*M28/100</f>
        <v>0</v>
      </c>
      <c r="L28" s="21">
        <f t="shared" ref="L28:L29" si="21">J28*N28/100</f>
        <v>0</v>
      </c>
      <c r="M28" s="37">
        <f t="shared" si="19"/>
        <v>0</v>
      </c>
      <c r="N28" s="21">
        <f t="shared" si="4"/>
        <v>0</v>
      </c>
      <c r="O28" s="45"/>
      <c r="P28" s="22"/>
      <c r="Q28" s="45"/>
      <c r="R28" s="22"/>
      <c r="S28" s="45">
        <v>1</v>
      </c>
      <c r="T28" s="22"/>
      <c r="U28" s="45"/>
      <c r="V28" s="22"/>
      <c r="W28" s="45"/>
      <c r="X28" s="22"/>
      <c r="Y28" s="45"/>
      <c r="Z28" s="22"/>
      <c r="AA28" s="45"/>
      <c r="AB28" s="22"/>
      <c r="AC28" s="45"/>
      <c r="AD28" s="22"/>
      <c r="AE28" s="45"/>
      <c r="AF28" s="22"/>
      <c r="AG28" s="45"/>
      <c r="AH28" s="22"/>
    </row>
    <row r="29" spans="2:34" x14ac:dyDescent="0.3">
      <c r="B29" s="67"/>
      <c r="C29" s="74"/>
      <c r="D29" s="23" t="s">
        <v>90</v>
      </c>
      <c r="E29" s="34"/>
      <c r="F29" s="23" t="s">
        <v>95</v>
      </c>
      <c r="G29" s="36">
        <v>44641</v>
      </c>
      <c r="H29" s="36">
        <v>44645</v>
      </c>
      <c r="I29" s="30">
        <f>_xlfn.DAYS(H29+1,G29)</f>
        <v>5</v>
      </c>
      <c r="J29" s="20">
        <v>1</v>
      </c>
      <c r="K29" s="37">
        <f t="shared" si="20"/>
        <v>0</v>
      </c>
      <c r="L29" s="21">
        <f t="shared" si="21"/>
        <v>0</v>
      </c>
      <c r="M29" s="37">
        <f t="shared" si="19"/>
        <v>0</v>
      </c>
      <c r="N29" s="21">
        <f t="shared" si="4"/>
        <v>0</v>
      </c>
      <c r="O29" s="45"/>
      <c r="P29" s="22"/>
      <c r="Q29" s="45"/>
      <c r="R29" s="22"/>
      <c r="S29" s="45">
        <v>1</v>
      </c>
      <c r="T29" s="22"/>
      <c r="U29" s="45"/>
      <c r="V29" s="22"/>
      <c r="W29" s="45"/>
      <c r="X29" s="22"/>
      <c r="Y29" s="45"/>
      <c r="Z29" s="22"/>
      <c r="AA29" s="45"/>
      <c r="AB29" s="22"/>
      <c r="AC29" s="45"/>
      <c r="AD29" s="22"/>
      <c r="AE29" s="45"/>
      <c r="AF29" s="22"/>
      <c r="AG29" s="45"/>
      <c r="AH29" s="22"/>
    </row>
    <row r="30" spans="2:34" x14ac:dyDescent="0.3">
      <c r="B30" s="67"/>
      <c r="C30" s="74"/>
      <c r="D30" s="23" t="s">
        <v>91</v>
      </c>
      <c r="E30" s="34"/>
      <c r="F30" s="23" t="s">
        <v>95</v>
      </c>
      <c r="G30" s="36">
        <v>44641</v>
      </c>
      <c r="H30" s="36">
        <v>44645</v>
      </c>
      <c r="I30" s="30">
        <f>_xlfn.DAYS(H30+1,G30)</f>
        <v>5</v>
      </c>
      <c r="J30" s="20">
        <v>1</v>
      </c>
      <c r="K30" s="37">
        <f t="shared" ref="K30:K31" si="22">J30*M30/100</f>
        <v>0</v>
      </c>
      <c r="L30" s="21">
        <f t="shared" ref="L30:L31" si="23">J30*N30/100</f>
        <v>0</v>
      </c>
      <c r="M30" s="37">
        <f>IF($C$2&gt;=1,O30,0)+IF($C$2&gt;=2,Q30,0)+IF($C$2&gt;=3,S30,0)+IF($C$2&gt;=4,U30,0)+IF($C$2&gt;=5,W30,0)+IF($C$2&gt;=6,Y30,0)+IF($C$2&gt;=7,AA30,0)+IF($C$2&gt;=8,AC30,0)+IF($C$2&gt;=9,AE30,0)+IF($C$2&gt;=10,AG30,0)</f>
        <v>0</v>
      </c>
      <c r="N30" s="21">
        <f>P30+R30+T30+V30+X30+Z30+AB30+AD30+AF30+AH30</f>
        <v>0</v>
      </c>
      <c r="O30" s="45"/>
      <c r="P30" s="22"/>
      <c r="Q30" s="45"/>
      <c r="R30" s="22"/>
      <c r="S30" s="45">
        <v>1</v>
      </c>
      <c r="T30" s="22"/>
      <c r="U30" s="45"/>
      <c r="V30" s="22"/>
      <c r="W30" s="45"/>
      <c r="X30" s="22"/>
      <c r="Y30" s="45"/>
      <c r="Z30" s="22"/>
      <c r="AA30" s="45"/>
      <c r="AB30" s="22"/>
      <c r="AC30" s="45"/>
      <c r="AD30" s="22"/>
      <c r="AE30" s="45"/>
      <c r="AF30" s="22"/>
      <c r="AG30" s="45"/>
      <c r="AH30" s="22"/>
    </row>
    <row r="31" spans="2:34" x14ac:dyDescent="0.3">
      <c r="B31" s="67"/>
      <c r="C31" s="74"/>
      <c r="D31" s="23" t="s">
        <v>92</v>
      </c>
      <c r="E31" s="34"/>
      <c r="F31" s="23" t="s">
        <v>95</v>
      </c>
      <c r="G31" s="36">
        <v>44641</v>
      </c>
      <c r="H31" s="36">
        <v>44645</v>
      </c>
      <c r="I31" s="30">
        <f t="shared" ref="I31" si="24">_xlfn.DAYS(H31+1,G31)</f>
        <v>5</v>
      </c>
      <c r="J31" s="20">
        <v>1</v>
      </c>
      <c r="K31" s="37">
        <f t="shared" si="22"/>
        <v>0</v>
      </c>
      <c r="L31" s="21">
        <f t="shared" si="23"/>
        <v>0</v>
      </c>
      <c r="M31" s="37">
        <f t="shared" si="19"/>
        <v>0</v>
      </c>
      <c r="N31" s="21">
        <f t="shared" si="4"/>
        <v>0</v>
      </c>
      <c r="O31" s="45"/>
      <c r="P31" s="22"/>
      <c r="Q31" s="45"/>
      <c r="R31" s="22"/>
      <c r="S31" s="45">
        <v>1</v>
      </c>
      <c r="T31" s="22"/>
      <c r="U31" s="45"/>
      <c r="V31" s="22"/>
      <c r="W31" s="45"/>
      <c r="X31" s="22"/>
      <c r="Y31" s="45"/>
      <c r="Z31" s="22"/>
      <c r="AA31" s="45"/>
      <c r="AB31" s="22"/>
      <c r="AC31" s="45"/>
      <c r="AD31" s="22"/>
      <c r="AE31" s="45"/>
      <c r="AF31" s="22"/>
      <c r="AG31" s="45"/>
      <c r="AH31" s="22"/>
    </row>
    <row r="32" spans="2:34" x14ac:dyDescent="0.3">
      <c r="B32" s="67"/>
      <c r="C32" s="74"/>
      <c r="D32" s="26" t="s">
        <v>93</v>
      </c>
      <c r="E32" s="34"/>
      <c r="F32" s="23" t="s">
        <v>96</v>
      </c>
      <c r="G32" s="36">
        <v>44641</v>
      </c>
      <c r="H32" s="36">
        <v>44645</v>
      </c>
      <c r="I32" s="30">
        <f t="shared" ref="I32:I33" si="25">_xlfn.DAYS(H32+1,G32)</f>
        <v>5</v>
      </c>
      <c r="J32" s="20">
        <v>1</v>
      </c>
      <c r="K32" s="37">
        <f t="shared" ref="K32" si="26">J32*M32/100</f>
        <v>0</v>
      </c>
      <c r="L32" s="21">
        <f t="shared" ref="L32" si="27">J32*N32/100</f>
        <v>0</v>
      </c>
      <c r="M32" s="37">
        <f t="shared" si="19"/>
        <v>0</v>
      </c>
      <c r="N32" s="21">
        <f t="shared" si="4"/>
        <v>0</v>
      </c>
      <c r="O32" s="45"/>
      <c r="P32" s="22"/>
      <c r="Q32" s="45"/>
      <c r="R32" s="22"/>
      <c r="S32" s="45">
        <v>1</v>
      </c>
      <c r="T32" s="22"/>
      <c r="U32" s="45"/>
      <c r="V32" s="22"/>
      <c r="W32" s="45"/>
      <c r="X32" s="22"/>
      <c r="Y32" s="45"/>
      <c r="Z32" s="22"/>
      <c r="AA32" s="45"/>
      <c r="AB32" s="22"/>
      <c r="AC32" s="45"/>
      <c r="AD32" s="22"/>
      <c r="AE32" s="45"/>
      <c r="AF32" s="22"/>
      <c r="AG32" s="45"/>
      <c r="AH32" s="22"/>
    </row>
    <row r="33" spans="2:34" x14ac:dyDescent="0.3">
      <c r="B33" s="67"/>
      <c r="C33" s="74"/>
      <c r="D33" s="23" t="s">
        <v>94</v>
      </c>
      <c r="E33" s="34"/>
      <c r="F33" s="23" t="s">
        <v>97</v>
      </c>
      <c r="G33" s="36">
        <v>44641</v>
      </c>
      <c r="H33" s="36">
        <v>44645</v>
      </c>
      <c r="I33" s="30">
        <f t="shared" si="25"/>
        <v>5</v>
      </c>
      <c r="J33" s="20">
        <v>1</v>
      </c>
      <c r="K33" s="37">
        <f t="shared" ref="K33" si="28">J33*M33/100</f>
        <v>0</v>
      </c>
      <c r="L33" s="21">
        <f t="shared" ref="L33" si="29">J33*N33/100</f>
        <v>0</v>
      </c>
      <c r="M33" s="37">
        <f t="shared" si="19"/>
        <v>0</v>
      </c>
      <c r="N33" s="21">
        <f t="shared" si="4"/>
        <v>0</v>
      </c>
      <c r="O33" s="45"/>
      <c r="P33" s="22"/>
      <c r="Q33" s="45"/>
      <c r="R33" s="22"/>
      <c r="S33" s="45">
        <v>1</v>
      </c>
      <c r="T33" s="22"/>
      <c r="U33" s="45"/>
      <c r="V33" s="22"/>
      <c r="W33" s="45"/>
      <c r="X33" s="22"/>
      <c r="Y33" s="45"/>
      <c r="Z33" s="22"/>
      <c r="AA33" s="45"/>
      <c r="AB33" s="22"/>
      <c r="AC33" s="45"/>
      <c r="AD33" s="22"/>
      <c r="AE33" s="45"/>
      <c r="AF33" s="22"/>
      <c r="AG33" s="45"/>
      <c r="AH33" s="22"/>
    </row>
    <row r="34" spans="2:34" x14ac:dyDescent="0.3">
      <c r="B34" s="67"/>
      <c r="C34" s="70" t="s">
        <v>100</v>
      </c>
      <c r="D34" s="23" t="s">
        <v>101</v>
      </c>
      <c r="E34" s="34"/>
      <c r="F34" s="23" t="s">
        <v>128</v>
      </c>
      <c r="G34" s="36">
        <v>44648</v>
      </c>
      <c r="H34" s="36">
        <v>44657</v>
      </c>
      <c r="I34" s="30">
        <f t="shared" ref="I34" si="30">_xlfn.DAYS(H34+1,G34)</f>
        <v>10</v>
      </c>
      <c r="J34" s="20">
        <v>4</v>
      </c>
      <c r="K34" s="37">
        <f t="shared" si="16"/>
        <v>0</v>
      </c>
      <c r="L34" s="21">
        <f t="shared" si="17"/>
        <v>0</v>
      </c>
      <c r="M34" s="37">
        <f t="shared" si="19"/>
        <v>0</v>
      </c>
      <c r="N34" s="21">
        <f t="shared" si="4"/>
        <v>0</v>
      </c>
      <c r="O34" s="45"/>
      <c r="P34" s="22"/>
      <c r="Q34" s="45"/>
      <c r="R34" s="22"/>
      <c r="S34" s="45"/>
      <c r="T34" s="22"/>
      <c r="U34" s="45">
        <v>0.6</v>
      </c>
      <c r="V34" s="22"/>
      <c r="W34" s="45">
        <v>0.4</v>
      </c>
      <c r="X34" s="22"/>
      <c r="Y34" s="45"/>
      <c r="Z34" s="22"/>
      <c r="AA34" s="45"/>
      <c r="AB34" s="22"/>
      <c r="AC34" s="45"/>
      <c r="AD34" s="22"/>
      <c r="AE34" s="45"/>
      <c r="AF34" s="22"/>
      <c r="AG34" s="45"/>
      <c r="AH34" s="22"/>
    </row>
    <row r="35" spans="2:34" x14ac:dyDescent="0.3">
      <c r="B35" s="67"/>
      <c r="C35" s="70"/>
      <c r="D35" s="23" t="s">
        <v>103</v>
      </c>
      <c r="E35" s="34"/>
      <c r="F35" s="23" t="s">
        <v>128</v>
      </c>
      <c r="G35" s="36">
        <v>44648</v>
      </c>
      <c r="H35" s="36">
        <v>44657</v>
      </c>
      <c r="I35" s="30">
        <f t="shared" ref="I35:I36" si="31">_xlfn.DAYS(H35+1,G35)</f>
        <v>10</v>
      </c>
      <c r="J35" s="20">
        <v>4</v>
      </c>
      <c r="K35" s="37">
        <f t="shared" ref="K35" si="32">J35*M35/100</f>
        <v>0</v>
      </c>
      <c r="L35" s="21">
        <f t="shared" ref="L35:L36" si="33">J35*N35/100</f>
        <v>0</v>
      </c>
      <c r="M35" s="37">
        <f t="shared" si="19"/>
        <v>0</v>
      </c>
      <c r="N35" s="21">
        <f t="shared" si="4"/>
        <v>0</v>
      </c>
      <c r="O35" s="45"/>
      <c r="P35" s="22"/>
      <c r="Q35" s="45"/>
      <c r="R35" s="22"/>
      <c r="S35" s="45"/>
      <c r="T35" s="22"/>
      <c r="U35" s="45">
        <v>0.6</v>
      </c>
      <c r="V35" s="22"/>
      <c r="W35" s="45">
        <v>0.4</v>
      </c>
      <c r="X35" s="22"/>
      <c r="Y35" s="45"/>
      <c r="Z35" s="22"/>
      <c r="AA35" s="45"/>
      <c r="AB35" s="22"/>
      <c r="AC35" s="45"/>
      <c r="AD35" s="22"/>
      <c r="AE35" s="45"/>
      <c r="AF35" s="22"/>
      <c r="AG35" s="45"/>
      <c r="AH35" s="22"/>
    </row>
    <row r="36" spans="2:34" x14ac:dyDescent="0.3">
      <c r="B36" s="67"/>
      <c r="C36" s="70"/>
      <c r="D36" s="23" t="s">
        <v>102</v>
      </c>
      <c r="E36" s="34"/>
      <c r="F36" s="23" t="s">
        <v>128</v>
      </c>
      <c r="G36" s="36">
        <v>44648</v>
      </c>
      <c r="H36" s="36">
        <v>44657</v>
      </c>
      <c r="I36" s="30">
        <f t="shared" si="31"/>
        <v>10</v>
      </c>
      <c r="J36" s="20">
        <v>4</v>
      </c>
      <c r="K36" s="37">
        <f t="shared" ref="K36" si="34">J36*M36/100</f>
        <v>0</v>
      </c>
      <c r="L36" s="21">
        <f t="shared" si="33"/>
        <v>0</v>
      </c>
      <c r="M36" s="37">
        <f t="shared" si="19"/>
        <v>0</v>
      </c>
      <c r="N36" s="21">
        <f t="shared" si="4"/>
        <v>0</v>
      </c>
      <c r="O36" s="45"/>
      <c r="P36" s="22"/>
      <c r="Q36" s="45"/>
      <c r="R36" s="22"/>
      <c r="S36" s="45"/>
      <c r="T36" s="22"/>
      <c r="U36" s="45">
        <v>0.6</v>
      </c>
      <c r="V36" s="22"/>
      <c r="W36" s="45">
        <v>0.4</v>
      </c>
      <c r="X36" s="22"/>
      <c r="Y36" s="45"/>
      <c r="Z36" s="22"/>
      <c r="AA36" s="45"/>
      <c r="AB36" s="22"/>
      <c r="AC36" s="45"/>
      <c r="AD36" s="22"/>
      <c r="AE36" s="45"/>
      <c r="AF36" s="22"/>
      <c r="AG36" s="45"/>
      <c r="AH36" s="22"/>
    </row>
    <row r="37" spans="2:34" x14ac:dyDescent="0.3">
      <c r="B37" s="67"/>
      <c r="C37" s="70"/>
      <c r="D37" s="23" t="s">
        <v>104</v>
      </c>
      <c r="E37" s="34"/>
      <c r="F37" s="23" t="s">
        <v>128</v>
      </c>
      <c r="G37" s="36">
        <v>44648</v>
      </c>
      <c r="H37" s="36">
        <v>44657</v>
      </c>
      <c r="I37" s="30">
        <f t="shared" ref="I37" si="35">_xlfn.DAYS(H37+1,G37)</f>
        <v>10</v>
      </c>
      <c r="J37" s="20">
        <v>4</v>
      </c>
      <c r="K37" s="37">
        <f t="shared" ref="K37" si="36">J37*M37/100</f>
        <v>0</v>
      </c>
      <c r="L37" s="21">
        <f t="shared" ref="L37" si="37">J37*N37/100</f>
        <v>0</v>
      </c>
      <c r="M37" s="37">
        <f t="shared" si="19"/>
        <v>0</v>
      </c>
      <c r="N37" s="21">
        <f t="shared" si="4"/>
        <v>0</v>
      </c>
      <c r="O37" s="45"/>
      <c r="P37" s="22"/>
      <c r="Q37" s="45"/>
      <c r="R37" s="22"/>
      <c r="S37" s="45"/>
      <c r="T37" s="22"/>
      <c r="U37" s="45">
        <v>0.6</v>
      </c>
      <c r="V37" s="22"/>
      <c r="W37" s="45">
        <v>0.4</v>
      </c>
      <c r="X37" s="22"/>
      <c r="Y37" s="45"/>
      <c r="Z37" s="22"/>
      <c r="AA37" s="45"/>
      <c r="AB37" s="22"/>
      <c r="AC37" s="45"/>
      <c r="AD37" s="22"/>
      <c r="AE37" s="45"/>
      <c r="AF37" s="22"/>
      <c r="AG37" s="45"/>
      <c r="AH37" s="22"/>
    </row>
    <row r="38" spans="2:34" x14ac:dyDescent="0.3">
      <c r="B38" s="67"/>
      <c r="C38" s="70" t="s">
        <v>105</v>
      </c>
      <c r="D38" s="23" t="s">
        <v>106</v>
      </c>
      <c r="E38" s="34" t="s">
        <v>108</v>
      </c>
      <c r="F38" s="61" t="s">
        <v>109</v>
      </c>
      <c r="G38" s="36">
        <v>44658</v>
      </c>
      <c r="H38" s="36">
        <v>44658</v>
      </c>
      <c r="I38" s="30">
        <f t="shared" ref="I38" si="38">_xlfn.DAYS(H38+1,G38)</f>
        <v>1</v>
      </c>
      <c r="J38" s="20">
        <v>2</v>
      </c>
      <c r="K38" s="37">
        <f t="shared" si="16"/>
        <v>0</v>
      </c>
      <c r="L38" s="21">
        <f t="shared" si="17"/>
        <v>0</v>
      </c>
      <c r="M38" s="37">
        <f t="shared" si="19"/>
        <v>0</v>
      </c>
      <c r="N38" s="21">
        <f t="shared" si="4"/>
        <v>0</v>
      </c>
      <c r="O38" s="45"/>
      <c r="P38" s="22"/>
      <c r="Q38" s="45"/>
      <c r="R38" s="22"/>
      <c r="S38" s="45"/>
      <c r="T38" s="22"/>
      <c r="U38" s="45"/>
      <c r="V38" s="22"/>
      <c r="W38" s="45">
        <v>1</v>
      </c>
      <c r="X38" s="22"/>
      <c r="Y38" s="45"/>
      <c r="Z38" s="22"/>
      <c r="AA38" s="45"/>
      <c r="AB38" s="22"/>
      <c r="AC38" s="45"/>
      <c r="AD38" s="22"/>
      <c r="AE38" s="45"/>
      <c r="AF38" s="22"/>
      <c r="AG38" s="45"/>
      <c r="AH38" s="22"/>
    </row>
    <row r="39" spans="2:34" x14ac:dyDescent="0.3">
      <c r="B39" s="67"/>
      <c r="C39" s="70"/>
      <c r="D39" s="23" t="s">
        <v>107</v>
      </c>
      <c r="E39" s="34"/>
      <c r="F39" s="23"/>
      <c r="G39" s="36">
        <v>44659</v>
      </c>
      <c r="H39" s="36">
        <v>44659</v>
      </c>
      <c r="I39" s="30">
        <f t="shared" ref="I39" si="39">_xlfn.DAYS(H39+1,G39)</f>
        <v>1</v>
      </c>
      <c r="J39" s="20">
        <v>2</v>
      </c>
      <c r="K39" s="37">
        <f t="shared" si="16"/>
        <v>0</v>
      </c>
      <c r="L39" s="21">
        <f t="shared" si="17"/>
        <v>0</v>
      </c>
      <c r="M39" s="37">
        <f t="shared" si="19"/>
        <v>0</v>
      </c>
      <c r="N39" s="21">
        <f t="shared" si="4"/>
        <v>0</v>
      </c>
      <c r="O39" s="45"/>
      <c r="P39" s="22"/>
      <c r="Q39" s="45"/>
      <c r="R39" s="22"/>
      <c r="S39" s="45"/>
      <c r="T39" s="22"/>
      <c r="U39" s="45"/>
      <c r="V39" s="22"/>
      <c r="W39" s="45">
        <v>1</v>
      </c>
      <c r="X39" s="22"/>
      <c r="Y39" s="45"/>
      <c r="Z39" s="22"/>
      <c r="AA39" s="45"/>
      <c r="AB39" s="22"/>
      <c r="AC39" s="45"/>
      <c r="AD39" s="22"/>
      <c r="AE39" s="45"/>
      <c r="AF39" s="22"/>
      <c r="AG39" s="45"/>
      <c r="AH39" s="22"/>
    </row>
    <row r="40" spans="2:34" s="24" customFormat="1" x14ac:dyDescent="0.3">
      <c r="B40" s="63" t="s">
        <v>23</v>
      </c>
      <c r="C40" s="64"/>
      <c r="D40" s="65"/>
      <c r="E40" s="38"/>
      <c r="F40" s="38"/>
      <c r="G40" s="39">
        <f>MINA(G41:G54)</f>
        <v>44662</v>
      </c>
      <c r="H40" s="39">
        <f>MAXA(H41:H54)</f>
        <v>44687</v>
      </c>
      <c r="I40" s="40">
        <f>SUM(I41:I54)</f>
        <v>112</v>
      </c>
      <c r="J40" s="47">
        <f>SUM(J41:J54)</f>
        <v>40</v>
      </c>
      <c r="K40" s="43">
        <f>SUM(K41:K54)</f>
        <v>0</v>
      </c>
      <c r="L40" s="43">
        <f>SUM(L41:L54)</f>
        <v>0</v>
      </c>
      <c r="M40" s="43">
        <f>AVERAGE(M41:M54)</f>
        <v>0</v>
      </c>
      <c r="N40" s="43">
        <f>AVERAGE(N41:N54)</f>
        <v>0</v>
      </c>
      <c r="O40" s="42">
        <f>IF(SUM(O41:O54)=0,0,AVERAGE(O41:O54))</f>
        <v>0</v>
      </c>
      <c r="P40" s="42">
        <f>IF(SUM(P41:P54)=0,0,AVERAGE(P41:P54))</f>
        <v>0</v>
      </c>
      <c r="Q40" s="42">
        <f>IF(SUM(Q41:Q54)=0,0,AVERAGE(Q41:Q54))</f>
        <v>0</v>
      </c>
      <c r="R40" s="42">
        <f>IF(SUM(R41:R54)=0,0,AVERAGE(R41:R54))</f>
        <v>0</v>
      </c>
      <c r="S40" s="42">
        <f>IF(SUM(S41:S54)=0,0,AVERAGE(S41:S54))</f>
        <v>0</v>
      </c>
      <c r="T40" s="42">
        <f>IF(SUM(T41:T54)=0,0,AVERAGE(T41:T54))</f>
        <v>0</v>
      </c>
      <c r="U40" s="42">
        <f>IF(SUM(U41:U54)=0,0,AVERAGE(U41:U54))</f>
        <v>0</v>
      </c>
      <c r="V40" s="42">
        <f>IF(SUM(V41:V54)=0,0,AVERAGE(V41:V54))</f>
        <v>0</v>
      </c>
      <c r="W40" s="42">
        <f>IF(SUM(W41:W54)=0,0,AVERAGE(W41:W54))</f>
        <v>0</v>
      </c>
      <c r="X40" s="42">
        <f>IF(SUM(X41:X54)=0,0,AVERAGE(X41:X54))</f>
        <v>0</v>
      </c>
      <c r="Y40" s="42">
        <f>IF(SUM(Y41:Y54)=0,0,AVERAGE(Y41:Y54))</f>
        <v>0.7</v>
      </c>
      <c r="Z40" s="42">
        <f>IF(SUM(Z41:Z54)=0,0,AVERAGE(Z41:Z54))</f>
        <v>0</v>
      </c>
      <c r="AA40" s="42">
        <f>IF(SUM(AA41:AA54)=0,0,AVERAGE(AA41:AA54))</f>
        <v>0.5</v>
      </c>
      <c r="AB40" s="42">
        <f>IF(SUM(AB41:AB54)=0,0,AVERAGE(AB41:AB54))</f>
        <v>0</v>
      </c>
      <c r="AC40" s="42">
        <f>IF(SUM(AC41:AC54)=0,0,AVERAGE(AC41:AC54))</f>
        <v>0.58333333333333337</v>
      </c>
      <c r="AD40" s="42">
        <f>IF(SUM(AD41:AD54)=0,0,AVERAGE(AD41:AD54))</f>
        <v>0</v>
      </c>
      <c r="AE40" s="42">
        <f>IF(SUM(AE41:AE54)=0,0,AVERAGE(AE41:AE54))</f>
        <v>1</v>
      </c>
      <c r="AF40" s="42">
        <f>IF(SUM(AF41:AF54)=0,0,AVERAGE(AF41:AF54))</f>
        <v>0</v>
      </c>
      <c r="AG40" s="42">
        <f>IF(SUM(AG41:AG54)=0,0,AVERAGE(AG41:AG54))</f>
        <v>0</v>
      </c>
      <c r="AH40" s="42">
        <f>IF(SUM(AH41:AH54)=0,0,AVERAGE(AH41:AH54))</f>
        <v>0</v>
      </c>
    </row>
    <row r="41" spans="2:34" x14ac:dyDescent="0.3">
      <c r="B41" s="66" t="s">
        <v>77</v>
      </c>
      <c r="C41" s="71" t="s">
        <v>110</v>
      </c>
      <c r="D41" s="23" t="s">
        <v>85</v>
      </c>
      <c r="E41" s="34"/>
      <c r="F41" s="23"/>
      <c r="G41" s="36">
        <v>44662</v>
      </c>
      <c r="H41" s="36">
        <v>44666</v>
      </c>
      <c r="I41" s="30">
        <f t="shared" ref="I41:I53" si="40">_xlfn.DAYS(H41+1,G41)</f>
        <v>5</v>
      </c>
      <c r="J41" s="20">
        <v>2</v>
      </c>
      <c r="K41" s="37">
        <f t="shared" ref="K41:K54" si="41">J41*M41/100</f>
        <v>0</v>
      </c>
      <c r="L41" s="21">
        <f t="shared" ref="L41:L54" si="42">J41*N41/100</f>
        <v>0</v>
      </c>
      <c r="M41" s="37">
        <f t="shared" si="19"/>
        <v>0</v>
      </c>
      <c r="N41" s="21">
        <f t="shared" si="4"/>
        <v>0</v>
      </c>
      <c r="O41" s="45"/>
      <c r="P41" s="22"/>
      <c r="Q41" s="45"/>
      <c r="R41" s="22"/>
      <c r="S41" s="45"/>
      <c r="T41" s="22"/>
      <c r="U41" s="45"/>
      <c r="V41" s="22"/>
      <c r="W41" s="45"/>
      <c r="X41" s="22"/>
      <c r="Y41" s="45">
        <v>1</v>
      </c>
      <c r="Z41" s="22"/>
      <c r="AA41" s="45"/>
      <c r="AB41" s="22"/>
      <c r="AC41" s="45"/>
      <c r="AD41" s="22"/>
      <c r="AE41" s="45"/>
      <c r="AF41" s="22"/>
      <c r="AG41" s="45"/>
      <c r="AH41" s="22"/>
    </row>
    <row r="42" spans="2:34" x14ac:dyDescent="0.3">
      <c r="B42" s="66"/>
      <c r="C42" s="71"/>
      <c r="D42" s="26" t="s">
        <v>86</v>
      </c>
      <c r="E42" s="34"/>
      <c r="F42" s="23"/>
      <c r="G42" s="36">
        <v>44662</v>
      </c>
      <c r="H42" s="36">
        <v>44666</v>
      </c>
      <c r="I42" s="30">
        <f t="shared" ref="I42:I46" si="43">_xlfn.DAYS(H42+1,G42)</f>
        <v>5</v>
      </c>
      <c r="J42" s="20">
        <v>2</v>
      </c>
      <c r="K42" s="37">
        <f t="shared" si="41"/>
        <v>0</v>
      </c>
      <c r="L42" s="21">
        <f t="shared" si="42"/>
        <v>0</v>
      </c>
      <c r="M42" s="37">
        <f t="shared" ref="M42:M46" si="44">IF($C$2&gt;=1,O42,0)+IF($C$2&gt;=2,Q42,0)+IF($C$2&gt;=3,S42,0)+IF($C$2&gt;=4,U42,0)+IF($C$2&gt;=5,W42,0)+IF($C$2&gt;=6,Y42,0)+IF($C$2&gt;=7,AA42,0)+IF($C$2&gt;=8,AC42,0)+IF($C$2&gt;=9,AE42,0)+IF($C$2&gt;=10,AG42,0)</f>
        <v>0</v>
      </c>
      <c r="N42" s="21">
        <f t="shared" ref="N42:N46" si="45">P42+R42+T42+V42+X42+Z42+AB42+AD42+AF42+AH42</f>
        <v>0</v>
      </c>
      <c r="O42" s="45"/>
      <c r="P42" s="22"/>
      <c r="Q42" s="45"/>
      <c r="R42" s="22"/>
      <c r="S42" s="45"/>
      <c r="T42" s="22"/>
      <c r="U42" s="45"/>
      <c r="V42" s="22"/>
      <c r="W42" s="45"/>
      <c r="X42" s="22"/>
      <c r="Y42" s="45">
        <v>1</v>
      </c>
      <c r="Z42" s="22"/>
      <c r="AA42" s="45"/>
      <c r="AB42" s="22"/>
      <c r="AC42" s="45"/>
      <c r="AD42" s="22"/>
      <c r="AE42" s="45"/>
      <c r="AF42" s="22"/>
      <c r="AG42" s="45"/>
      <c r="AH42" s="22"/>
    </row>
    <row r="43" spans="2:34" x14ac:dyDescent="0.3">
      <c r="B43" s="66"/>
      <c r="C43" s="71"/>
      <c r="D43" s="23" t="s">
        <v>87</v>
      </c>
      <c r="E43" s="34"/>
      <c r="F43" s="23"/>
      <c r="G43" s="36">
        <v>44669</v>
      </c>
      <c r="H43" s="36">
        <v>44680</v>
      </c>
      <c r="I43" s="30">
        <f t="shared" si="43"/>
        <v>12</v>
      </c>
      <c r="J43" s="20">
        <v>5</v>
      </c>
      <c r="K43" s="37">
        <f t="shared" si="41"/>
        <v>0</v>
      </c>
      <c r="L43" s="21">
        <f t="shared" si="42"/>
        <v>0</v>
      </c>
      <c r="M43" s="37">
        <f t="shared" si="44"/>
        <v>0</v>
      </c>
      <c r="N43" s="21">
        <f t="shared" si="45"/>
        <v>0</v>
      </c>
      <c r="O43" s="45"/>
      <c r="P43" s="22"/>
      <c r="Q43" s="45"/>
      <c r="R43" s="22"/>
      <c r="S43" s="45"/>
      <c r="T43" s="22"/>
      <c r="U43" s="45"/>
      <c r="V43" s="22"/>
      <c r="W43" s="45"/>
      <c r="X43" s="22"/>
      <c r="Y43" s="45"/>
      <c r="Z43" s="22"/>
      <c r="AA43" s="45">
        <v>0.5</v>
      </c>
      <c r="AB43" s="22"/>
      <c r="AC43" s="45">
        <v>0.5</v>
      </c>
      <c r="AD43" s="22"/>
      <c r="AE43" s="45"/>
      <c r="AF43" s="22"/>
      <c r="AG43" s="45"/>
      <c r="AH43" s="22"/>
    </row>
    <row r="44" spans="2:34" x14ac:dyDescent="0.3">
      <c r="B44" s="66"/>
      <c r="C44" s="71"/>
      <c r="D44" s="23" t="s">
        <v>88</v>
      </c>
      <c r="E44" s="34"/>
      <c r="F44" s="23"/>
      <c r="G44" s="36">
        <v>44662</v>
      </c>
      <c r="H44" s="36">
        <v>44673</v>
      </c>
      <c r="I44" s="30">
        <f t="shared" si="43"/>
        <v>12</v>
      </c>
      <c r="J44" s="20">
        <v>3</v>
      </c>
      <c r="K44" s="37">
        <f t="shared" si="41"/>
        <v>0</v>
      </c>
      <c r="L44" s="21">
        <f t="shared" si="42"/>
        <v>0</v>
      </c>
      <c r="M44" s="37">
        <f t="shared" si="44"/>
        <v>0</v>
      </c>
      <c r="N44" s="21">
        <f t="shared" si="45"/>
        <v>0</v>
      </c>
      <c r="O44" s="45"/>
      <c r="P44" s="22"/>
      <c r="Q44" s="45"/>
      <c r="R44" s="22"/>
      <c r="S44" s="45"/>
      <c r="T44" s="22"/>
      <c r="U44" s="45"/>
      <c r="V44" s="22"/>
      <c r="W44" s="45"/>
      <c r="X44" s="22"/>
      <c r="Y44" s="45">
        <v>0.5</v>
      </c>
      <c r="Z44" s="22"/>
      <c r="AA44" s="45">
        <v>0.5</v>
      </c>
      <c r="AB44" s="22"/>
      <c r="AC44" s="45"/>
      <c r="AD44" s="22"/>
      <c r="AE44" s="45"/>
      <c r="AF44" s="22"/>
      <c r="AG44" s="45"/>
      <c r="AH44" s="22"/>
    </row>
    <row r="45" spans="2:34" x14ac:dyDescent="0.3">
      <c r="B45" s="66"/>
      <c r="C45" s="71"/>
      <c r="D45" s="23" t="s">
        <v>89</v>
      </c>
      <c r="E45" s="34"/>
      <c r="F45" s="23"/>
      <c r="G45" s="36">
        <v>44662</v>
      </c>
      <c r="H45" s="36">
        <v>44673</v>
      </c>
      <c r="I45" s="30">
        <f t="shared" si="43"/>
        <v>12</v>
      </c>
      <c r="J45" s="20">
        <v>3</v>
      </c>
      <c r="K45" s="37">
        <f t="shared" ref="K45:K46" si="46">J45*M45/100</f>
        <v>0</v>
      </c>
      <c r="L45" s="21">
        <f t="shared" ref="L45:L46" si="47">J45*N45/100</f>
        <v>0</v>
      </c>
      <c r="M45" s="37">
        <f t="shared" si="44"/>
        <v>0</v>
      </c>
      <c r="N45" s="21">
        <f t="shared" si="45"/>
        <v>0</v>
      </c>
      <c r="O45" s="45"/>
      <c r="P45" s="22"/>
      <c r="Q45" s="45"/>
      <c r="R45" s="22"/>
      <c r="S45" s="45"/>
      <c r="T45" s="22"/>
      <c r="U45" s="45"/>
      <c r="V45" s="22"/>
      <c r="W45" s="45"/>
      <c r="X45" s="22"/>
      <c r="Y45" s="45">
        <v>0.5</v>
      </c>
      <c r="Z45" s="22"/>
      <c r="AA45" s="45">
        <v>0.5</v>
      </c>
      <c r="AB45" s="22"/>
      <c r="AC45" s="45"/>
      <c r="AD45" s="22"/>
      <c r="AE45" s="45"/>
      <c r="AF45" s="22"/>
      <c r="AG45" s="45"/>
      <c r="AH45" s="22"/>
    </row>
    <row r="46" spans="2:34" x14ac:dyDescent="0.3">
      <c r="B46" s="66"/>
      <c r="C46" s="71"/>
      <c r="D46" s="23" t="s">
        <v>90</v>
      </c>
      <c r="E46" s="34"/>
      <c r="F46" s="23"/>
      <c r="G46" s="36">
        <v>44669</v>
      </c>
      <c r="H46" s="36">
        <v>44680</v>
      </c>
      <c r="I46" s="30">
        <f t="shared" si="43"/>
        <v>12</v>
      </c>
      <c r="J46" s="20">
        <v>3</v>
      </c>
      <c r="K46" s="37">
        <f t="shared" si="46"/>
        <v>0</v>
      </c>
      <c r="L46" s="21">
        <f t="shared" si="47"/>
        <v>0</v>
      </c>
      <c r="M46" s="37">
        <f t="shared" si="44"/>
        <v>0</v>
      </c>
      <c r="N46" s="21">
        <f t="shared" si="45"/>
        <v>0</v>
      </c>
      <c r="O46" s="45"/>
      <c r="P46" s="22"/>
      <c r="Q46" s="45"/>
      <c r="R46" s="22"/>
      <c r="S46" s="45"/>
      <c r="T46" s="22"/>
      <c r="U46" s="45"/>
      <c r="V46" s="22"/>
      <c r="W46" s="45"/>
      <c r="X46" s="22"/>
      <c r="Y46" s="45"/>
      <c r="Z46" s="22"/>
      <c r="AA46" s="45">
        <v>0.5</v>
      </c>
      <c r="AB46" s="22"/>
      <c r="AC46" s="45">
        <v>0.5</v>
      </c>
      <c r="AD46" s="22"/>
      <c r="AE46" s="45"/>
      <c r="AF46" s="22"/>
      <c r="AG46" s="45"/>
      <c r="AH46" s="22"/>
    </row>
    <row r="47" spans="2:34" x14ac:dyDescent="0.3">
      <c r="B47" s="66"/>
      <c r="C47" s="71"/>
      <c r="D47" s="23" t="s">
        <v>91</v>
      </c>
      <c r="E47" s="34"/>
      <c r="F47" s="23"/>
      <c r="G47" s="36">
        <v>44669</v>
      </c>
      <c r="H47" s="36">
        <v>44680</v>
      </c>
      <c r="I47" s="30">
        <f t="shared" si="40"/>
        <v>12</v>
      </c>
      <c r="J47" s="20">
        <v>5</v>
      </c>
      <c r="K47" s="37">
        <f t="shared" ref="K47:K49" si="48">J47*M47/100</f>
        <v>0</v>
      </c>
      <c r="L47" s="21">
        <f t="shared" ref="L47:L49" si="49">J47*N47/100</f>
        <v>0</v>
      </c>
      <c r="M47" s="37">
        <f t="shared" si="19"/>
        <v>0</v>
      </c>
      <c r="N47" s="21">
        <f t="shared" si="4"/>
        <v>0</v>
      </c>
      <c r="O47" s="45"/>
      <c r="P47" s="22"/>
      <c r="Q47" s="45"/>
      <c r="R47" s="22"/>
      <c r="S47" s="45"/>
      <c r="T47" s="22"/>
      <c r="U47" s="45"/>
      <c r="V47" s="22"/>
      <c r="W47" s="45"/>
      <c r="X47" s="22"/>
      <c r="Y47" s="45"/>
      <c r="Z47" s="22"/>
      <c r="AA47" s="45">
        <v>0.5</v>
      </c>
      <c r="AB47" s="22"/>
      <c r="AC47" s="45">
        <v>0.5</v>
      </c>
      <c r="AD47" s="22"/>
      <c r="AE47" s="45"/>
      <c r="AF47" s="22"/>
      <c r="AG47" s="45"/>
      <c r="AH47" s="22"/>
    </row>
    <row r="48" spans="2:34" x14ac:dyDescent="0.3">
      <c r="B48" s="66"/>
      <c r="C48" s="71"/>
      <c r="D48" s="23" t="s">
        <v>92</v>
      </c>
      <c r="E48" s="34"/>
      <c r="F48" s="23"/>
      <c r="G48" s="36">
        <v>44669</v>
      </c>
      <c r="H48" s="36">
        <v>44680</v>
      </c>
      <c r="I48" s="30">
        <f t="shared" si="40"/>
        <v>12</v>
      </c>
      <c r="J48" s="20">
        <v>3</v>
      </c>
      <c r="K48" s="37">
        <f t="shared" si="48"/>
        <v>0</v>
      </c>
      <c r="L48" s="21">
        <f t="shared" si="49"/>
        <v>0</v>
      </c>
      <c r="M48" s="37">
        <f t="shared" si="19"/>
        <v>0</v>
      </c>
      <c r="N48" s="21">
        <f t="shared" si="4"/>
        <v>0</v>
      </c>
      <c r="O48" s="45"/>
      <c r="P48" s="22"/>
      <c r="Q48" s="45"/>
      <c r="R48" s="22"/>
      <c r="S48" s="45"/>
      <c r="T48" s="22"/>
      <c r="U48" s="45"/>
      <c r="V48" s="22"/>
      <c r="W48" s="45"/>
      <c r="X48" s="22"/>
      <c r="Y48" s="45"/>
      <c r="Z48" s="22"/>
      <c r="AA48" s="45">
        <v>0.5</v>
      </c>
      <c r="AB48" s="22"/>
      <c r="AC48" s="45">
        <v>0.5</v>
      </c>
      <c r="AD48" s="22"/>
      <c r="AE48" s="45"/>
      <c r="AF48" s="22"/>
      <c r="AG48" s="45"/>
      <c r="AH48" s="22"/>
    </row>
    <row r="49" spans="2:34" x14ac:dyDescent="0.3">
      <c r="B49" s="66"/>
      <c r="C49" s="71"/>
      <c r="D49" s="26" t="s">
        <v>93</v>
      </c>
      <c r="E49" s="34"/>
      <c r="F49" s="23"/>
      <c r="G49" s="36">
        <v>44662</v>
      </c>
      <c r="H49" s="36">
        <v>44673</v>
      </c>
      <c r="I49" s="30">
        <f t="shared" si="40"/>
        <v>12</v>
      </c>
      <c r="J49" s="20">
        <v>3</v>
      </c>
      <c r="K49" s="37">
        <f t="shared" si="48"/>
        <v>0</v>
      </c>
      <c r="L49" s="21">
        <f t="shared" si="49"/>
        <v>0</v>
      </c>
      <c r="M49" s="37">
        <f t="shared" si="19"/>
        <v>0</v>
      </c>
      <c r="N49" s="21">
        <f t="shared" si="4"/>
        <v>0</v>
      </c>
      <c r="O49" s="45"/>
      <c r="P49" s="22"/>
      <c r="Q49" s="45"/>
      <c r="R49" s="22"/>
      <c r="S49" s="45"/>
      <c r="T49" s="22"/>
      <c r="U49" s="45"/>
      <c r="V49" s="22"/>
      <c r="W49" s="45"/>
      <c r="X49" s="22"/>
      <c r="Y49" s="45">
        <v>0.5</v>
      </c>
      <c r="Z49" s="22"/>
      <c r="AA49" s="45">
        <v>0.5</v>
      </c>
      <c r="AB49" s="22"/>
      <c r="AC49" s="45"/>
      <c r="AD49" s="22"/>
      <c r="AE49" s="45"/>
      <c r="AF49" s="22"/>
      <c r="AG49" s="45"/>
      <c r="AH49" s="22"/>
    </row>
    <row r="50" spans="2:34" x14ac:dyDescent="0.3">
      <c r="B50" s="67"/>
      <c r="C50" s="71"/>
      <c r="D50" s="23" t="s">
        <v>94</v>
      </c>
      <c r="E50" s="34"/>
      <c r="F50" s="23"/>
      <c r="G50" s="36">
        <v>44669</v>
      </c>
      <c r="H50" s="36">
        <v>44680</v>
      </c>
      <c r="I50" s="30">
        <f t="shared" si="40"/>
        <v>12</v>
      </c>
      <c r="J50" s="20">
        <v>3</v>
      </c>
      <c r="K50" s="37">
        <f t="shared" si="41"/>
        <v>0</v>
      </c>
      <c r="L50" s="21">
        <f t="shared" si="42"/>
        <v>0</v>
      </c>
      <c r="M50" s="37">
        <f t="shared" si="19"/>
        <v>0</v>
      </c>
      <c r="N50" s="21">
        <f t="shared" si="4"/>
        <v>0</v>
      </c>
      <c r="O50" s="45"/>
      <c r="P50" s="22"/>
      <c r="Q50" s="45"/>
      <c r="R50" s="22"/>
      <c r="S50" s="45"/>
      <c r="T50" s="22"/>
      <c r="U50" s="45"/>
      <c r="V50" s="22"/>
      <c r="W50" s="45"/>
      <c r="X50" s="22"/>
      <c r="Y50" s="45"/>
      <c r="Z50" s="22"/>
      <c r="AA50" s="45">
        <v>0.5</v>
      </c>
      <c r="AB50" s="22"/>
      <c r="AC50" s="45">
        <v>0.5</v>
      </c>
      <c r="AD50" s="22"/>
      <c r="AE50" s="45"/>
      <c r="AF50" s="22"/>
      <c r="AG50" s="45"/>
      <c r="AH50" s="22"/>
    </row>
    <row r="51" spans="2:34" x14ac:dyDescent="0.3">
      <c r="B51" s="67"/>
      <c r="C51" s="72" t="s">
        <v>113</v>
      </c>
      <c r="D51" s="23" t="s">
        <v>114</v>
      </c>
      <c r="E51" s="34" t="s">
        <v>37</v>
      </c>
      <c r="F51" s="61" t="s">
        <v>115</v>
      </c>
      <c r="G51" s="36">
        <v>44679</v>
      </c>
      <c r="H51" s="36">
        <v>44680</v>
      </c>
      <c r="I51" s="30">
        <f t="shared" si="40"/>
        <v>2</v>
      </c>
      <c r="J51" s="20">
        <v>1</v>
      </c>
      <c r="K51" s="37">
        <f t="shared" si="41"/>
        <v>0</v>
      </c>
      <c r="L51" s="21">
        <f t="shared" si="42"/>
        <v>0</v>
      </c>
      <c r="M51" s="37">
        <f t="shared" si="19"/>
        <v>0</v>
      </c>
      <c r="N51" s="21">
        <f t="shared" si="4"/>
        <v>0</v>
      </c>
      <c r="O51" s="45"/>
      <c r="P51" s="22"/>
      <c r="Q51" s="45"/>
      <c r="R51" s="22"/>
      <c r="S51" s="45"/>
      <c r="T51" s="22"/>
      <c r="U51" s="45"/>
      <c r="V51" s="22"/>
      <c r="W51" s="45"/>
      <c r="X51" s="22"/>
      <c r="Y51" s="45"/>
      <c r="Z51" s="22"/>
      <c r="AA51" s="45"/>
      <c r="AB51" s="22"/>
      <c r="AC51" s="45">
        <v>1</v>
      </c>
      <c r="AD51" s="22"/>
      <c r="AE51" s="45"/>
      <c r="AF51" s="22"/>
      <c r="AG51" s="45"/>
      <c r="AH51" s="22"/>
    </row>
    <row r="52" spans="2:34" x14ac:dyDescent="0.3">
      <c r="B52" s="67"/>
      <c r="C52" s="73"/>
      <c r="D52" s="19" t="s">
        <v>120</v>
      </c>
      <c r="E52" s="34" t="s">
        <v>37</v>
      </c>
      <c r="F52" s="61" t="s">
        <v>116</v>
      </c>
      <c r="G52" s="36">
        <v>44683</v>
      </c>
      <c r="H52" s="36">
        <v>44684</v>
      </c>
      <c r="I52" s="30">
        <f t="shared" si="40"/>
        <v>2</v>
      </c>
      <c r="J52" s="20">
        <v>5</v>
      </c>
      <c r="K52" s="37">
        <f t="shared" si="41"/>
        <v>0</v>
      </c>
      <c r="L52" s="21">
        <f t="shared" si="42"/>
        <v>0</v>
      </c>
      <c r="M52" s="37">
        <f t="shared" si="19"/>
        <v>0</v>
      </c>
      <c r="N52" s="21">
        <f t="shared" si="4"/>
        <v>0</v>
      </c>
      <c r="O52" s="45"/>
      <c r="P52" s="22"/>
      <c r="Q52" s="45"/>
      <c r="R52" s="22"/>
      <c r="S52" s="45"/>
      <c r="T52" s="22"/>
      <c r="U52" s="45"/>
      <c r="V52" s="22"/>
      <c r="W52" s="45"/>
      <c r="X52" s="22"/>
      <c r="Y52" s="45"/>
      <c r="Z52" s="22"/>
      <c r="AA52" s="45"/>
      <c r="AB52" s="22"/>
      <c r="AC52" s="45"/>
      <c r="AD52" s="22"/>
      <c r="AE52" s="45">
        <v>1</v>
      </c>
      <c r="AF52" s="22"/>
      <c r="AG52" s="45"/>
      <c r="AH52" s="22"/>
    </row>
    <row r="53" spans="2:34" x14ac:dyDescent="0.3">
      <c r="B53" s="67"/>
      <c r="C53" s="71" t="s">
        <v>117</v>
      </c>
      <c r="D53" s="23" t="s">
        <v>118</v>
      </c>
      <c r="E53" s="34" t="s">
        <v>37</v>
      </c>
      <c r="F53" s="23"/>
      <c r="G53" s="36">
        <v>44685</v>
      </c>
      <c r="H53" s="36">
        <v>44685</v>
      </c>
      <c r="I53" s="30">
        <f t="shared" si="40"/>
        <v>1</v>
      </c>
      <c r="J53" s="20">
        <v>1</v>
      </c>
      <c r="K53" s="37">
        <f t="shared" si="41"/>
        <v>0</v>
      </c>
      <c r="L53" s="21">
        <f t="shared" si="42"/>
        <v>0</v>
      </c>
      <c r="M53" s="37">
        <f t="shared" si="19"/>
        <v>0</v>
      </c>
      <c r="N53" s="21">
        <f t="shared" si="4"/>
        <v>0</v>
      </c>
      <c r="O53" s="45"/>
      <c r="P53" s="22"/>
      <c r="Q53" s="45"/>
      <c r="R53" s="22"/>
      <c r="S53" s="45"/>
      <c r="T53" s="22"/>
      <c r="U53" s="45"/>
      <c r="V53" s="22"/>
      <c r="W53" s="45"/>
      <c r="X53" s="22"/>
      <c r="Y53" s="45"/>
      <c r="Z53" s="22"/>
      <c r="AA53" s="45"/>
      <c r="AB53" s="22"/>
      <c r="AC53" s="45"/>
      <c r="AD53" s="22"/>
      <c r="AE53" s="45">
        <v>1</v>
      </c>
      <c r="AF53" s="22"/>
      <c r="AG53" s="45"/>
      <c r="AH53" s="22"/>
    </row>
    <row r="54" spans="2:34" x14ac:dyDescent="0.3">
      <c r="B54" s="67"/>
      <c r="C54" s="71"/>
      <c r="D54" s="23" t="s">
        <v>119</v>
      </c>
      <c r="E54" s="34" t="s">
        <v>37</v>
      </c>
      <c r="F54" s="23"/>
      <c r="G54" s="36">
        <v>44687</v>
      </c>
      <c r="H54" s="36">
        <v>44687</v>
      </c>
      <c r="I54" s="30">
        <f t="shared" ref="I54" si="50">_xlfn.DAYS(H54+1,G54)</f>
        <v>1</v>
      </c>
      <c r="J54" s="20">
        <v>1</v>
      </c>
      <c r="K54" s="37">
        <f t="shared" si="41"/>
        <v>0</v>
      </c>
      <c r="L54" s="21">
        <f t="shared" si="42"/>
        <v>0</v>
      </c>
      <c r="M54" s="37">
        <f t="shared" si="19"/>
        <v>0</v>
      </c>
      <c r="N54" s="21">
        <f t="shared" si="4"/>
        <v>0</v>
      </c>
      <c r="O54" s="45"/>
      <c r="P54" s="22"/>
      <c r="Q54" s="45"/>
      <c r="R54" s="22"/>
      <c r="S54" s="45"/>
      <c r="T54" s="22"/>
      <c r="U54" s="45"/>
      <c r="V54" s="22"/>
      <c r="W54" s="45"/>
      <c r="X54" s="22"/>
      <c r="Y54" s="45"/>
      <c r="Z54" s="22"/>
      <c r="AA54" s="45"/>
      <c r="AB54" s="22"/>
      <c r="AC54" s="45"/>
      <c r="AD54" s="22"/>
      <c r="AE54" s="45">
        <v>1</v>
      </c>
      <c r="AF54" s="22"/>
      <c r="AG54" s="45"/>
      <c r="AH54" s="22"/>
    </row>
    <row r="55" spans="2:34" s="24" customFormat="1" x14ac:dyDescent="0.3">
      <c r="B55" s="63" t="s">
        <v>24</v>
      </c>
      <c r="C55" s="64"/>
      <c r="D55" s="65"/>
      <c r="E55" s="38"/>
      <c r="F55" s="38"/>
      <c r="G55" s="39">
        <f>MINA(G56:G59)</f>
        <v>44690</v>
      </c>
      <c r="H55" s="39">
        <f>MAXA(H56:H59)</f>
        <v>44694</v>
      </c>
      <c r="I55" s="40">
        <f>SUM(I56:I59)</f>
        <v>5</v>
      </c>
      <c r="J55" s="44">
        <f>SUM(J56:J59)</f>
        <v>10</v>
      </c>
      <c r="K55" s="43">
        <f>SUM(K56:K59)</f>
        <v>0</v>
      </c>
      <c r="L55" s="43">
        <f>SUM(L56:L59)</f>
        <v>0</v>
      </c>
      <c r="M55" s="43">
        <f>AVERAGE(M56:M59)</f>
        <v>0</v>
      </c>
      <c r="N55" s="43">
        <f>AVERAGE(N56:N59)</f>
        <v>0</v>
      </c>
      <c r="O55" s="42">
        <f>IF(SUM(O56:O59)=0,0,AVERAGE(O56:O59))</f>
        <v>0</v>
      </c>
      <c r="P55" s="42">
        <f>IF(SUM(P56:P59)=0,0,AVERAGE(P56:P59))</f>
        <v>0</v>
      </c>
      <c r="Q55" s="42">
        <f>IF(SUM(Q56:Q59)=0,0,AVERAGE(Q56:Q59))</f>
        <v>0</v>
      </c>
      <c r="R55" s="42">
        <f>IF(SUM(R56:R59)=0,0,AVERAGE(R56:R59))</f>
        <v>0</v>
      </c>
      <c r="S55" s="42">
        <f>IF(SUM(S56:S59)=0,0,AVERAGE(S56:S59))</f>
        <v>0</v>
      </c>
      <c r="T55" s="42">
        <f>IF(SUM(T56:T59)=0,0,AVERAGE(T56:T59))</f>
        <v>0</v>
      </c>
      <c r="U55" s="42">
        <f>IF(SUM(U56:U59)=0,0,AVERAGE(U56:U59))</f>
        <v>0</v>
      </c>
      <c r="V55" s="42">
        <f>IF(SUM(V56:V59)=0,0,AVERAGE(V56:V59))</f>
        <v>0</v>
      </c>
      <c r="W55" s="42">
        <f>IF(SUM(W56:W59)=0,0,AVERAGE(W56:W59))</f>
        <v>0</v>
      </c>
      <c r="X55" s="42">
        <f>IF(SUM(X56:X59)=0,0,AVERAGE(X56:X59))</f>
        <v>0</v>
      </c>
      <c r="Y55" s="42">
        <f>IF(SUM(Y56:Y59)=0,0,AVERAGE(Y56:Y59))</f>
        <v>0</v>
      </c>
      <c r="Z55" s="42">
        <f>IF(SUM(Z56:Z59)=0,0,AVERAGE(Z56:Z59))</f>
        <v>0</v>
      </c>
      <c r="AA55" s="42">
        <f>IF(SUM(AA56:AA59)=0,0,AVERAGE(AA56:AA59))</f>
        <v>0</v>
      </c>
      <c r="AB55" s="42">
        <f>IF(SUM(AB56:AB59)=0,0,AVERAGE(AB56:AB59))</f>
        <v>0</v>
      </c>
      <c r="AC55" s="42">
        <f>IF(SUM(AC56:AC59)=0,0,AVERAGE(AC56:AC59))</f>
        <v>0</v>
      </c>
      <c r="AD55" s="42">
        <f>IF(SUM(AD56:AD59)=0,0,AVERAGE(AD56:AD59))</f>
        <v>0</v>
      </c>
      <c r="AE55" s="42">
        <f>IF(SUM(AE56:AE59)=0,0,AVERAGE(AE56:AE59))</f>
        <v>0</v>
      </c>
      <c r="AF55" s="42">
        <f>IF(SUM(AF56:AF59)=0,0,AVERAGE(AF56:AF59))</f>
        <v>0</v>
      </c>
      <c r="AG55" s="42">
        <f>IF(SUM(AG56:AG59)=0,0,AVERAGE(AG56:AG59))</f>
        <v>1</v>
      </c>
      <c r="AH55" s="42">
        <f>IF(SUM(AH56:AH59)=0,0,AVERAGE(AH56:AH59))</f>
        <v>0</v>
      </c>
    </row>
    <row r="56" spans="2:34" x14ac:dyDescent="0.3">
      <c r="B56" s="66" t="s">
        <v>79</v>
      </c>
      <c r="C56" s="68" t="s">
        <v>122</v>
      </c>
      <c r="D56" s="23" t="s">
        <v>125</v>
      </c>
      <c r="E56" s="34" t="s">
        <v>37</v>
      </c>
      <c r="F56" s="23"/>
      <c r="G56" s="36">
        <v>44690</v>
      </c>
      <c r="H56" s="36">
        <v>44690</v>
      </c>
      <c r="I56" s="30">
        <f t="shared" ref="I56" si="51">_xlfn.DAYS(H56+1,G56)</f>
        <v>1</v>
      </c>
      <c r="J56" s="20">
        <v>1</v>
      </c>
      <c r="K56" s="37">
        <f t="shared" ref="K56:K59" si="52">J56*M56/100</f>
        <v>0</v>
      </c>
      <c r="L56" s="21">
        <f t="shared" ref="L56:L59" si="53">J56*N56/100</f>
        <v>0</v>
      </c>
      <c r="M56" s="37">
        <f t="shared" si="19"/>
        <v>0</v>
      </c>
      <c r="N56" s="21">
        <f t="shared" si="4"/>
        <v>0</v>
      </c>
      <c r="O56" s="45"/>
      <c r="P56" s="22"/>
      <c r="Q56" s="45"/>
      <c r="R56" s="22"/>
      <c r="S56" s="45"/>
      <c r="T56" s="22"/>
      <c r="U56" s="45"/>
      <c r="V56" s="22"/>
      <c r="W56" s="45"/>
      <c r="X56" s="22"/>
      <c r="Y56" s="45"/>
      <c r="Z56" s="22"/>
      <c r="AA56" s="45"/>
      <c r="AB56" s="22"/>
      <c r="AC56" s="45"/>
      <c r="AD56" s="22"/>
      <c r="AE56" s="45"/>
      <c r="AF56" s="22"/>
      <c r="AG56" s="45">
        <v>1</v>
      </c>
      <c r="AH56" s="22"/>
    </row>
    <row r="57" spans="2:34" x14ac:dyDescent="0.3">
      <c r="B57" s="66"/>
      <c r="C57" s="69"/>
      <c r="D57" s="23" t="s">
        <v>126</v>
      </c>
      <c r="E57" s="34" t="s">
        <v>37</v>
      </c>
      <c r="F57" s="23"/>
      <c r="G57" s="36">
        <v>44691</v>
      </c>
      <c r="H57" s="36">
        <v>44692</v>
      </c>
      <c r="I57" s="30">
        <f t="shared" ref="I57" si="54">_xlfn.DAYS(H57+1,G57)</f>
        <v>2</v>
      </c>
      <c r="J57" s="20">
        <v>2</v>
      </c>
      <c r="K57" s="37">
        <f t="shared" si="52"/>
        <v>0</v>
      </c>
      <c r="L57" s="21">
        <f t="shared" si="53"/>
        <v>0</v>
      </c>
      <c r="M57" s="37">
        <f t="shared" si="19"/>
        <v>0</v>
      </c>
      <c r="N57" s="21">
        <f t="shared" si="4"/>
        <v>0</v>
      </c>
      <c r="O57" s="45"/>
      <c r="P57" s="22"/>
      <c r="Q57" s="45"/>
      <c r="R57" s="22"/>
      <c r="S57" s="45"/>
      <c r="T57" s="22"/>
      <c r="U57" s="45"/>
      <c r="V57" s="22"/>
      <c r="W57" s="45"/>
      <c r="X57" s="22"/>
      <c r="Y57" s="45"/>
      <c r="Z57" s="22"/>
      <c r="AA57" s="45"/>
      <c r="AB57" s="22"/>
      <c r="AC57" s="45"/>
      <c r="AD57" s="22"/>
      <c r="AE57" s="45"/>
      <c r="AF57" s="22"/>
      <c r="AG57" s="45">
        <v>1</v>
      </c>
      <c r="AH57" s="22"/>
    </row>
    <row r="58" spans="2:34" x14ac:dyDescent="0.3">
      <c r="B58" s="67"/>
      <c r="C58" s="68" t="s">
        <v>80</v>
      </c>
      <c r="D58" s="23" t="s">
        <v>123</v>
      </c>
      <c r="E58" s="34" t="s">
        <v>37</v>
      </c>
      <c r="F58" s="60" t="s">
        <v>81</v>
      </c>
      <c r="G58" s="36">
        <v>44693</v>
      </c>
      <c r="H58" s="36">
        <v>44693</v>
      </c>
      <c r="I58" s="30">
        <f t="shared" ref="I58" si="55">_xlfn.DAYS(H58+1,G58)</f>
        <v>1</v>
      </c>
      <c r="J58" s="20">
        <v>2</v>
      </c>
      <c r="K58" s="37">
        <f t="shared" si="52"/>
        <v>0</v>
      </c>
      <c r="L58" s="21">
        <f t="shared" si="53"/>
        <v>0</v>
      </c>
      <c r="M58" s="37">
        <f t="shared" si="19"/>
        <v>0</v>
      </c>
      <c r="N58" s="21">
        <f t="shared" si="4"/>
        <v>0</v>
      </c>
      <c r="O58" s="45"/>
      <c r="P58" s="22"/>
      <c r="Q58" s="45"/>
      <c r="R58" s="22"/>
      <c r="S58" s="45"/>
      <c r="T58" s="22"/>
      <c r="U58" s="45"/>
      <c r="V58" s="22"/>
      <c r="W58" s="45"/>
      <c r="X58" s="22"/>
      <c r="Y58" s="45"/>
      <c r="Z58" s="22"/>
      <c r="AA58" s="45"/>
      <c r="AB58" s="22"/>
      <c r="AC58" s="45"/>
      <c r="AD58" s="22"/>
      <c r="AE58" s="45"/>
      <c r="AF58" s="22"/>
      <c r="AG58" s="45">
        <v>1</v>
      </c>
      <c r="AH58" s="22"/>
    </row>
    <row r="59" spans="2:34" x14ac:dyDescent="0.3">
      <c r="B59" s="67"/>
      <c r="C59" s="69"/>
      <c r="D59" s="23" t="s">
        <v>127</v>
      </c>
      <c r="E59" s="34" t="s">
        <v>37</v>
      </c>
      <c r="F59" s="23"/>
      <c r="G59" s="36">
        <v>44694</v>
      </c>
      <c r="H59" s="36">
        <v>44694</v>
      </c>
      <c r="I59" s="30">
        <f t="shared" ref="I59" si="56">_xlfn.DAYS(H59+1,G59)</f>
        <v>1</v>
      </c>
      <c r="J59" s="20">
        <v>5</v>
      </c>
      <c r="K59" s="37">
        <f t="shared" si="52"/>
        <v>0</v>
      </c>
      <c r="L59" s="21">
        <f t="shared" si="53"/>
        <v>0</v>
      </c>
      <c r="M59" s="37">
        <f t="shared" si="19"/>
        <v>0</v>
      </c>
      <c r="N59" s="21">
        <f t="shared" si="4"/>
        <v>0</v>
      </c>
      <c r="O59" s="45"/>
      <c r="P59" s="22"/>
      <c r="Q59" s="45"/>
      <c r="R59" s="22"/>
      <c r="S59" s="45"/>
      <c r="T59" s="22"/>
      <c r="U59" s="45"/>
      <c r="V59" s="22"/>
      <c r="W59" s="45"/>
      <c r="X59" s="22"/>
      <c r="Y59" s="45"/>
      <c r="Z59" s="22"/>
      <c r="AA59" s="45"/>
      <c r="AB59" s="22"/>
      <c r="AC59" s="45"/>
      <c r="AD59" s="22"/>
      <c r="AE59" s="45"/>
      <c r="AF59" s="22"/>
      <c r="AG59" s="45">
        <v>1</v>
      </c>
      <c r="AH59" s="22"/>
    </row>
  </sheetData>
  <mergeCells count="39">
    <mergeCell ref="C58:C59"/>
    <mergeCell ref="J7:J8"/>
    <mergeCell ref="K7:L7"/>
    <mergeCell ref="C17:C22"/>
    <mergeCell ref="I7:I8"/>
    <mergeCell ref="B3:B5"/>
    <mergeCell ref="B7:B8"/>
    <mergeCell ref="C7:C8"/>
    <mergeCell ref="D7:D8"/>
    <mergeCell ref="G7:H7"/>
    <mergeCell ref="AG7:AH7"/>
    <mergeCell ref="B9:D9"/>
    <mergeCell ref="B10:D10"/>
    <mergeCell ref="C13:C16"/>
    <mergeCell ref="W7:X7"/>
    <mergeCell ref="Y7:Z7"/>
    <mergeCell ref="AA7:AB7"/>
    <mergeCell ref="AC7:AD7"/>
    <mergeCell ref="AE7:AF7"/>
    <mergeCell ref="M7:N7"/>
    <mergeCell ref="O7:P7"/>
    <mergeCell ref="Q7:R7"/>
    <mergeCell ref="S7:T7"/>
    <mergeCell ref="U7:V7"/>
    <mergeCell ref="B11:B22"/>
    <mergeCell ref="C11:C12"/>
    <mergeCell ref="B55:D55"/>
    <mergeCell ref="B56:B59"/>
    <mergeCell ref="C56:C57"/>
    <mergeCell ref="B40:D40"/>
    <mergeCell ref="B41:B54"/>
    <mergeCell ref="C41:C50"/>
    <mergeCell ref="C51:C52"/>
    <mergeCell ref="C53:C54"/>
    <mergeCell ref="B23:D23"/>
    <mergeCell ref="B24:B39"/>
    <mergeCell ref="C24:C33"/>
    <mergeCell ref="C34:C37"/>
    <mergeCell ref="C38:C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8" sqref="G8"/>
    </sheetView>
  </sheetViews>
  <sheetFormatPr defaultRowHeight="16.5" x14ac:dyDescent="0.3"/>
  <cols>
    <col min="1" max="1" width="2.125" customWidth="1"/>
    <col min="2" max="2" width="22.375" bestFit="1" customWidth="1"/>
    <col min="3" max="3" width="29.875" customWidth="1"/>
    <col min="4" max="7" width="11.125" customWidth="1"/>
  </cols>
  <sheetData>
    <row r="1" spans="2:7" ht="17.25" x14ac:dyDescent="0.3">
      <c r="B1" s="49" t="s">
        <v>40</v>
      </c>
    </row>
    <row r="2" spans="2:7" ht="17.25" x14ac:dyDescent="0.3">
      <c r="B2" s="48" t="s">
        <v>25</v>
      </c>
      <c r="C2" s="48" t="s">
        <v>26</v>
      </c>
      <c r="D2" s="48" t="s">
        <v>27</v>
      </c>
      <c r="E2" s="48" t="s">
        <v>28</v>
      </c>
      <c r="F2" s="48" t="s">
        <v>29</v>
      </c>
      <c r="G2" s="48" t="s">
        <v>30</v>
      </c>
    </row>
    <row r="3" spans="2:7" ht="19.5" x14ac:dyDescent="0.3">
      <c r="B3" s="89" t="s">
        <v>31</v>
      </c>
      <c r="C3" s="89"/>
      <c r="D3" s="50">
        <f>D4+D8+D12+D16</f>
        <v>100</v>
      </c>
      <c r="E3" s="51">
        <f>'수행일정(WBS)'!K9</f>
        <v>0.2</v>
      </c>
      <c r="F3" s="51">
        <f>'수행일정(WBS)'!L9</f>
        <v>0.02</v>
      </c>
      <c r="G3" s="62">
        <f>F3-E3</f>
        <v>-0.18000000000000002</v>
      </c>
    </row>
    <row r="4" spans="2:7" ht="19.5" x14ac:dyDescent="0.3">
      <c r="B4" s="88" t="s">
        <v>43</v>
      </c>
      <c r="C4" s="52" t="s">
        <v>32</v>
      </c>
      <c r="D4" s="53">
        <f>SUM(D5:D7)</f>
        <v>20</v>
      </c>
      <c r="E4" s="54">
        <f>'수행일정(WBS)'!K10</f>
        <v>0.2</v>
      </c>
      <c r="F4" s="54">
        <f>'수행일정(WBS)'!L10</f>
        <v>0.02</v>
      </c>
      <c r="G4" s="54">
        <f>F4-E4</f>
        <v>-0.18000000000000002</v>
      </c>
    </row>
    <row r="5" spans="2:7" ht="19.5" x14ac:dyDescent="0.3">
      <c r="B5" s="88"/>
      <c r="C5" s="55" t="s">
        <v>42</v>
      </c>
      <c r="D5" s="56">
        <f>SUM('수행일정(WBS)'!J11:J12)</f>
        <v>2</v>
      </c>
      <c r="E5" s="57">
        <f>SUM('수행일정(WBS)'!K11:K12)</f>
        <v>0.02</v>
      </c>
      <c r="F5" s="58">
        <f>SUM('수행일정(WBS)'!L11:L12)</f>
        <v>0.02</v>
      </c>
      <c r="G5" s="59">
        <f t="shared" ref="G5:G18" si="0">F5-E5</f>
        <v>0</v>
      </c>
    </row>
    <row r="6" spans="2:7" ht="19.5" x14ac:dyDescent="0.3">
      <c r="B6" s="88"/>
      <c r="C6" s="55" t="s">
        <v>61</v>
      </c>
      <c r="D6" s="56">
        <f>SUM('수행일정(WBS)'!J13:J16)</f>
        <v>4</v>
      </c>
      <c r="E6" s="57">
        <f>SUM('수행일정(WBS)'!K13:K16)</f>
        <v>0.04</v>
      </c>
      <c r="F6" s="58">
        <f>SUM('수행일정(WBS)'!L13:L16)</f>
        <v>0</v>
      </c>
      <c r="G6" s="59">
        <f t="shared" si="0"/>
        <v>-0.04</v>
      </c>
    </row>
    <row r="7" spans="2:7" ht="19.5" x14ac:dyDescent="0.3">
      <c r="B7" s="88"/>
      <c r="C7" s="55" t="s">
        <v>60</v>
      </c>
      <c r="D7" s="56">
        <f>SUM('수행일정(WBS)'!J17:J22)</f>
        <v>14</v>
      </c>
      <c r="E7" s="57">
        <f>SUM('수행일정(WBS)'!K17:K22)</f>
        <v>0.14000000000000001</v>
      </c>
      <c r="F7" s="58">
        <f>SUM('수행일정(WBS)'!L17:L22)</f>
        <v>0</v>
      </c>
      <c r="G7" s="59">
        <f t="shared" si="0"/>
        <v>-0.14000000000000001</v>
      </c>
    </row>
    <row r="8" spans="2:7" ht="19.5" x14ac:dyDescent="0.3">
      <c r="B8" s="88" t="s">
        <v>98</v>
      </c>
      <c r="C8" s="52" t="s">
        <v>32</v>
      </c>
      <c r="D8" s="53">
        <f>SUM(D9:D11)</f>
        <v>30</v>
      </c>
      <c r="E8" s="54">
        <f>'수행일정(WBS)'!K23</f>
        <v>0</v>
      </c>
      <c r="F8" s="54">
        <f>'수행일정(WBS)'!L23</f>
        <v>0</v>
      </c>
      <c r="G8" s="54">
        <f>F8-E8</f>
        <v>0</v>
      </c>
    </row>
    <row r="9" spans="2:7" ht="19.5" x14ac:dyDescent="0.3">
      <c r="B9" s="88"/>
      <c r="C9" s="55" t="s">
        <v>83</v>
      </c>
      <c r="D9" s="56">
        <f>SUM('수행일정(WBS)'!J24:J33)</f>
        <v>10</v>
      </c>
      <c r="E9" s="57">
        <f>SUM('수행일정(WBS)'!K24:K33)</f>
        <v>0</v>
      </c>
      <c r="F9" s="59">
        <f>SUM('수행일정(WBS)'!L24:L33)</f>
        <v>0</v>
      </c>
      <c r="G9" s="59">
        <f t="shared" si="0"/>
        <v>0</v>
      </c>
    </row>
    <row r="10" spans="2:7" ht="19.5" x14ac:dyDescent="0.3">
      <c r="B10" s="88"/>
      <c r="C10" s="55" t="s">
        <v>99</v>
      </c>
      <c r="D10" s="56">
        <f>SUM('수행일정(WBS)'!J34:J37)</f>
        <v>16</v>
      </c>
      <c r="E10" s="57">
        <f>SUM('수행일정(WBS)'!K34:K37)</f>
        <v>0</v>
      </c>
      <c r="F10" s="59">
        <f>SUM('수행일정(WBS)'!L34:L37)</f>
        <v>0</v>
      </c>
      <c r="G10" s="59">
        <f t="shared" si="0"/>
        <v>0</v>
      </c>
    </row>
    <row r="11" spans="2:7" ht="19.5" x14ac:dyDescent="0.3">
      <c r="B11" s="88"/>
      <c r="C11" s="55" t="s">
        <v>44</v>
      </c>
      <c r="D11" s="56">
        <f>SUM('수행일정(WBS)'!J38:J39)</f>
        <v>4</v>
      </c>
      <c r="E11" s="57">
        <f>SUM('수행일정(WBS)'!K38:K39)</f>
        <v>0</v>
      </c>
      <c r="F11" s="59">
        <f>SUM('수행일정(WBS)'!L38:L39)</f>
        <v>0</v>
      </c>
      <c r="G11" s="59">
        <f t="shared" si="0"/>
        <v>0</v>
      </c>
    </row>
    <row r="12" spans="2:7" ht="19.5" x14ac:dyDescent="0.3">
      <c r="B12" s="88" t="s">
        <v>45</v>
      </c>
      <c r="C12" s="52" t="s">
        <v>32</v>
      </c>
      <c r="D12" s="53">
        <f>SUM(D13:D15)</f>
        <v>40</v>
      </c>
      <c r="E12" s="54">
        <f>'수행일정(WBS)'!K40</f>
        <v>0</v>
      </c>
      <c r="F12" s="54">
        <f>'수행일정(WBS)'!L40</f>
        <v>0</v>
      </c>
      <c r="G12" s="54">
        <f t="shared" si="0"/>
        <v>0</v>
      </c>
    </row>
    <row r="13" spans="2:7" ht="19.5" x14ac:dyDescent="0.3">
      <c r="B13" s="88"/>
      <c r="C13" s="55" t="s">
        <v>111</v>
      </c>
      <c r="D13" s="56">
        <f>SUM('수행일정(WBS)'!J41:J50)</f>
        <v>32</v>
      </c>
      <c r="E13" s="57">
        <f>SUM('수행일정(WBS)'!K41:K50)</f>
        <v>0</v>
      </c>
      <c r="F13" s="59">
        <f>SUM('수행일정(WBS)'!L41:L50)</f>
        <v>0</v>
      </c>
      <c r="G13" s="59">
        <f t="shared" si="0"/>
        <v>0</v>
      </c>
    </row>
    <row r="14" spans="2:7" ht="19.5" x14ac:dyDescent="0.3">
      <c r="B14" s="88"/>
      <c r="C14" s="55" t="s">
        <v>112</v>
      </c>
      <c r="D14" s="56">
        <f>SUM('수행일정(WBS)'!J51:J52)</f>
        <v>6</v>
      </c>
      <c r="E14" s="57">
        <f>SUM('수행일정(WBS)'!K51:K52)</f>
        <v>0</v>
      </c>
      <c r="F14" s="59">
        <f>SUM('수행일정(WBS)'!L51:L52)</f>
        <v>0</v>
      </c>
      <c r="G14" s="59">
        <f t="shared" si="0"/>
        <v>0</v>
      </c>
    </row>
    <row r="15" spans="2:7" ht="19.5" x14ac:dyDescent="0.3">
      <c r="B15" s="88"/>
      <c r="C15" s="55" t="s">
        <v>121</v>
      </c>
      <c r="D15" s="56">
        <f>SUM('수행일정(WBS)'!J53:J54)</f>
        <v>2</v>
      </c>
      <c r="E15" s="57">
        <f>SUM('수행일정(WBS)'!K53:K54)</f>
        <v>0</v>
      </c>
      <c r="F15" s="59">
        <f>SUM('수행일정(WBS)'!L53:L54)</f>
        <v>0</v>
      </c>
      <c r="G15" s="59">
        <f t="shared" si="0"/>
        <v>0</v>
      </c>
    </row>
    <row r="16" spans="2:7" ht="19.5" x14ac:dyDescent="0.3">
      <c r="B16" s="88" t="s">
        <v>78</v>
      </c>
      <c r="C16" s="52" t="s">
        <v>32</v>
      </c>
      <c r="D16" s="53">
        <f>SUM(D17:D18)</f>
        <v>10</v>
      </c>
      <c r="E16" s="54">
        <f>'수행일정(WBS)'!K55</f>
        <v>0</v>
      </c>
      <c r="F16" s="54">
        <f>'수행일정(WBS)'!L55</f>
        <v>0</v>
      </c>
      <c r="G16" s="54">
        <f t="shared" si="0"/>
        <v>0</v>
      </c>
    </row>
    <row r="17" spans="2:7" ht="19.5" x14ac:dyDescent="0.3">
      <c r="B17" s="88"/>
      <c r="C17" s="55" t="s">
        <v>124</v>
      </c>
      <c r="D17" s="56">
        <f>SUM('수행일정(WBS)'!J56:J57)</f>
        <v>3</v>
      </c>
      <c r="E17" s="57">
        <f>SUM('수행일정(WBS)'!K56:K57)</f>
        <v>0</v>
      </c>
      <c r="F17" s="59">
        <f>SUM('수행일정(WBS)'!L56:L57)</f>
        <v>0</v>
      </c>
      <c r="G17" s="59">
        <f t="shared" si="0"/>
        <v>0</v>
      </c>
    </row>
    <row r="18" spans="2:7" ht="19.5" x14ac:dyDescent="0.3">
      <c r="B18" s="88"/>
      <c r="C18" s="55" t="s">
        <v>46</v>
      </c>
      <c r="D18" s="56">
        <f>SUM('수행일정(WBS)'!J58:J59)</f>
        <v>7</v>
      </c>
      <c r="E18" s="57">
        <f>SUM('수행일정(WBS)'!K58:K59)</f>
        <v>0</v>
      </c>
      <c r="F18" s="59">
        <f>SUM('수행일정(WBS)'!L58:L59)</f>
        <v>0</v>
      </c>
      <c r="G18" s="59">
        <f t="shared" si="0"/>
        <v>0</v>
      </c>
    </row>
  </sheetData>
  <mergeCells count="5">
    <mergeCell ref="B12:B15"/>
    <mergeCell ref="B4:B7"/>
    <mergeCell ref="B8:B11"/>
    <mergeCell ref="B16:B18"/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수행일정(WBS)</vt:lpstr>
      <vt:lpstr>진척율관리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POSCO</cp:lastModifiedBy>
  <dcterms:created xsi:type="dcterms:W3CDTF">2017-09-21T02:43:23Z</dcterms:created>
  <dcterms:modified xsi:type="dcterms:W3CDTF">2022-03-17T00:47:50Z</dcterms:modified>
</cp:coreProperties>
</file>