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ff\Google Drive\!Varsity\!Post\CBP732\Assignment 1\"/>
    </mc:Choice>
  </mc:AlternateContent>
  <bookViews>
    <workbookView xWindow="0" yWindow="0" windowWidth="19200" windowHeight="11955" tabRatio="500" xr2:uid="{00000000-000D-0000-FFFF-FFFF00000000}"/>
  </bookViews>
  <sheets>
    <sheet name="Sheet1" sheetId="1" r:id="rId1"/>
    <sheet name="Sheet2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2" l="1"/>
  <c r="I5" i="2"/>
  <c r="E25" i="2"/>
  <c r="F24" i="2"/>
  <c r="E24" i="2"/>
  <c r="I20" i="2"/>
  <c r="H20" i="2"/>
  <c r="J20" i="2"/>
  <c r="I19" i="2"/>
  <c r="H19" i="2"/>
  <c r="J19" i="2"/>
  <c r="I18" i="2"/>
  <c r="H18" i="2"/>
  <c r="J18" i="2"/>
  <c r="I17" i="2"/>
  <c r="H17" i="2"/>
  <c r="J17" i="2"/>
  <c r="I16" i="2"/>
  <c r="H16" i="2"/>
  <c r="J16" i="2"/>
  <c r="I15" i="2"/>
  <c r="H15" i="2"/>
  <c r="J15" i="2"/>
  <c r="I14" i="2"/>
  <c r="H14" i="2"/>
  <c r="J14" i="2"/>
  <c r="I13" i="2"/>
  <c r="H13" i="2"/>
  <c r="J13" i="2"/>
  <c r="I12" i="2"/>
  <c r="H12" i="2"/>
  <c r="J12" i="2"/>
  <c r="I11" i="2"/>
  <c r="H11" i="2"/>
  <c r="J11" i="2"/>
  <c r="I10" i="2"/>
  <c r="H10" i="2"/>
  <c r="J10" i="2"/>
  <c r="I9" i="2"/>
  <c r="H9" i="2"/>
  <c r="J9" i="2"/>
  <c r="I8" i="2"/>
  <c r="H8" i="2"/>
  <c r="J8" i="2"/>
  <c r="I7" i="2"/>
  <c r="H7" i="2"/>
  <c r="J7" i="2"/>
  <c r="I6" i="2"/>
  <c r="H6" i="2"/>
  <c r="J6" i="2"/>
  <c r="H5" i="2"/>
  <c r="F32" i="1"/>
  <c r="N24" i="1" a="1"/>
  <c r="N24" i="1"/>
  <c r="N25" i="1"/>
  <c r="N26" i="1"/>
  <c r="N27" i="1"/>
  <c r="N28" i="1"/>
  <c r="N29" i="1"/>
  <c r="N30" i="1"/>
</calcChain>
</file>

<file path=xl/sharedStrings.xml><?xml version="1.0" encoding="utf-8"?>
<sst xmlns="http://schemas.openxmlformats.org/spreadsheetml/2006/main" count="43" uniqueCount="28">
  <si>
    <t>X (g/L)</t>
  </si>
  <si>
    <t>D (1/h)</t>
  </si>
  <si>
    <t>rCO2 (mmol/g/h)</t>
  </si>
  <si>
    <t>rO2 (mmol/g/h)</t>
  </si>
  <si>
    <t>rx (mmol/g/h)</t>
  </si>
  <si>
    <t>rS (mmol/g/h)</t>
  </si>
  <si>
    <t>rE (mmol/g/h)</t>
  </si>
  <si>
    <t>rATP ox (mmol/g/h)</t>
  </si>
  <si>
    <t>rATP et (mmol/g/h)</t>
  </si>
  <si>
    <t>Gluk</t>
  </si>
  <si>
    <t>O2</t>
  </si>
  <si>
    <t>X</t>
  </si>
  <si>
    <t>Et</t>
  </si>
  <si>
    <t>CO2</t>
  </si>
  <si>
    <t>Wat</t>
  </si>
  <si>
    <t>C</t>
  </si>
  <si>
    <t>H</t>
  </si>
  <si>
    <t>O</t>
  </si>
  <si>
    <t>N</t>
  </si>
  <si>
    <t>NH3</t>
  </si>
  <si>
    <t>s1</t>
  </si>
  <si>
    <t>s2</t>
  </si>
  <si>
    <t>s3</t>
  </si>
  <si>
    <t>ratp_et (mmol/g/h)</t>
  </si>
  <si>
    <t>P/O</t>
  </si>
  <si>
    <t>ratp_res (mmmol/g/h)</t>
  </si>
  <si>
    <t>ratp_tot</t>
  </si>
  <si>
    <t>allighed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</si>
</sst>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ratp</a:t>
            </a:r>
            <a:r>
              <a:rPr lang="en-US" baseline="0"/>
              <a:t> vs mu (P/O=1.5)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63648293963301"/>
          <c:y val="0.20453703703703699"/>
          <c:w val="0.81343307086614203"/>
          <c:h val="0.64871172353455797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Sheet2!$B$10:$B$20</c:f>
              <c:numCache>
                <c:formatCode>General</c:formatCode>
                <c:ptCount val="11"/>
                <c:pt idx="0">
                  <c:v>0.253</c:v>
                </c:pt>
                <c:pt idx="1">
                  <c:v>0.27</c:v>
                </c:pt>
                <c:pt idx="2">
                  <c:v>0.28999999999999998</c:v>
                </c:pt>
                <c:pt idx="3">
                  <c:v>0.31</c:v>
                </c:pt>
                <c:pt idx="4">
                  <c:v>0.33</c:v>
                </c:pt>
                <c:pt idx="5">
                  <c:v>0.35</c:v>
                </c:pt>
                <c:pt idx="6">
                  <c:v>0.37</c:v>
                </c:pt>
                <c:pt idx="7">
                  <c:v>0.39</c:v>
                </c:pt>
                <c:pt idx="8">
                  <c:v>0.41</c:v>
                </c:pt>
                <c:pt idx="9">
                  <c:v>0.43</c:v>
                </c:pt>
                <c:pt idx="10">
                  <c:v>0.45</c:v>
                </c:pt>
              </c:numCache>
            </c:numRef>
          </c:xVal>
          <c:yVal>
            <c:numRef>
              <c:f>Sheet2!$H$10:$H$20</c:f>
              <c:numCache>
                <c:formatCode>General</c:formatCode>
                <c:ptCount val="11"/>
                <c:pt idx="0">
                  <c:v>0.33121000000000222</c:v>
                </c:pt>
                <c:pt idx="1">
                  <c:v>5.5599000000000025</c:v>
                </c:pt>
                <c:pt idx="2">
                  <c:v>11.711300000000001</c:v>
                </c:pt>
                <c:pt idx="3">
                  <c:v>17.8627</c:v>
                </c:pt>
                <c:pt idx="4">
                  <c:v>24.014100000000003</c:v>
                </c:pt>
                <c:pt idx="5">
                  <c:v>30.165500000000002</c:v>
                </c:pt>
                <c:pt idx="6">
                  <c:v>36.316900000000004</c:v>
                </c:pt>
                <c:pt idx="7">
                  <c:v>42.468299999999999</c:v>
                </c:pt>
                <c:pt idx="8">
                  <c:v>48.619700000000002</c:v>
                </c:pt>
                <c:pt idx="9">
                  <c:v>54.771100000000004</c:v>
                </c:pt>
                <c:pt idx="10">
                  <c:v>60.922499999999999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C-4333-BC86-5C268F55AD90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Sheet2!$B$10:$B$20</c:f>
              <c:numCache>
                <c:formatCode>General</c:formatCode>
                <c:ptCount val="11"/>
                <c:pt idx="0">
                  <c:v>0.253</c:v>
                </c:pt>
                <c:pt idx="1">
                  <c:v>0.27</c:v>
                </c:pt>
                <c:pt idx="2">
                  <c:v>0.28999999999999998</c:v>
                </c:pt>
                <c:pt idx="3">
                  <c:v>0.31</c:v>
                </c:pt>
                <c:pt idx="4">
                  <c:v>0.33</c:v>
                </c:pt>
                <c:pt idx="5">
                  <c:v>0.35</c:v>
                </c:pt>
                <c:pt idx="6">
                  <c:v>0.37</c:v>
                </c:pt>
                <c:pt idx="7">
                  <c:v>0.39</c:v>
                </c:pt>
                <c:pt idx="8">
                  <c:v>0.41</c:v>
                </c:pt>
                <c:pt idx="9">
                  <c:v>0.43</c:v>
                </c:pt>
                <c:pt idx="10">
                  <c:v>0.45</c:v>
                </c:pt>
              </c:numCache>
            </c:numRef>
          </c:xVal>
          <c:yVal>
            <c:numRef>
              <c:f>Sheet2!$I$10:$I$20</c:f>
              <c:numCache>
                <c:formatCode>General</c:formatCode>
                <c:ptCount val="11"/>
                <c:pt idx="0">
                  <c:v>23.765205000000002</c:v>
                </c:pt>
                <c:pt idx="1">
                  <c:v>22.234949999999998</c:v>
                </c:pt>
                <c:pt idx="2">
                  <c:v>20.434650000000001</c:v>
                </c:pt>
                <c:pt idx="3">
                  <c:v>18.634350000000005</c:v>
                </c:pt>
                <c:pt idx="4">
                  <c:v>16.834049999999998</c:v>
                </c:pt>
                <c:pt idx="5">
                  <c:v>15.033750000000001</c:v>
                </c:pt>
                <c:pt idx="6">
                  <c:v>13.233450000000003</c:v>
                </c:pt>
                <c:pt idx="7">
                  <c:v>11.433149999999999</c:v>
                </c:pt>
                <c:pt idx="8">
                  <c:v>9.6328500000000012</c:v>
                </c:pt>
                <c:pt idx="9">
                  <c:v>7.832550000000003</c:v>
                </c:pt>
                <c:pt idx="10">
                  <c:v>6.0322499999999994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C-4333-BC86-5C268F55AD90}"/>
            </c:ext>
          </c:extLst>
        </c:ser>
        <c:ser>
          <c:idx val="0"/>
          <c:order val="2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2054963717770606E-2"/>
                  <c:y val="2.5271276022004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Sheet2!$B$10:$B$20</c:f>
              <c:numCache>
                <c:formatCode>General</c:formatCode>
                <c:ptCount val="11"/>
                <c:pt idx="0">
                  <c:v>0.253</c:v>
                </c:pt>
                <c:pt idx="1">
                  <c:v>0.27</c:v>
                </c:pt>
                <c:pt idx="2">
                  <c:v>0.28999999999999998</c:v>
                </c:pt>
                <c:pt idx="3">
                  <c:v>0.31</c:v>
                </c:pt>
                <c:pt idx="4">
                  <c:v>0.33</c:v>
                </c:pt>
                <c:pt idx="5">
                  <c:v>0.35</c:v>
                </c:pt>
                <c:pt idx="6">
                  <c:v>0.37</c:v>
                </c:pt>
                <c:pt idx="7">
                  <c:v>0.39</c:v>
                </c:pt>
                <c:pt idx="8">
                  <c:v>0.41</c:v>
                </c:pt>
                <c:pt idx="9">
                  <c:v>0.43</c:v>
                </c:pt>
                <c:pt idx="10">
                  <c:v>0.45</c:v>
                </c:pt>
              </c:numCache>
            </c:numRef>
          </c:xVal>
          <c:yVal>
            <c:numRef>
              <c:f>Sheet2!$J$10:$J$20</c:f>
              <c:numCache>
                <c:formatCode>General</c:formatCode>
                <c:ptCount val="11"/>
                <c:pt idx="0">
                  <c:v>24.096415000000004</c:v>
                </c:pt>
                <c:pt idx="1">
                  <c:v>27.79485</c:v>
                </c:pt>
                <c:pt idx="2">
                  <c:v>32.145949999999999</c:v>
                </c:pt>
                <c:pt idx="3">
                  <c:v>36.497050000000002</c:v>
                </c:pt>
                <c:pt idx="4">
                  <c:v>40.848150000000004</c:v>
                </c:pt>
                <c:pt idx="5">
                  <c:v>45.199250000000006</c:v>
                </c:pt>
                <c:pt idx="6">
                  <c:v>49.550350000000009</c:v>
                </c:pt>
                <c:pt idx="7">
                  <c:v>53.901449999999997</c:v>
                </c:pt>
                <c:pt idx="8">
                  <c:v>58.252549999999999</c:v>
                </c:pt>
                <c:pt idx="9">
                  <c:v>62.603650000000009</c:v>
                </c:pt>
                <c:pt idx="10">
                  <c:v>66.954750000000004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7C-4333-BC86-5C268F55AD9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187550518122899E-2"/>
                  <c:y val="1.505015640168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Sheet2!$B$5:$B$9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0.24299999999999999</c:v>
                </c:pt>
              </c:numCache>
            </c:numRef>
          </c:xVal>
          <c:yVal>
            <c:numRef>
              <c:f>Sheet2!$J$5:$J$9</c:f>
              <c:numCache>
                <c:formatCode>General</c:formatCode>
                <c:ptCount val="5"/>
                <c:pt idx="0">
                  <c:v>6.3654000000000011</c:v>
                </c:pt>
                <c:pt idx="1">
                  <c:v>10.794300000000002</c:v>
                </c:pt>
                <c:pt idx="2">
                  <c:v>15.223199999999999</c:v>
                </c:pt>
                <c:pt idx="3">
                  <c:v>19.652100000000004</c:v>
                </c:pt>
                <c:pt idx="4">
                  <c:v>23.460954000000001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7C-4333-BC86-5C268F55A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71553072"/>
        <c:axId val="-1171555392"/>
      </c:scatterChart>
      <c:valAx>
        <c:axId val="-117155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1555392"/>
        <c:crosses val="autoZero"/>
        <c:crossBetween val="midCat"/>
      </c:valAx>
      <c:valAx>
        <c:axId val="-11715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Ratp (mmol/g/h)</a:t>
                </a:r>
              </a:p>
            </c:rich>
          </c:tx>
          <c:layout>
            <c:manualLayout>
              <c:xMode val="edge"/>
              <c:yMode val="edge"/>
              <c:x val="2.16526684164479E-2"/>
              <c:y val="0.36135790317876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155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793750</xdr:colOff>
      <xdr:row>3</xdr:row>
      <xdr:rowOff>520700</xdr:rowOff>
    </xdr:from>
    <xdr:to>
      <xdr:col>17</xdr:col>
      <xdr:colOff>520700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32"/>
  <sheetViews>
    <sheetView tabSelected="1" topLeftCell="B10" workbookViewId="0">
      <selection activeCell="L31" sqref="L31"/>
    </sheetView>
  </sheetViews>
  <sheetFormatPr defaultColWidth="11" defaultRowHeight="15.75" x14ac:dyDescent="0.25"/>
  <sheetData>
    <row r="4" spans="2:18" x14ac:dyDescent="0.25">
      <c r="B4" t="s">
        <v>0</v>
      </c>
      <c r="C4">
        <v>13.662710000000001</v>
      </c>
      <c r="D4">
        <v>13.774420000000001</v>
      </c>
      <c r="E4">
        <v>13.88613</v>
      </c>
      <c r="F4">
        <v>13.99784</v>
      </c>
      <c r="G4">
        <v>14.093910600000001</v>
      </c>
      <c r="H4">
        <v>12.063475169094545</v>
      </c>
      <c r="I4">
        <v>9.5019857169013449</v>
      </c>
      <c r="J4">
        <v>7.7763304983013768</v>
      </c>
      <c r="K4">
        <v>6.7761756717004573</v>
      </c>
      <c r="L4">
        <v>6.0870300530991699</v>
      </c>
      <c r="M4">
        <v>5.5173215624995464</v>
      </c>
      <c r="N4">
        <v>5.0203941519007458</v>
      </c>
      <c r="O4">
        <v>4.6165047333029179</v>
      </c>
      <c r="P4">
        <v>4.3148201067001537</v>
      </c>
      <c r="Q4">
        <v>4.0354138880979917</v>
      </c>
      <c r="R4">
        <v>3.5312634375009111</v>
      </c>
    </row>
    <row r="5" spans="2:18" x14ac:dyDescent="0.25">
      <c r="B5" t="s">
        <v>1</v>
      </c>
      <c r="C5">
        <v>0.05</v>
      </c>
      <c r="D5">
        <v>0.1</v>
      </c>
      <c r="E5">
        <v>0.15</v>
      </c>
      <c r="F5">
        <v>0.2</v>
      </c>
      <c r="G5">
        <v>0.24299999999999999</v>
      </c>
      <c r="H5">
        <v>0.253</v>
      </c>
      <c r="I5">
        <v>0.27</v>
      </c>
      <c r="J5">
        <v>0.28999999999999998</v>
      </c>
      <c r="K5">
        <v>0.31</v>
      </c>
      <c r="L5">
        <v>0.33</v>
      </c>
      <c r="M5">
        <v>0.35</v>
      </c>
      <c r="N5">
        <v>0.37</v>
      </c>
      <c r="O5">
        <v>0.39</v>
      </c>
      <c r="P5">
        <v>0.41</v>
      </c>
      <c r="Q5">
        <v>0.43</v>
      </c>
      <c r="R5">
        <v>0.45</v>
      </c>
    </row>
    <row r="6" spans="2:18" x14ac:dyDescent="0.25">
      <c r="B6" t="s">
        <v>2</v>
      </c>
      <c r="C6">
        <v>2.1218000000000004</v>
      </c>
      <c r="D6">
        <v>3.5981000000000005</v>
      </c>
      <c r="E6">
        <v>5.0743999999999998</v>
      </c>
      <c r="F6">
        <v>6.5507000000000009</v>
      </c>
      <c r="G6">
        <v>7.8203180000000003</v>
      </c>
      <c r="H6">
        <v>8.0873400000000011</v>
      </c>
      <c r="I6">
        <v>10.191600000000001</v>
      </c>
      <c r="J6">
        <v>12.667200000000001</v>
      </c>
      <c r="K6">
        <v>15.142800000000001</v>
      </c>
      <c r="L6">
        <v>17.618400000000001</v>
      </c>
      <c r="M6">
        <v>20.094000000000001</v>
      </c>
      <c r="N6">
        <v>22.569600000000001</v>
      </c>
      <c r="O6">
        <v>25.045200000000001</v>
      </c>
      <c r="P6">
        <v>27.520800000000001</v>
      </c>
      <c r="Q6">
        <v>29.996400000000001</v>
      </c>
      <c r="R6">
        <v>32.472000000000001</v>
      </c>
    </row>
    <row r="7" spans="2:18" x14ac:dyDescent="0.25">
      <c r="B7" t="s">
        <v>3</v>
      </c>
      <c r="C7">
        <v>2.1218000000000004</v>
      </c>
      <c r="D7">
        <v>3.5981000000000005</v>
      </c>
      <c r="E7">
        <v>5.0743999999999998</v>
      </c>
      <c r="F7">
        <v>6.5507000000000009</v>
      </c>
      <c r="G7">
        <v>7.8203180000000003</v>
      </c>
      <c r="H7">
        <v>7.921735</v>
      </c>
      <c r="I7">
        <v>7.4116499999999998</v>
      </c>
      <c r="J7">
        <v>6.8115500000000004</v>
      </c>
      <c r="K7">
        <v>6.211450000000001</v>
      </c>
      <c r="L7">
        <v>5.6113499999999998</v>
      </c>
      <c r="M7">
        <v>5.0112500000000004</v>
      </c>
      <c r="N7">
        <v>4.411150000000001</v>
      </c>
      <c r="O7">
        <v>3.8110499999999998</v>
      </c>
      <c r="P7">
        <v>3.2109500000000004</v>
      </c>
      <c r="Q7">
        <v>2.610850000000001</v>
      </c>
      <c r="R7">
        <v>2.0107499999999998</v>
      </c>
    </row>
    <row r="8" spans="2:18" x14ac:dyDescent="0.25">
      <c r="B8" t="s">
        <v>4</v>
      </c>
      <c r="C8">
        <v>2.0325203252032522</v>
      </c>
      <c r="D8">
        <v>4.0650406504065044</v>
      </c>
      <c r="E8">
        <v>6.0975609756097562</v>
      </c>
      <c r="F8">
        <v>8.1300813008130088</v>
      </c>
      <c r="G8">
        <v>9.8780487804878039</v>
      </c>
      <c r="H8">
        <v>10.284552845528456</v>
      </c>
      <c r="I8">
        <v>10.975609756097562</v>
      </c>
      <c r="J8">
        <v>11.78861788617886</v>
      </c>
      <c r="K8">
        <v>12.601626016260163</v>
      </c>
      <c r="L8">
        <v>13.414634146341465</v>
      </c>
      <c r="M8">
        <v>14.227642276422763</v>
      </c>
      <c r="N8">
        <v>15.040650406504065</v>
      </c>
      <c r="O8">
        <v>15.853658536585366</v>
      </c>
      <c r="P8">
        <v>16.666666666666664</v>
      </c>
      <c r="Q8">
        <v>17.479674796747968</v>
      </c>
      <c r="R8">
        <v>18.292682926829269</v>
      </c>
    </row>
    <row r="9" spans="2:18" x14ac:dyDescent="0.25">
      <c r="B9" t="s">
        <v>5</v>
      </c>
      <c r="C9">
        <v>4.154320325203253</v>
      </c>
      <c r="D9">
        <v>7.6631406504065049</v>
      </c>
      <c r="E9">
        <v>11.171960975609755</v>
      </c>
      <c r="F9">
        <v>14.680781300813011</v>
      </c>
      <c r="G9">
        <v>17.698366780487802</v>
      </c>
      <c r="H9">
        <v>18.703102845528459</v>
      </c>
      <c r="I9">
        <v>26.727109756097565</v>
      </c>
      <c r="J9">
        <v>36.167117886178865</v>
      </c>
      <c r="K9">
        <v>45.60712601626016</v>
      </c>
      <c r="L9">
        <v>55.04713414634147</v>
      </c>
      <c r="M9">
        <v>64.487142276422759</v>
      </c>
      <c r="N9">
        <v>73.927150406504069</v>
      </c>
      <c r="O9">
        <v>83.367158536585379</v>
      </c>
      <c r="P9">
        <v>92.80716666666666</v>
      </c>
      <c r="Q9">
        <v>102.24717479674798</v>
      </c>
      <c r="R9">
        <v>111.68718292682927</v>
      </c>
    </row>
    <row r="10" spans="2:18" x14ac:dyDescent="0.25"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0.33121000000000222</v>
      </c>
      <c r="I10">
        <v>5.5599000000000025</v>
      </c>
      <c r="J10">
        <v>11.711300000000001</v>
      </c>
      <c r="K10">
        <v>17.8627</v>
      </c>
      <c r="L10">
        <v>24.014100000000003</v>
      </c>
      <c r="M10">
        <v>30.165500000000002</v>
      </c>
      <c r="N10">
        <v>36.316900000000004</v>
      </c>
      <c r="O10">
        <v>42.468299999999999</v>
      </c>
      <c r="P10">
        <v>48.619700000000002</v>
      </c>
      <c r="Q10">
        <v>54.771100000000004</v>
      </c>
      <c r="R10">
        <v>60.922499999999999</v>
      </c>
    </row>
    <row r="11" spans="2:18" x14ac:dyDescent="0.25">
      <c r="B11" t="s">
        <v>7</v>
      </c>
      <c r="C11">
        <v>6.3654000000000011</v>
      </c>
      <c r="D11">
        <v>10.794300000000002</v>
      </c>
      <c r="E11">
        <v>15.223199999999999</v>
      </c>
      <c r="F11">
        <v>19.652100000000004</v>
      </c>
      <c r="G11">
        <v>23.460954000000001</v>
      </c>
      <c r="H11">
        <v>23.765205000000002</v>
      </c>
      <c r="I11">
        <v>22.234949999999998</v>
      </c>
      <c r="J11">
        <v>20.434650000000001</v>
      </c>
      <c r="K11">
        <v>18.634350000000005</v>
      </c>
      <c r="L11">
        <v>16.834049999999998</v>
      </c>
      <c r="M11">
        <v>15.033750000000001</v>
      </c>
      <c r="N11">
        <v>13.233450000000003</v>
      </c>
      <c r="O11">
        <v>11.433149999999999</v>
      </c>
      <c r="P11">
        <v>9.6328500000000012</v>
      </c>
      <c r="Q11">
        <v>7.832550000000003</v>
      </c>
      <c r="R11">
        <v>6.0322499999999994</v>
      </c>
    </row>
    <row r="12" spans="2:18" x14ac:dyDescent="0.25"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0.33121000000000222</v>
      </c>
      <c r="I12">
        <v>5.5599000000000025</v>
      </c>
      <c r="J12">
        <v>11.711300000000001</v>
      </c>
      <c r="K12">
        <v>17.8627</v>
      </c>
      <c r="L12">
        <v>24.014100000000003</v>
      </c>
      <c r="M12">
        <v>30.165500000000002</v>
      </c>
      <c r="N12">
        <v>36.316900000000004</v>
      </c>
      <c r="O12">
        <v>42.468299999999999</v>
      </c>
      <c r="P12">
        <v>48.619700000000002</v>
      </c>
      <c r="Q12">
        <v>54.771100000000004</v>
      </c>
      <c r="R12">
        <v>60.922499999999999</v>
      </c>
    </row>
    <row r="13" spans="2:18" x14ac:dyDescent="0.25">
      <c r="B13" t="s">
        <v>8</v>
      </c>
      <c r="C13">
        <v>6.3654000000000011</v>
      </c>
      <c r="D13">
        <v>10.794300000000002</v>
      </c>
      <c r="E13">
        <v>15.223199999999999</v>
      </c>
      <c r="F13">
        <v>19.652100000000004</v>
      </c>
      <c r="G13">
        <v>23.460954000000001</v>
      </c>
      <c r="H13">
        <v>24.096415000000004</v>
      </c>
      <c r="I13">
        <v>27.79485</v>
      </c>
      <c r="J13">
        <v>32.145949999999999</v>
      </c>
      <c r="K13">
        <v>36.497050000000002</v>
      </c>
      <c r="L13">
        <v>40.848150000000004</v>
      </c>
      <c r="M13">
        <v>45.199250000000006</v>
      </c>
      <c r="N13">
        <v>49.550350000000009</v>
      </c>
      <c r="O13">
        <v>53.901449999999997</v>
      </c>
      <c r="P13">
        <v>58.252549999999999</v>
      </c>
      <c r="Q13">
        <v>62.603650000000009</v>
      </c>
      <c r="R13">
        <v>66.954750000000004</v>
      </c>
    </row>
    <row r="23" spans="3:15" x14ac:dyDescent="0.25">
      <c r="D23" s="2" t="s">
        <v>9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14</v>
      </c>
      <c r="J23" s="2" t="s">
        <v>19</v>
      </c>
    </row>
    <row r="24" spans="3:15" x14ac:dyDescent="0.25">
      <c r="C24" t="s">
        <v>15</v>
      </c>
      <c r="D24">
        <v>-1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L24">
        <v>0</v>
      </c>
      <c r="N24">
        <f t="array" ref="N24:N30">MMULT(MINVERSE(D24:J30),L24:L30)</f>
        <v>0.82500000000000029</v>
      </c>
      <c r="O24" s="2" t="s">
        <v>9</v>
      </c>
    </row>
    <row r="25" spans="3:15" x14ac:dyDescent="0.25">
      <c r="C25" t="s">
        <v>16</v>
      </c>
      <c r="D25">
        <v>-2</v>
      </c>
      <c r="E25">
        <v>0</v>
      </c>
      <c r="F25">
        <v>1.6</v>
      </c>
      <c r="G25">
        <v>3</v>
      </c>
      <c r="H25">
        <v>0</v>
      </c>
      <c r="I25">
        <v>2</v>
      </c>
      <c r="J25">
        <v>-3</v>
      </c>
      <c r="L25">
        <v>0</v>
      </c>
      <c r="N25">
        <v>0.8</v>
      </c>
      <c r="O25" s="2" t="s">
        <v>10</v>
      </c>
    </row>
    <row r="26" spans="3:15" x14ac:dyDescent="0.25">
      <c r="C26" t="s">
        <v>17</v>
      </c>
      <c r="D26">
        <v>-1</v>
      </c>
      <c r="E26">
        <v>-2</v>
      </c>
      <c r="F26">
        <v>0.5</v>
      </c>
      <c r="G26">
        <v>0.5</v>
      </c>
      <c r="H26">
        <v>2</v>
      </c>
      <c r="I26">
        <v>1</v>
      </c>
      <c r="J26">
        <v>0</v>
      </c>
      <c r="L26">
        <v>0</v>
      </c>
      <c r="N26">
        <v>2.5000000000000001E-2</v>
      </c>
      <c r="O26" s="2" t="s">
        <v>11</v>
      </c>
    </row>
    <row r="27" spans="3:15" x14ac:dyDescent="0.25">
      <c r="C27" t="s">
        <v>18</v>
      </c>
      <c r="D27">
        <v>0</v>
      </c>
      <c r="E27">
        <v>0</v>
      </c>
      <c r="F27">
        <v>0.2</v>
      </c>
      <c r="G27">
        <v>0</v>
      </c>
      <c r="H27">
        <v>0</v>
      </c>
      <c r="I27">
        <v>0</v>
      </c>
      <c r="J27">
        <v>-1</v>
      </c>
      <c r="L27">
        <v>0</v>
      </c>
      <c r="N27">
        <v>0</v>
      </c>
      <c r="O27" s="2" t="s">
        <v>12</v>
      </c>
    </row>
    <row r="28" spans="3:15" x14ac:dyDescent="0.25">
      <c r="C28" t="s">
        <v>20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L28">
        <v>0.8</v>
      </c>
      <c r="N28">
        <v>0.8</v>
      </c>
      <c r="O28" s="2" t="s">
        <v>13</v>
      </c>
    </row>
    <row r="29" spans="3:15" x14ac:dyDescent="0.25">
      <c r="C29" t="s">
        <v>21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L29">
        <v>0.8</v>
      </c>
      <c r="N29">
        <v>0.8125</v>
      </c>
      <c r="O29" s="2" t="s">
        <v>14</v>
      </c>
    </row>
    <row r="30" spans="3:15" x14ac:dyDescent="0.25">
      <c r="C30" t="s">
        <v>22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L30">
        <v>2.5000000000000001E-2</v>
      </c>
      <c r="N30">
        <v>5.000000000000001E-3</v>
      </c>
      <c r="O30" s="2" t="s">
        <v>19</v>
      </c>
    </row>
    <row r="32" spans="3:15" x14ac:dyDescent="0.25">
      <c r="F32">
        <f>F24*4+F25*1+F26*-2+F27*-3</f>
        <v>3.9999999999999996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activeCell="J20" activeCellId="14" sqref="F16 E20 F21:F22 F19 G18:H18 I21 I21:I22 H24:H25 H26 H29:H30 H31 I29:I30 J25:J26 J23 J20"/>
    </sheetView>
  </sheetViews>
  <sheetFormatPr defaultColWidth="11" defaultRowHeight="15.75" x14ac:dyDescent="0.25"/>
  <cols>
    <col min="9" max="9" width="12.375" customWidth="1"/>
  </cols>
  <sheetData>
    <row r="1" spans="1:13" x14ac:dyDescent="0.25">
      <c r="I1" s="2" t="s">
        <v>24</v>
      </c>
    </row>
    <row r="2" spans="1:13" x14ac:dyDescent="0.25">
      <c r="I2">
        <v>1.5</v>
      </c>
      <c r="J2">
        <v>2.6</v>
      </c>
      <c r="K2" t="s">
        <v>27</v>
      </c>
    </row>
    <row r="4" spans="1:13" ht="47.25" x14ac:dyDescent="0.25">
      <c r="A4" s="2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23</v>
      </c>
      <c r="I4" s="3" t="s">
        <v>25</v>
      </c>
      <c r="J4" s="3" t="s">
        <v>26</v>
      </c>
      <c r="K4" s="1"/>
      <c r="L4" s="1"/>
      <c r="M4" s="1"/>
    </row>
    <row r="5" spans="1:13" x14ac:dyDescent="0.25">
      <c r="A5">
        <v>13.662710000000001</v>
      </c>
      <c r="B5">
        <v>0.05</v>
      </c>
      <c r="C5">
        <v>2.1218000000000004</v>
      </c>
      <c r="D5">
        <v>2.1218000000000004</v>
      </c>
      <c r="E5">
        <v>2.03252032520325</v>
      </c>
      <c r="F5">
        <v>4.154320325203253</v>
      </c>
      <c r="G5">
        <v>0</v>
      </c>
      <c r="H5">
        <f>G5</f>
        <v>0</v>
      </c>
      <c r="I5">
        <f>$I$2*2*D5</f>
        <v>6.3654000000000011</v>
      </c>
      <c r="J5" s="4">
        <f>I5+H5</f>
        <v>6.3654000000000011</v>
      </c>
    </row>
    <row r="6" spans="1:13" x14ac:dyDescent="0.25">
      <c r="A6">
        <v>13.774420000000001</v>
      </c>
      <c r="B6">
        <v>0.1</v>
      </c>
      <c r="C6">
        <v>3.5981000000000005</v>
      </c>
      <c r="D6">
        <v>3.5981000000000005</v>
      </c>
      <c r="E6">
        <v>4.0650406504065044</v>
      </c>
      <c r="F6">
        <v>7.6631406504065049</v>
      </c>
      <c r="G6">
        <v>0</v>
      </c>
      <c r="H6">
        <f t="shared" ref="H6:H20" si="0">G6</f>
        <v>0</v>
      </c>
      <c r="I6">
        <f t="shared" ref="I6:I20" si="1">$I$2*2*D6</f>
        <v>10.794300000000002</v>
      </c>
      <c r="J6" s="4">
        <f t="shared" ref="J6:J20" si="2">I6+H6</f>
        <v>10.794300000000002</v>
      </c>
    </row>
    <row r="7" spans="1:13" x14ac:dyDescent="0.25">
      <c r="A7">
        <v>13.88613</v>
      </c>
      <c r="B7">
        <v>0.15</v>
      </c>
      <c r="C7">
        <v>5.0743999999999998</v>
      </c>
      <c r="D7">
        <v>5.0743999999999998</v>
      </c>
      <c r="E7">
        <v>6.0975609756097562</v>
      </c>
      <c r="F7">
        <v>11.171960975609755</v>
      </c>
      <c r="G7">
        <v>0</v>
      </c>
      <c r="H7">
        <f t="shared" si="0"/>
        <v>0</v>
      </c>
      <c r="I7">
        <f t="shared" si="1"/>
        <v>15.223199999999999</v>
      </c>
      <c r="J7" s="4">
        <f t="shared" si="2"/>
        <v>15.223199999999999</v>
      </c>
    </row>
    <row r="8" spans="1:13" x14ac:dyDescent="0.25">
      <c r="A8">
        <v>13.99784</v>
      </c>
      <c r="B8">
        <v>0.2</v>
      </c>
      <c r="C8">
        <v>6.5507000000000009</v>
      </c>
      <c r="D8">
        <v>6.5507000000000009</v>
      </c>
      <c r="E8">
        <v>8.1300813008130088</v>
      </c>
      <c r="F8">
        <v>14.680781300813011</v>
      </c>
      <c r="G8">
        <v>0</v>
      </c>
      <c r="H8">
        <f t="shared" si="0"/>
        <v>0</v>
      </c>
      <c r="I8">
        <f t="shared" si="1"/>
        <v>19.652100000000004</v>
      </c>
      <c r="J8" s="4">
        <f t="shared" si="2"/>
        <v>19.652100000000004</v>
      </c>
    </row>
    <row r="9" spans="1:13" x14ac:dyDescent="0.25">
      <c r="A9">
        <v>14.093910600000001</v>
      </c>
      <c r="B9">
        <v>0.24299999999999999</v>
      </c>
      <c r="C9">
        <v>7.8203180000000003</v>
      </c>
      <c r="D9">
        <v>7.8203180000000003</v>
      </c>
      <c r="E9">
        <v>9.8780487804878039</v>
      </c>
      <c r="F9">
        <v>17.698366780487802</v>
      </c>
      <c r="G9">
        <v>0</v>
      </c>
      <c r="H9">
        <f t="shared" si="0"/>
        <v>0</v>
      </c>
      <c r="I9">
        <f t="shared" si="1"/>
        <v>23.460954000000001</v>
      </c>
      <c r="J9" s="4">
        <f t="shared" si="2"/>
        <v>23.460954000000001</v>
      </c>
    </row>
    <row r="10" spans="1:13" x14ac:dyDescent="0.25">
      <c r="A10">
        <v>12.063475169094545</v>
      </c>
      <c r="B10">
        <v>0.253</v>
      </c>
      <c r="C10">
        <v>8.0873400000000011</v>
      </c>
      <c r="D10">
        <v>7.921735</v>
      </c>
      <c r="E10">
        <v>10.284552845528456</v>
      </c>
      <c r="F10">
        <v>18.703102845528459</v>
      </c>
      <c r="G10">
        <v>0.33121000000000222</v>
      </c>
      <c r="H10">
        <f t="shared" si="0"/>
        <v>0.33121000000000222</v>
      </c>
      <c r="I10">
        <f t="shared" si="1"/>
        <v>23.765205000000002</v>
      </c>
      <c r="J10" s="4">
        <f t="shared" si="2"/>
        <v>24.096415000000004</v>
      </c>
    </row>
    <row r="11" spans="1:13" x14ac:dyDescent="0.25">
      <c r="A11">
        <v>9.5019857169013449</v>
      </c>
      <c r="B11">
        <v>0.27</v>
      </c>
      <c r="C11">
        <v>10.191600000000001</v>
      </c>
      <c r="D11">
        <v>7.4116499999999998</v>
      </c>
      <c r="E11">
        <v>10.975609756097562</v>
      </c>
      <c r="F11">
        <v>26.727109756097565</v>
      </c>
      <c r="G11">
        <v>5.5599000000000025</v>
      </c>
      <c r="H11">
        <f t="shared" si="0"/>
        <v>5.5599000000000025</v>
      </c>
      <c r="I11">
        <f t="shared" si="1"/>
        <v>22.234949999999998</v>
      </c>
      <c r="J11" s="4">
        <f t="shared" si="2"/>
        <v>27.79485</v>
      </c>
    </row>
    <row r="12" spans="1:13" x14ac:dyDescent="0.25">
      <c r="A12">
        <v>7.7763304983013768</v>
      </c>
      <c r="B12">
        <v>0.28999999999999998</v>
      </c>
      <c r="C12">
        <v>12.667200000000001</v>
      </c>
      <c r="D12">
        <v>6.8115500000000004</v>
      </c>
      <c r="E12">
        <v>11.78861788617886</v>
      </c>
      <c r="F12">
        <v>36.167117886178865</v>
      </c>
      <c r="G12">
        <v>11.711300000000001</v>
      </c>
      <c r="H12">
        <f t="shared" si="0"/>
        <v>11.711300000000001</v>
      </c>
      <c r="I12">
        <f t="shared" si="1"/>
        <v>20.434650000000001</v>
      </c>
      <c r="J12" s="4">
        <f t="shared" si="2"/>
        <v>32.145949999999999</v>
      </c>
    </row>
    <row r="13" spans="1:13" x14ac:dyDescent="0.25">
      <c r="A13">
        <v>6.7761756717004573</v>
      </c>
      <c r="B13">
        <v>0.31</v>
      </c>
      <c r="C13">
        <v>15.142800000000001</v>
      </c>
      <c r="D13">
        <v>6.211450000000001</v>
      </c>
      <c r="E13">
        <v>12.601626016260163</v>
      </c>
      <c r="F13">
        <v>45.60712601626016</v>
      </c>
      <c r="G13">
        <v>17.8627</v>
      </c>
      <c r="H13">
        <f t="shared" si="0"/>
        <v>17.8627</v>
      </c>
      <c r="I13">
        <f t="shared" si="1"/>
        <v>18.634350000000005</v>
      </c>
      <c r="J13" s="4">
        <f t="shared" si="2"/>
        <v>36.497050000000002</v>
      </c>
    </row>
    <row r="14" spans="1:13" x14ac:dyDescent="0.25">
      <c r="A14">
        <v>6.0870300530991699</v>
      </c>
      <c r="B14">
        <v>0.33</v>
      </c>
      <c r="C14">
        <v>17.618400000000001</v>
      </c>
      <c r="D14">
        <v>5.6113499999999998</v>
      </c>
      <c r="E14">
        <v>13.414634146341465</v>
      </c>
      <c r="F14">
        <v>55.04713414634147</v>
      </c>
      <c r="G14">
        <v>24.014100000000003</v>
      </c>
      <c r="H14">
        <f t="shared" si="0"/>
        <v>24.014100000000003</v>
      </c>
      <c r="I14">
        <f t="shared" si="1"/>
        <v>16.834049999999998</v>
      </c>
      <c r="J14" s="4">
        <f t="shared" si="2"/>
        <v>40.848150000000004</v>
      </c>
    </row>
    <row r="15" spans="1:13" x14ac:dyDescent="0.25">
      <c r="A15">
        <v>5.5173215624995464</v>
      </c>
      <c r="B15">
        <v>0.35</v>
      </c>
      <c r="C15">
        <v>20.094000000000001</v>
      </c>
      <c r="D15">
        <v>5.0112500000000004</v>
      </c>
      <c r="E15">
        <v>14.227642276422763</v>
      </c>
      <c r="F15">
        <v>64.487142276422759</v>
      </c>
      <c r="G15">
        <v>30.165500000000002</v>
      </c>
      <c r="H15">
        <f t="shared" si="0"/>
        <v>30.165500000000002</v>
      </c>
      <c r="I15">
        <f t="shared" si="1"/>
        <v>15.033750000000001</v>
      </c>
      <c r="J15" s="4">
        <f t="shared" si="2"/>
        <v>45.199250000000006</v>
      </c>
    </row>
    <row r="16" spans="1:13" x14ac:dyDescent="0.25">
      <c r="A16">
        <v>5.0203941519007458</v>
      </c>
      <c r="B16">
        <v>0.37</v>
      </c>
      <c r="C16">
        <v>22.569600000000001</v>
      </c>
      <c r="D16">
        <v>4.411150000000001</v>
      </c>
      <c r="E16">
        <v>15.040650406504065</v>
      </c>
      <c r="F16">
        <v>73.927150406504069</v>
      </c>
      <c r="G16">
        <v>36.316900000000004</v>
      </c>
      <c r="H16">
        <f t="shared" si="0"/>
        <v>36.316900000000004</v>
      </c>
      <c r="I16">
        <f t="shared" si="1"/>
        <v>13.233450000000003</v>
      </c>
      <c r="J16" s="4">
        <f t="shared" si="2"/>
        <v>49.550350000000009</v>
      </c>
    </row>
    <row r="17" spans="1:10" x14ac:dyDescent="0.25">
      <c r="A17">
        <v>4.6165047333029179</v>
      </c>
      <c r="B17">
        <v>0.39</v>
      </c>
      <c r="C17">
        <v>25.045200000000001</v>
      </c>
      <c r="D17">
        <v>3.8110499999999998</v>
      </c>
      <c r="E17">
        <v>15.853658536585366</v>
      </c>
      <c r="F17">
        <v>83.367158536585379</v>
      </c>
      <c r="G17">
        <v>42.468299999999999</v>
      </c>
      <c r="H17">
        <f t="shared" si="0"/>
        <v>42.468299999999999</v>
      </c>
      <c r="I17">
        <f t="shared" si="1"/>
        <v>11.433149999999999</v>
      </c>
      <c r="J17" s="4">
        <f t="shared" si="2"/>
        <v>53.901449999999997</v>
      </c>
    </row>
    <row r="18" spans="1:10" x14ac:dyDescent="0.25">
      <c r="A18">
        <v>4.3148201067001537</v>
      </c>
      <c r="B18">
        <v>0.41</v>
      </c>
      <c r="C18">
        <v>27.520800000000001</v>
      </c>
      <c r="D18">
        <v>3.2109500000000004</v>
      </c>
      <c r="E18">
        <v>16.666666666666664</v>
      </c>
      <c r="F18">
        <v>92.80716666666666</v>
      </c>
      <c r="G18">
        <v>48.619700000000002</v>
      </c>
      <c r="H18">
        <f t="shared" si="0"/>
        <v>48.619700000000002</v>
      </c>
      <c r="I18">
        <f t="shared" si="1"/>
        <v>9.6328500000000012</v>
      </c>
      <c r="J18" s="4">
        <f t="shared" si="2"/>
        <v>58.252549999999999</v>
      </c>
    </row>
    <row r="19" spans="1:10" x14ac:dyDescent="0.25">
      <c r="A19">
        <v>4.0354138880979917</v>
      </c>
      <c r="B19">
        <v>0.43</v>
      </c>
      <c r="C19">
        <v>29.996400000000001</v>
      </c>
      <c r="D19">
        <v>2.610850000000001</v>
      </c>
      <c r="E19">
        <v>17.479674796747968</v>
      </c>
      <c r="F19">
        <v>102.24717479674798</v>
      </c>
      <c r="G19">
        <v>54.771100000000004</v>
      </c>
      <c r="H19">
        <f t="shared" si="0"/>
        <v>54.771100000000004</v>
      </c>
      <c r="I19">
        <f t="shared" si="1"/>
        <v>7.832550000000003</v>
      </c>
      <c r="J19" s="4">
        <f t="shared" si="2"/>
        <v>62.603650000000009</v>
      </c>
    </row>
    <row r="20" spans="1:10" x14ac:dyDescent="0.25">
      <c r="A20">
        <v>3.5312634375009111</v>
      </c>
      <c r="B20">
        <v>0.45</v>
      </c>
      <c r="C20">
        <v>32.472000000000001</v>
      </c>
      <c r="D20">
        <v>2.0107499999999998</v>
      </c>
      <c r="E20">
        <v>18.292682926829269</v>
      </c>
      <c r="F20">
        <v>111.68718292682927</v>
      </c>
      <c r="G20">
        <v>60.922499999999999</v>
      </c>
      <c r="H20">
        <f t="shared" si="0"/>
        <v>60.922499999999999</v>
      </c>
      <c r="I20">
        <f t="shared" si="1"/>
        <v>6.0322499999999994</v>
      </c>
      <c r="J20" s="4">
        <f t="shared" si="2"/>
        <v>66.954750000000004</v>
      </c>
    </row>
    <row r="24" spans="1:10" x14ac:dyDescent="0.25">
      <c r="E24">
        <f>217/1000*24.6</f>
        <v>5.3382000000000005</v>
      </c>
      <c r="F24">
        <f>88/1000*24.6</f>
        <v>2.1648000000000001</v>
      </c>
    </row>
    <row r="25" spans="1:10" x14ac:dyDescent="0.25">
      <c r="E25">
        <f>151/1000*24.6</f>
        <v>3.7145999999999999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</cp:lastModifiedBy>
  <dcterms:created xsi:type="dcterms:W3CDTF">2018-02-27T06:08:25Z</dcterms:created>
  <dcterms:modified xsi:type="dcterms:W3CDTF">2018-04-26T13:58:08Z</dcterms:modified>
</cp:coreProperties>
</file>