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zvsta\Documents\Universiteit\5 Fifth year\First semester\CSC\Data\"/>
    </mc:Choice>
  </mc:AlternateContent>
  <xr:revisionPtr revIDLastSave="0" documentId="13_ncr:1_{35BCAFB2-901F-46C4-9DB1-D17B6AA52E4C}" xr6:coauthVersionLast="44" xr6:coauthVersionMax="44" xr10:uidLastSave="{00000000-0000-0000-0000-000000000000}"/>
  <bookViews>
    <workbookView xWindow="2805" yWindow="2805" windowWidth="15375" windowHeight="7875" xr2:uid="{00000000-000D-0000-FFFF-FFFF00000000}"/>
  </bookViews>
  <sheets>
    <sheet name="Instructions" sheetId="1" r:id="rId1"/>
    <sheet name="Run 1" sheetId="2" r:id="rId2"/>
    <sheet name="Run 2" sheetId="3" r:id="rId3"/>
    <sheet name="Run 3" sheetId="4" r:id="rId4"/>
    <sheet name="Run 4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2" l="1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F68" i="7"/>
  <c r="F67" i="7"/>
  <c r="E77" i="7"/>
  <c r="F77" i="7" s="1"/>
  <c r="E62" i="7"/>
  <c r="F62" i="7" s="1"/>
  <c r="E47" i="7"/>
  <c r="F47" i="7" s="1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3" i="7"/>
  <c r="F64" i="7"/>
  <c r="F65" i="7"/>
  <c r="F66" i="7"/>
  <c r="F69" i="7"/>
  <c r="F70" i="7"/>
  <c r="F71" i="7"/>
  <c r="F72" i="7"/>
  <c r="F73" i="7"/>
  <c r="F74" i="7"/>
  <c r="F75" i="7"/>
  <c r="F76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</calcChain>
</file>

<file path=xl/sharedStrings.xml><?xml version="1.0" encoding="utf-8"?>
<sst xmlns="http://schemas.openxmlformats.org/spreadsheetml/2006/main" count="304" uniqueCount="45">
  <si>
    <t>Date</t>
  </si>
  <si>
    <t xml:space="preserve">Date and time </t>
  </si>
  <si>
    <t>Sample name</t>
  </si>
  <si>
    <t>Z1</t>
  </si>
  <si>
    <t>Z2</t>
  </si>
  <si>
    <t>Z3</t>
  </si>
  <si>
    <t>Z4</t>
  </si>
  <si>
    <t>Z5</t>
  </si>
  <si>
    <t>Z6</t>
  </si>
  <si>
    <t>Absorptivity</t>
  </si>
  <si>
    <t>Sample names</t>
  </si>
  <si>
    <t>Eng I dam</t>
  </si>
  <si>
    <t>Environoc</t>
  </si>
  <si>
    <t>Clarens</t>
  </si>
  <si>
    <t>Willie</t>
  </si>
  <si>
    <t>Boxer garden Juju</t>
  </si>
  <si>
    <t>Side garden Juju</t>
  </si>
  <si>
    <t>Explanation</t>
  </si>
  <si>
    <t>Park, no trees, on top of a hill, public park-no fertilizer</t>
  </si>
  <si>
    <t>Succulent garden- nothing over hanging and they don't drop much organic matter</t>
  </si>
  <si>
    <t>On top of a rock- rain removes organic matter and no fertilizer</t>
  </si>
  <si>
    <t>Contains diazotroph inoculum</t>
  </si>
  <si>
    <t>No fertilizer- might have good community of bacteria</t>
  </si>
  <si>
    <t>Sample date</t>
  </si>
  <si>
    <t>No foliage nearby sampling area, mostly near steps, dug underneath the steps to retrieve the sample</t>
  </si>
  <si>
    <t>RUN 1</t>
  </si>
  <si>
    <t>RUN 2</t>
  </si>
  <si>
    <t>Chancellor's building</t>
  </si>
  <si>
    <t>RUN 3</t>
  </si>
  <si>
    <t>pH</t>
  </si>
  <si>
    <t>Clarens, Willie, boxer garden</t>
  </si>
  <si>
    <t>Clarens, boxer garden</t>
  </si>
  <si>
    <t>Clarens, Willie</t>
  </si>
  <si>
    <t>Yasemine</t>
  </si>
  <si>
    <t>RUN 4</t>
  </si>
  <si>
    <t>Clarens, Willie, boxer garden- 5 g/L medium</t>
  </si>
  <si>
    <t>Clarens, Willie, boxer garden- 10 g/L medium</t>
  </si>
  <si>
    <t>Hours passed</t>
  </si>
  <si>
    <t>Surrounded by concrete, biomass cleared away often by groundskeepers, no fertilizer used</t>
  </si>
  <si>
    <t>Medium</t>
  </si>
  <si>
    <t>Modified Hoagland solution</t>
  </si>
  <si>
    <t>Modified burk's medium, different glucose concentrations</t>
  </si>
  <si>
    <t xml:space="preserve">Modified Burk's medium with 5g/L glucose </t>
  </si>
  <si>
    <t>Glucose [g/L]</t>
  </si>
  <si>
    <t>Glucose [mmol/L]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</si>
</sst>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/>
    <xf numFmtId="0" fontId="3" fillId="0" borderId="0" xfId="0" applyFont="1"/>
    <xf numFmtId="2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9">
    <dxf>
      <numFmt numFmtId="0" formatCode="General"/>
    </dxf>
    <dxf>
      <numFmt numFmtId="27" formatCode="yyyy/mm/dd\ hh:mm"/>
    </dxf>
    <dxf>
      <numFmt numFmtId="27" formatCode="yyyy/mm/dd\ hh:mm"/>
    </dxf>
    <dxf>
      <numFmt numFmtId="0" formatCode="General"/>
    </dxf>
    <dxf>
      <numFmt numFmtId="27" formatCode="yyyy/mm/dd\ hh:mm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27" formatCode="yyyy/mm/dd\ hh:mm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2000"/>
              <a:t>Suspended Run1 Absorbance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Z1-Environoc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'Run 1'!$D$2:$D$10</c:f>
              <c:numCache>
                <c:formatCode>General</c:formatCode>
                <c:ptCount val="9"/>
                <c:pt idx="0">
                  <c:v>0</c:v>
                </c:pt>
                <c:pt idx="1">
                  <c:v>23</c:v>
                </c:pt>
                <c:pt idx="2">
                  <c:v>47</c:v>
                </c:pt>
                <c:pt idx="3">
                  <c:v>70.5</c:v>
                </c:pt>
                <c:pt idx="4">
                  <c:v>91.75</c:v>
                </c:pt>
                <c:pt idx="5">
                  <c:v>115.5</c:v>
                </c:pt>
                <c:pt idx="6">
                  <c:v>139.5</c:v>
                </c:pt>
                <c:pt idx="7">
                  <c:v>163.25</c:v>
                </c:pt>
                <c:pt idx="8">
                  <c:v>187.25</c:v>
                </c:pt>
              </c:numCache>
            </c:numRef>
          </c:cat>
          <c:val>
            <c:numRef>
              <c:f>'Run 1'!$C$2:$C$10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3.4239999999999999</c:v>
                </c:pt>
                <c:pt idx="4">
                  <c:v>1.016</c:v>
                </c:pt>
                <c:pt idx="5">
                  <c:v>1.1000000000000001</c:v>
                </c:pt>
                <c:pt idx="6">
                  <c:v>0.78600000000000003</c:v>
                </c:pt>
                <c:pt idx="7">
                  <c:v>0.874</c:v>
                </c:pt>
                <c:pt idx="8">
                  <c:v>1.1519999999999999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7-4ED8-AD41-C07BB30505BE}"/>
            </c:ext>
          </c:extLst>
        </c:ser>
        <c:ser>
          <c:idx val="1"/>
          <c:order val="1"/>
          <c:tx>
            <c:v>Z2-Chancellor's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'Run 1'!$D$2:$D$10</c:f>
              <c:numCache>
                <c:formatCode>General</c:formatCode>
                <c:ptCount val="9"/>
                <c:pt idx="0">
                  <c:v>0</c:v>
                </c:pt>
                <c:pt idx="1">
                  <c:v>23</c:v>
                </c:pt>
                <c:pt idx="2">
                  <c:v>47</c:v>
                </c:pt>
                <c:pt idx="3">
                  <c:v>70.5</c:v>
                </c:pt>
                <c:pt idx="4">
                  <c:v>91.75</c:v>
                </c:pt>
                <c:pt idx="5">
                  <c:v>115.5</c:v>
                </c:pt>
                <c:pt idx="6">
                  <c:v>139.5</c:v>
                </c:pt>
                <c:pt idx="7">
                  <c:v>163.25</c:v>
                </c:pt>
                <c:pt idx="8">
                  <c:v>187.25</c:v>
                </c:pt>
              </c:numCache>
            </c:numRef>
          </c:cat>
          <c:val>
            <c:numRef>
              <c:f>'Run 1'!$C$11:$C$19</c:f>
              <c:numCache>
                <c:formatCode>0.00</c:formatCode>
                <c:ptCount val="9"/>
                <c:pt idx="0">
                  <c:v>0.13800000000000001</c:v>
                </c:pt>
                <c:pt idx="1">
                  <c:v>0.17399999999999999</c:v>
                </c:pt>
                <c:pt idx="2">
                  <c:v>2.8660000000000001</c:v>
                </c:pt>
                <c:pt idx="3">
                  <c:v>3.0779999999999998</c:v>
                </c:pt>
                <c:pt idx="4">
                  <c:v>0.75</c:v>
                </c:pt>
                <c:pt idx="5">
                  <c:v>1.65</c:v>
                </c:pt>
                <c:pt idx="6">
                  <c:v>1.4219999999999999</c:v>
                </c:pt>
                <c:pt idx="7">
                  <c:v>1.0960000000000001</c:v>
                </c:pt>
                <c:pt idx="8">
                  <c:v>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7-4ED8-AD41-C07BB3050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728352"/>
        <c:axId val="477404152"/>
      </c:lineChart>
      <c:catAx>
        <c:axId val="48372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Hours passed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04152"/>
        <c:crosses val="autoZero"/>
        <c:auto val="1"/>
        <c:lblAlgn val="ctr"/>
        <c:lblOffset val="100"/>
        <c:noMultiLvlLbl val="0"/>
      </c:catAx>
      <c:valAx>
        <c:axId val="47740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2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2000"/>
              <a:t>Suspended run 2 Absorbance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'Run 2'!$D$2:$D$12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17.3</c:v>
                </c:pt>
                <c:pt idx="3">
                  <c:v>26.5</c:v>
                </c:pt>
                <c:pt idx="4">
                  <c:v>41.5</c:v>
                </c:pt>
                <c:pt idx="5">
                  <c:v>47.5</c:v>
                </c:pt>
                <c:pt idx="6">
                  <c:v>65.5</c:v>
                </c:pt>
                <c:pt idx="7">
                  <c:v>70.25</c:v>
                </c:pt>
                <c:pt idx="8">
                  <c:v>75.25</c:v>
                </c:pt>
                <c:pt idx="9">
                  <c:v>89.5</c:v>
                </c:pt>
                <c:pt idx="10">
                  <c:v>93.75</c:v>
                </c:pt>
              </c:numCache>
            </c:numRef>
          </c:cat>
          <c:val>
            <c:numRef>
              <c:f>'Run 2'!$C$2:$C$12</c:f>
              <c:numCache>
                <c:formatCode>General</c:formatCode>
                <c:ptCount val="11"/>
                <c:pt idx="0">
                  <c:v>2.1000000000000001E-2</c:v>
                </c:pt>
                <c:pt idx="1">
                  <c:v>2.1999999999999999E-2</c:v>
                </c:pt>
                <c:pt idx="2">
                  <c:v>1.2999999999999999E-2</c:v>
                </c:pt>
                <c:pt idx="3">
                  <c:v>1.9E-2</c:v>
                </c:pt>
                <c:pt idx="4">
                  <c:v>9.2999999999999999E-2</c:v>
                </c:pt>
                <c:pt idx="5">
                  <c:v>0.16800000000000001</c:v>
                </c:pt>
                <c:pt idx="6">
                  <c:v>1.242</c:v>
                </c:pt>
                <c:pt idx="7">
                  <c:v>1.284</c:v>
                </c:pt>
                <c:pt idx="8">
                  <c:v>1.056</c:v>
                </c:pt>
                <c:pt idx="9">
                  <c:v>1.306</c:v>
                </c:pt>
                <c:pt idx="10">
                  <c:v>1.353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C-4B77-9188-38EC3ABF62AC}"/>
            </c:ext>
          </c:extLst>
        </c:ser>
        <c:ser>
          <c:idx val="1"/>
          <c:order val="1"/>
          <c:tx>
            <c:v>Z2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'Run 2'!$C$13:$C$23</c:f>
              <c:numCache>
                <c:formatCode>General</c:formatCode>
                <c:ptCount val="11"/>
                <c:pt idx="0">
                  <c:v>0</c:v>
                </c:pt>
                <c:pt idx="1">
                  <c:v>3.0000000000000001E-3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0</c:v>
                </c:pt>
                <c:pt idx="5">
                  <c:v>3.0000000000000001E-3</c:v>
                </c:pt>
                <c:pt idx="6">
                  <c:v>5.0999999999999997E-2</c:v>
                </c:pt>
                <c:pt idx="7">
                  <c:v>1.9E-2</c:v>
                </c:pt>
                <c:pt idx="8">
                  <c:v>0.25800000000000001</c:v>
                </c:pt>
                <c:pt idx="9">
                  <c:v>2.5999999999999999E-2</c:v>
                </c:pt>
                <c:pt idx="10">
                  <c:v>3.9E-2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C-4B77-9188-38EC3ABF62AC}"/>
            </c:ext>
          </c:extLst>
        </c:ser>
        <c:ser>
          <c:idx val="2"/>
          <c:order val="2"/>
          <c:tx>
            <c:v>Z3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'Run 2'!$C$24:$C$34</c:f>
              <c:numCache>
                <c:formatCode>General</c:formatCode>
                <c:ptCount val="11"/>
                <c:pt idx="0">
                  <c:v>2.7E-2</c:v>
                </c:pt>
                <c:pt idx="1">
                  <c:v>6.2E-2</c:v>
                </c:pt>
                <c:pt idx="2">
                  <c:v>1.4E-2</c:v>
                </c:pt>
                <c:pt idx="3">
                  <c:v>3.2000000000000001E-2</c:v>
                </c:pt>
                <c:pt idx="4">
                  <c:v>0.25900000000000001</c:v>
                </c:pt>
                <c:pt idx="5">
                  <c:v>0.40100000000000002</c:v>
                </c:pt>
                <c:pt idx="6">
                  <c:v>1.8819999999999999</c:v>
                </c:pt>
                <c:pt idx="7">
                  <c:v>1.9490000000000001</c:v>
                </c:pt>
                <c:pt idx="8">
                  <c:v>1.47</c:v>
                </c:pt>
                <c:pt idx="9">
                  <c:v>1.262</c:v>
                </c:pt>
                <c:pt idx="10">
                  <c:v>1.492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C-4B77-9188-38EC3ABF62AC}"/>
            </c:ext>
          </c:extLst>
        </c:ser>
        <c:ser>
          <c:idx val="3"/>
          <c:order val="3"/>
          <c:tx>
            <c:v>Z4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'Run 2'!$C$35:$C$45</c:f>
              <c:numCache>
                <c:formatCode>General</c:formatCode>
                <c:ptCount val="11"/>
                <c:pt idx="0">
                  <c:v>0.06</c:v>
                </c:pt>
                <c:pt idx="1">
                  <c:v>0.115</c:v>
                </c:pt>
                <c:pt idx="2">
                  <c:v>9.5000000000000001E-2</c:v>
                </c:pt>
                <c:pt idx="3">
                  <c:v>9.7000000000000003E-2</c:v>
                </c:pt>
                <c:pt idx="4">
                  <c:v>9.8000000000000004E-2</c:v>
                </c:pt>
                <c:pt idx="5">
                  <c:v>0.13800000000000001</c:v>
                </c:pt>
                <c:pt idx="6">
                  <c:v>1.8460000000000001</c:v>
                </c:pt>
                <c:pt idx="7">
                  <c:v>1.7230000000000001</c:v>
                </c:pt>
                <c:pt idx="8">
                  <c:v>1.4359999999999999</c:v>
                </c:pt>
                <c:pt idx="9">
                  <c:v>1.262</c:v>
                </c:pt>
                <c:pt idx="10">
                  <c:v>1.528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3C-4B77-9188-38EC3ABF62AC}"/>
            </c:ext>
          </c:extLst>
        </c:ser>
        <c:ser>
          <c:idx val="4"/>
          <c:order val="4"/>
          <c:tx>
            <c:v>Z5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'Run 2'!$C$46:$C$56</c:f>
              <c:numCache>
                <c:formatCode>General</c:formatCode>
                <c:ptCount val="11"/>
                <c:pt idx="0">
                  <c:v>0.34</c:v>
                </c:pt>
                <c:pt idx="1">
                  <c:v>0.35799999999999998</c:v>
                </c:pt>
                <c:pt idx="2">
                  <c:v>0.43</c:v>
                </c:pt>
                <c:pt idx="3">
                  <c:v>0.376</c:v>
                </c:pt>
                <c:pt idx="4">
                  <c:v>0.55000000000000004</c:v>
                </c:pt>
                <c:pt idx="5">
                  <c:v>0.46700000000000003</c:v>
                </c:pt>
                <c:pt idx="6">
                  <c:v>2.0099999999999998</c:v>
                </c:pt>
                <c:pt idx="7">
                  <c:v>1.8240000000000001</c:v>
                </c:pt>
                <c:pt idx="8">
                  <c:v>1.1830000000000001</c:v>
                </c:pt>
                <c:pt idx="9">
                  <c:v>1.7010000000000001</c:v>
                </c:pt>
                <c:pt idx="10">
                  <c:v>1.0589999999999999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3C-4B77-9188-38EC3ABF62AC}"/>
            </c:ext>
          </c:extLst>
        </c:ser>
        <c:ser>
          <c:idx val="5"/>
          <c:order val="5"/>
          <c:tx>
            <c:v>Z6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'Run 2'!$C$57:$C$67</c:f>
              <c:numCache>
                <c:formatCode>General</c:formatCode>
                <c:ptCount val="11"/>
                <c:pt idx="0">
                  <c:v>0.17699999999999999</c:v>
                </c:pt>
                <c:pt idx="1">
                  <c:v>0.19700000000000001</c:v>
                </c:pt>
                <c:pt idx="2">
                  <c:v>0.11899999999999999</c:v>
                </c:pt>
                <c:pt idx="3">
                  <c:v>0.109</c:v>
                </c:pt>
                <c:pt idx="4">
                  <c:v>0.10100000000000001</c:v>
                </c:pt>
                <c:pt idx="5">
                  <c:v>7.0000000000000007E-2</c:v>
                </c:pt>
                <c:pt idx="6">
                  <c:v>1.028</c:v>
                </c:pt>
                <c:pt idx="7">
                  <c:v>1.329</c:v>
                </c:pt>
                <c:pt idx="8">
                  <c:v>1.4119999999999999</c:v>
                </c:pt>
                <c:pt idx="9">
                  <c:v>1.524</c:v>
                </c:pt>
                <c:pt idx="10">
                  <c:v>1.7310000000000001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3C-4B77-9188-38EC3ABF6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570280"/>
        <c:axId val="608570608"/>
      </c:lineChart>
      <c:catAx>
        <c:axId val="608570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Hours passed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570608"/>
        <c:crosses val="autoZero"/>
        <c:auto val="1"/>
        <c:lblAlgn val="ctr"/>
        <c:lblOffset val="100"/>
        <c:noMultiLvlLbl val="0"/>
      </c:catAx>
      <c:valAx>
        <c:axId val="60857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Absorbance</a:t>
                </a:r>
              </a:p>
            </c:rich>
          </c:tx>
          <c:layout>
            <c:manualLayout>
              <c:xMode val="edge"/>
              <c:yMode val="edge"/>
              <c:x val="2.8014181552751687E-2"/>
              <c:y val="0.393486600353023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57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96944709590997"/>
          <c:y val="0.23781378717905419"/>
          <c:w val="9.8750090238952745E-2"/>
          <c:h val="0.387663693620418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2000"/>
              <a:t>Suspended run 3 absorbance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728695119158153E-2"/>
          <c:y val="9.8286472482447484E-2"/>
          <c:w val="0.79347273150544273"/>
          <c:h val="0.72418592468965848"/>
        </c:manualLayout>
      </c:layout>
      <c:lineChart>
        <c:grouping val="standard"/>
        <c:varyColors val="0"/>
        <c:ser>
          <c:idx val="0"/>
          <c:order val="0"/>
          <c:tx>
            <c:v>Z1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'Run 3'!$E$2:$E$9</c:f>
              <c:numCache>
                <c:formatCode>General</c:formatCode>
                <c:ptCount val="8"/>
                <c:pt idx="0">
                  <c:v>0</c:v>
                </c:pt>
                <c:pt idx="1">
                  <c:v>65.599999999999994</c:v>
                </c:pt>
                <c:pt idx="2">
                  <c:v>70</c:v>
                </c:pt>
                <c:pt idx="3">
                  <c:v>89.6</c:v>
                </c:pt>
                <c:pt idx="4">
                  <c:v>99</c:v>
                </c:pt>
                <c:pt idx="5">
                  <c:v>113.6</c:v>
                </c:pt>
                <c:pt idx="6">
                  <c:v>121</c:v>
                </c:pt>
                <c:pt idx="7">
                  <c:v>137.6</c:v>
                </c:pt>
              </c:numCache>
            </c:numRef>
          </c:cat>
          <c:val>
            <c:numRef>
              <c:f>'Run 3'!$C$2:$C$9</c:f>
              <c:numCache>
                <c:formatCode>General</c:formatCode>
                <c:ptCount val="8"/>
                <c:pt idx="0">
                  <c:v>2E-3</c:v>
                </c:pt>
                <c:pt idx="1">
                  <c:v>1.0580000000000001</c:v>
                </c:pt>
                <c:pt idx="2">
                  <c:v>1.294</c:v>
                </c:pt>
                <c:pt idx="3">
                  <c:v>1.522</c:v>
                </c:pt>
                <c:pt idx="4">
                  <c:v>1.516</c:v>
                </c:pt>
                <c:pt idx="5">
                  <c:v>1.53</c:v>
                </c:pt>
                <c:pt idx="6">
                  <c:v>1.61</c:v>
                </c:pt>
                <c:pt idx="7">
                  <c:v>1.599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25-49CA-8919-67D979CB2A68}"/>
            </c:ext>
          </c:extLst>
        </c:ser>
        <c:ser>
          <c:idx val="1"/>
          <c:order val="1"/>
          <c:tx>
            <c:v>Z2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'Run 3'!$E$2:$E$9</c:f>
              <c:numCache>
                <c:formatCode>General</c:formatCode>
                <c:ptCount val="8"/>
                <c:pt idx="0">
                  <c:v>0</c:v>
                </c:pt>
                <c:pt idx="1">
                  <c:v>65.599999999999994</c:v>
                </c:pt>
                <c:pt idx="2">
                  <c:v>70</c:v>
                </c:pt>
                <c:pt idx="3">
                  <c:v>89.6</c:v>
                </c:pt>
                <c:pt idx="4">
                  <c:v>99</c:v>
                </c:pt>
                <c:pt idx="5">
                  <c:v>113.6</c:v>
                </c:pt>
                <c:pt idx="6">
                  <c:v>121</c:v>
                </c:pt>
                <c:pt idx="7">
                  <c:v>137.6</c:v>
                </c:pt>
              </c:numCache>
            </c:numRef>
          </c:cat>
          <c:val>
            <c:numRef>
              <c:f>'Run 3'!$C$10:$C$17</c:f>
              <c:numCache>
                <c:formatCode>General</c:formatCode>
                <c:ptCount val="8"/>
                <c:pt idx="0">
                  <c:v>2.5999999999999999E-2</c:v>
                </c:pt>
                <c:pt idx="1">
                  <c:v>1.0960000000000001</c:v>
                </c:pt>
                <c:pt idx="2">
                  <c:v>1.2849999999999999</c:v>
                </c:pt>
                <c:pt idx="3">
                  <c:v>1.571</c:v>
                </c:pt>
                <c:pt idx="4">
                  <c:v>1.391</c:v>
                </c:pt>
                <c:pt idx="5">
                  <c:v>1.5289999999999999</c:v>
                </c:pt>
                <c:pt idx="6">
                  <c:v>1.607</c:v>
                </c:pt>
                <c:pt idx="7">
                  <c:v>1.6220000000000001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25-49CA-8919-67D979CB2A68}"/>
            </c:ext>
          </c:extLst>
        </c:ser>
        <c:ser>
          <c:idx val="2"/>
          <c:order val="2"/>
          <c:tx>
            <c:v>Z3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'Run 3'!$E$2:$E$9</c:f>
              <c:numCache>
                <c:formatCode>General</c:formatCode>
                <c:ptCount val="8"/>
                <c:pt idx="0">
                  <c:v>0</c:v>
                </c:pt>
                <c:pt idx="1">
                  <c:v>65.599999999999994</c:v>
                </c:pt>
                <c:pt idx="2">
                  <c:v>70</c:v>
                </c:pt>
                <c:pt idx="3">
                  <c:v>89.6</c:v>
                </c:pt>
                <c:pt idx="4">
                  <c:v>99</c:v>
                </c:pt>
                <c:pt idx="5">
                  <c:v>113.6</c:v>
                </c:pt>
                <c:pt idx="6">
                  <c:v>121</c:v>
                </c:pt>
                <c:pt idx="7">
                  <c:v>137.6</c:v>
                </c:pt>
              </c:numCache>
            </c:numRef>
          </c:cat>
          <c:val>
            <c:numRef>
              <c:f>'Run 3'!$C$18:$C$25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1.3340000000000001</c:v>
                </c:pt>
                <c:pt idx="2">
                  <c:v>1.256</c:v>
                </c:pt>
                <c:pt idx="3">
                  <c:v>1.611</c:v>
                </c:pt>
                <c:pt idx="4">
                  <c:v>1.391</c:v>
                </c:pt>
                <c:pt idx="5">
                  <c:v>1.5589999999999999</c:v>
                </c:pt>
                <c:pt idx="6">
                  <c:v>1.3839999999999999</c:v>
                </c:pt>
                <c:pt idx="7">
                  <c:v>1.391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25-49CA-8919-67D979CB2A68}"/>
            </c:ext>
          </c:extLst>
        </c:ser>
        <c:ser>
          <c:idx val="3"/>
          <c:order val="3"/>
          <c:tx>
            <c:v>Z4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'Run 3'!$E$2:$E$9</c:f>
              <c:numCache>
                <c:formatCode>General</c:formatCode>
                <c:ptCount val="8"/>
                <c:pt idx="0">
                  <c:v>0</c:v>
                </c:pt>
                <c:pt idx="1">
                  <c:v>65.599999999999994</c:v>
                </c:pt>
                <c:pt idx="2">
                  <c:v>70</c:v>
                </c:pt>
                <c:pt idx="3">
                  <c:v>89.6</c:v>
                </c:pt>
                <c:pt idx="4">
                  <c:v>99</c:v>
                </c:pt>
                <c:pt idx="5">
                  <c:v>113.6</c:v>
                </c:pt>
                <c:pt idx="6">
                  <c:v>121</c:v>
                </c:pt>
                <c:pt idx="7">
                  <c:v>137.6</c:v>
                </c:pt>
              </c:numCache>
            </c:numRef>
          </c:cat>
          <c:val>
            <c:numRef>
              <c:f>'Run 3'!$C$26:$C$33</c:f>
              <c:numCache>
                <c:formatCode>General</c:formatCode>
                <c:ptCount val="8"/>
                <c:pt idx="0">
                  <c:v>3.5000000000000003E-2</c:v>
                </c:pt>
                <c:pt idx="1">
                  <c:v>1.2430000000000001</c:v>
                </c:pt>
                <c:pt idx="2">
                  <c:v>1.133</c:v>
                </c:pt>
                <c:pt idx="3">
                  <c:v>1.403</c:v>
                </c:pt>
                <c:pt idx="4">
                  <c:v>1.4019999999999999</c:v>
                </c:pt>
                <c:pt idx="5">
                  <c:v>1.3140000000000001</c:v>
                </c:pt>
                <c:pt idx="6">
                  <c:v>1.4419999999999999</c:v>
                </c:pt>
                <c:pt idx="7">
                  <c:v>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25-49CA-8919-67D979CB2A68}"/>
            </c:ext>
          </c:extLst>
        </c:ser>
        <c:ser>
          <c:idx val="4"/>
          <c:order val="4"/>
          <c:tx>
            <c:v>Z5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'Run 3'!$E$2:$E$9</c:f>
              <c:numCache>
                <c:formatCode>General</c:formatCode>
                <c:ptCount val="8"/>
                <c:pt idx="0">
                  <c:v>0</c:v>
                </c:pt>
                <c:pt idx="1">
                  <c:v>65.599999999999994</c:v>
                </c:pt>
                <c:pt idx="2">
                  <c:v>70</c:v>
                </c:pt>
                <c:pt idx="3">
                  <c:v>89.6</c:v>
                </c:pt>
                <c:pt idx="4">
                  <c:v>99</c:v>
                </c:pt>
                <c:pt idx="5">
                  <c:v>113.6</c:v>
                </c:pt>
                <c:pt idx="6">
                  <c:v>121</c:v>
                </c:pt>
                <c:pt idx="7">
                  <c:v>137.6</c:v>
                </c:pt>
              </c:numCache>
            </c:numRef>
          </c:cat>
          <c:val>
            <c:numRef>
              <c:f>'Run 3'!$C$34:$C$41</c:f>
              <c:numCache>
                <c:formatCode>General</c:formatCode>
                <c:ptCount val="8"/>
                <c:pt idx="0">
                  <c:v>2E-3</c:v>
                </c:pt>
                <c:pt idx="1">
                  <c:v>1.2130000000000001</c:v>
                </c:pt>
                <c:pt idx="2">
                  <c:v>1.252</c:v>
                </c:pt>
                <c:pt idx="3">
                  <c:v>1.5109999999999999</c:v>
                </c:pt>
                <c:pt idx="4">
                  <c:v>0.97299999999999998</c:v>
                </c:pt>
                <c:pt idx="5">
                  <c:v>1.556</c:v>
                </c:pt>
                <c:pt idx="6">
                  <c:v>1.617</c:v>
                </c:pt>
                <c:pt idx="7">
                  <c:v>1.5960000000000001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25-49CA-8919-67D979CB2A68}"/>
            </c:ext>
          </c:extLst>
        </c:ser>
        <c:ser>
          <c:idx val="5"/>
          <c:order val="5"/>
          <c:tx>
            <c:v>Z6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'Run 3'!$E$2:$E$9</c:f>
              <c:numCache>
                <c:formatCode>General</c:formatCode>
                <c:ptCount val="8"/>
                <c:pt idx="0">
                  <c:v>0</c:v>
                </c:pt>
                <c:pt idx="1">
                  <c:v>65.599999999999994</c:v>
                </c:pt>
                <c:pt idx="2">
                  <c:v>70</c:v>
                </c:pt>
                <c:pt idx="3">
                  <c:v>89.6</c:v>
                </c:pt>
                <c:pt idx="4">
                  <c:v>99</c:v>
                </c:pt>
                <c:pt idx="5">
                  <c:v>113.6</c:v>
                </c:pt>
                <c:pt idx="6">
                  <c:v>121</c:v>
                </c:pt>
                <c:pt idx="7">
                  <c:v>137.6</c:v>
                </c:pt>
              </c:numCache>
            </c:numRef>
          </c:cat>
          <c:val>
            <c:numRef>
              <c:f>'Run 3'!$C$42:$C$49</c:f>
              <c:numCache>
                <c:formatCode>General</c:formatCode>
                <c:ptCount val="8"/>
                <c:pt idx="0">
                  <c:v>1.4999999999999999E-2</c:v>
                </c:pt>
                <c:pt idx="1">
                  <c:v>1.48</c:v>
                </c:pt>
                <c:pt idx="2">
                  <c:v>1.4550000000000001</c:v>
                </c:pt>
                <c:pt idx="3">
                  <c:v>1.492</c:v>
                </c:pt>
                <c:pt idx="4">
                  <c:v>1.4179999999999999</c:v>
                </c:pt>
                <c:pt idx="5">
                  <c:v>1.4390000000000001</c:v>
                </c:pt>
                <c:pt idx="6">
                  <c:v>1.4830000000000001</c:v>
                </c:pt>
                <c:pt idx="7">
                  <c:v>1.542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25-49CA-8919-67D979CB2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575528"/>
        <c:axId val="608575856"/>
      </c:lineChart>
      <c:catAx>
        <c:axId val="608575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Hours passed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575856"/>
        <c:crosses val="autoZero"/>
        <c:auto val="1"/>
        <c:lblAlgn val="ctr"/>
        <c:lblOffset val="100"/>
        <c:noMultiLvlLbl val="0"/>
      </c:catAx>
      <c:valAx>
        <c:axId val="60857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57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325955554935055"/>
          <c:y val="0.13430026137580317"/>
          <c:w val="9.8255678452023168E-2"/>
          <c:h val="0.500403027682012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2000"/>
              <a:t>Suspended</a:t>
            </a:r>
            <a:r>
              <a:rPr lang="en-ZA" sz="2000" baseline="0"/>
              <a:t> run 3 pH</a:t>
            </a:r>
            <a:endParaRPr lang="en-ZA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Z1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'Run 3'!$E$42:$E$49</c:f>
              <c:numCache>
                <c:formatCode>General</c:formatCode>
                <c:ptCount val="8"/>
                <c:pt idx="0">
                  <c:v>0</c:v>
                </c:pt>
                <c:pt idx="1">
                  <c:v>65.599999999999994</c:v>
                </c:pt>
                <c:pt idx="2">
                  <c:v>70</c:v>
                </c:pt>
                <c:pt idx="3">
                  <c:v>89.6</c:v>
                </c:pt>
                <c:pt idx="4">
                  <c:v>99</c:v>
                </c:pt>
                <c:pt idx="5">
                  <c:v>113.6</c:v>
                </c:pt>
                <c:pt idx="6">
                  <c:v>121</c:v>
                </c:pt>
                <c:pt idx="7">
                  <c:v>137.6</c:v>
                </c:pt>
              </c:numCache>
            </c:numRef>
          </c:cat>
          <c:val>
            <c:numRef>
              <c:f>'Run 3'!$D$2:$D$9</c:f>
              <c:numCache>
                <c:formatCode>General</c:formatCode>
                <c:ptCount val="8"/>
                <c:pt idx="0">
                  <c:v>7</c:v>
                </c:pt>
                <c:pt idx="1">
                  <c:v>5.6</c:v>
                </c:pt>
                <c:pt idx="2">
                  <c:v>6.2</c:v>
                </c:pt>
                <c:pt idx="3">
                  <c:v>6.1</c:v>
                </c:pt>
                <c:pt idx="4">
                  <c:v>5.7</c:v>
                </c:pt>
                <c:pt idx="5">
                  <c:v>6</c:v>
                </c:pt>
                <c:pt idx="6">
                  <c:v>6.4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2-4038-A1F8-6F136E2EDF78}"/>
            </c:ext>
          </c:extLst>
        </c:ser>
        <c:ser>
          <c:idx val="1"/>
          <c:order val="1"/>
          <c:tx>
            <c:v>Z2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'Run 3'!$E$42:$E$49</c:f>
              <c:numCache>
                <c:formatCode>General</c:formatCode>
                <c:ptCount val="8"/>
                <c:pt idx="0">
                  <c:v>0</c:v>
                </c:pt>
                <c:pt idx="1">
                  <c:v>65.599999999999994</c:v>
                </c:pt>
                <c:pt idx="2">
                  <c:v>70</c:v>
                </c:pt>
                <c:pt idx="3">
                  <c:v>89.6</c:v>
                </c:pt>
                <c:pt idx="4">
                  <c:v>99</c:v>
                </c:pt>
                <c:pt idx="5">
                  <c:v>113.6</c:v>
                </c:pt>
                <c:pt idx="6">
                  <c:v>121</c:v>
                </c:pt>
                <c:pt idx="7">
                  <c:v>137.6</c:v>
                </c:pt>
              </c:numCache>
            </c:numRef>
          </c:cat>
          <c:val>
            <c:numRef>
              <c:f>'Run 3'!$D$10:$D$17</c:f>
              <c:numCache>
                <c:formatCode>General</c:formatCode>
                <c:ptCount val="8"/>
                <c:pt idx="0">
                  <c:v>7</c:v>
                </c:pt>
                <c:pt idx="1">
                  <c:v>5.9</c:v>
                </c:pt>
                <c:pt idx="2">
                  <c:v>6.2</c:v>
                </c:pt>
                <c:pt idx="3">
                  <c:v>6.7</c:v>
                </c:pt>
                <c:pt idx="4">
                  <c:v>6.5</c:v>
                </c:pt>
                <c:pt idx="5">
                  <c:v>6.3</c:v>
                </c:pt>
                <c:pt idx="6">
                  <c:v>6.4</c:v>
                </c:pt>
                <c:pt idx="7">
                  <c:v>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F2-4038-A1F8-6F136E2EDF78}"/>
            </c:ext>
          </c:extLst>
        </c:ser>
        <c:ser>
          <c:idx val="2"/>
          <c:order val="2"/>
          <c:tx>
            <c:v>Z3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'Run 3'!$E$42:$E$49</c:f>
              <c:numCache>
                <c:formatCode>General</c:formatCode>
                <c:ptCount val="8"/>
                <c:pt idx="0">
                  <c:v>0</c:v>
                </c:pt>
                <c:pt idx="1">
                  <c:v>65.599999999999994</c:v>
                </c:pt>
                <c:pt idx="2">
                  <c:v>70</c:v>
                </c:pt>
                <c:pt idx="3">
                  <c:v>89.6</c:v>
                </c:pt>
                <c:pt idx="4">
                  <c:v>99</c:v>
                </c:pt>
                <c:pt idx="5">
                  <c:v>113.6</c:v>
                </c:pt>
                <c:pt idx="6">
                  <c:v>121</c:v>
                </c:pt>
                <c:pt idx="7">
                  <c:v>137.6</c:v>
                </c:pt>
              </c:numCache>
            </c:numRef>
          </c:cat>
          <c:val>
            <c:numRef>
              <c:f>'Run 3'!$D$18:$D$25</c:f>
              <c:numCache>
                <c:formatCode>General</c:formatCode>
                <c:ptCount val="8"/>
                <c:pt idx="0">
                  <c:v>7</c:v>
                </c:pt>
                <c:pt idx="1">
                  <c:v>6.6</c:v>
                </c:pt>
                <c:pt idx="2">
                  <c:v>6.1</c:v>
                </c:pt>
                <c:pt idx="3">
                  <c:v>6.6</c:v>
                </c:pt>
                <c:pt idx="4">
                  <c:v>6.4</c:v>
                </c:pt>
                <c:pt idx="5">
                  <c:v>6.4</c:v>
                </c:pt>
                <c:pt idx="6">
                  <c:v>6.9</c:v>
                </c:pt>
                <c:pt idx="7">
                  <c:v>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F2-4038-A1F8-6F136E2EDF78}"/>
            </c:ext>
          </c:extLst>
        </c:ser>
        <c:ser>
          <c:idx val="3"/>
          <c:order val="3"/>
          <c:tx>
            <c:v>Z4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'Run 3'!$E$42:$E$49</c:f>
              <c:numCache>
                <c:formatCode>General</c:formatCode>
                <c:ptCount val="8"/>
                <c:pt idx="0">
                  <c:v>0</c:v>
                </c:pt>
                <c:pt idx="1">
                  <c:v>65.599999999999994</c:v>
                </c:pt>
                <c:pt idx="2">
                  <c:v>70</c:v>
                </c:pt>
                <c:pt idx="3">
                  <c:v>89.6</c:v>
                </c:pt>
                <c:pt idx="4">
                  <c:v>99</c:v>
                </c:pt>
                <c:pt idx="5">
                  <c:v>113.6</c:v>
                </c:pt>
                <c:pt idx="6">
                  <c:v>121</c:v>
                </c:pt>
                <c:pt idx="7">
                  <c:v>137.6</c:v>
                </c:pt>
              </c:numCache>
            </c:numRef>
          </c:cat>
          <c:val>
            <c:numRef>
              <c:f>'Run 3'!$D$26:$D$33</c:f>
              <c:numCache>
                <c:formatCode>General</c:formatCode>
                <c:ptCount val="8"/>
                <c:pt idx="0">
                  <c:v>7</c:v>
                </c:pt>
                <c:pt idx="1">
                  <c:v>6.2</c:v>
                </c:pt>
                <c:pt idx="2">
                  <c:v>6.2</c:v>
                </c:pt>
                <c:pt idx="3">
                  <c:v>6.2</c:v>
                </c:pt>
                <c:pt idx="4">
                  <c:v>5.9</c:v>
                </c:pt>
                <c:pt idx="5">
                  <c:v>6.4</c:v>
                </c:pt>
                <c:pt idx="6">
                  <c:v>6.4</c:v>
                </c:pt>
                <c:pt idx="7">
                  <c:v>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F2-4038-A1F8-6F136E2EDF78}"/>
            </c:ext>
          </c:extLst>
        </c:ser>
        <c:ser>
          <c:idx val="4"/>
          <c:order val="4"/>
          <c:tx>
            <c:v>Z5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'Run 3'!$E$42:$E$49</c:f>
              <c:numCache>
                <c:formatCode>General</c:formatCode>
                <c:ptCount val="8"/>
                <c:pt idx="0">
                  <c:v>0</c:v>
                </c:pt>
                <c:pt idx="1">
                  <c:v>65.599999999999994</c:v>
                </c:pt>
                <c:pt idx="2">
                  <c:v>70</c:v>
                </c:pt>
                <c:pt idx="3">
                  <c:v>89.6</c:v>
                </c:pt>
                <c:pt idx="4">
                  <c:v>99</c:v>
                </c:pt>
                <c:pt idx="5">
                  <c:v>113.6</c:v>
                </c:pt>
                <c:pt idx="6">
                  <c:v>121</c:v>
                </c:pt>
                <c:pt idx="7">
                  <c:v>137.6</c:v>
                </c:pt>
              </c:numCache>
            </c:numRef>
          </c:cat>
          <c:val>
            <c:numRef>
              <c:f>'Run 3'!$D$34:$D$41</c:f>
              <c:numCache>
                <c:formatCode>General</c:formatCode>
                <c:ptCount val="8"/>
                <c:pt idx="0">
                  <c:v>7</c:v>
                </c:pt>
                <c:pt idx="1">
                  <c:v>6.3</c:v>
                </c:pt>
                <c:pt idx="2">
                  <c:v>6.5</c:v>
                </c:pt>
                <c:pt idx="3">
                  <c:v>6.3</c:v>
                </c:pt>
                <c:pt idx="4">
                  <c:v>5.2</c:v>
                </c:pt>
                <c:pt idx="5">
                  <c:v>5.7</c:v>
                </c:pt>
                <c:pt idx="6">
                  <c:v>6.6</c:v>
                </c:pt>
                <c:pt idx="7">
                  <c:v>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F2-4038-A1F8-6F136E2EDF78}"/>
            </c:ext>
          </c:extLst>
        </c:ser>
        <c:ser>
          <c:idx val="5"/>
          <c:order val="5"/>
          <c:tx>
            <c:v>Z6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'Run 3'!$E$42:$E$49</c:f>
              <c:numCache>
                <c:formatCode>General</c:formatCode>
                <c:ptCount val="8"/>
                <c:pt idx="0">
                  <c:v>0</c:v>
                </c:pt>
                <c:pt idx="1">
                  <c:v>65.599999999999994</c:v>
                </c:pt>
                <c:pt idx="2">
                  <c:v>70</c:v>
                </c:pt>
                <c:pt idx="3">
                  <c:v>89.6</c:v>
                </c:pt>
                <c:pt idx="4">
                  <c:v>99</c:v>
                </c:pt>
                <c:pt idx="5">
                  <c:v>113.6</c:v>
                </c:pt>
                <c:pt idx="6">
                  <c:v>121</c:v>
                </c:pt>
                <c:pt idx="7">
                  <c:v>137.6</c:v>
                </c:pt>
              </c:numCache>
            </c:numRef>
          </c:cat>
          <c:val>
            <c:numRef>
              <c:f>'Run 3'!$D$42:$D$49</c:f>
              <c:numCache>
                <c:formatCode>General</c:formatCode>
                <c:ptCount val="8"/>
                <c:pt idx="0">
                  <c:v>7</c:v>
                </c:pt>
                <c:pt idx="1">
                  <c:v>5.2</c:v>
                </c:pt>
                <c:pt idx="2">
                  <c:v>5.2</c:v>
                </c:pt>
                <c:pt idx="3">
                  <c:v>5.4</c:v>
                </c:pt>
                <c:pt idx="4">
                  <c:v>5.5</c:v>
                </c:pt>
                <c:pt idx="5">
                  <c:v>5.8</c:v>
                </c:pt>
                <c:pt idx="6">
                  <c:v>6.3</c:v>
                </c:pt>
                <c:pt idx="7">
                  <c:v>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F2-4038-A1F8-6F136E2ED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849832"/>
        <c:axId val="661850160"/>
      </c:lineChart>
      <c:catAx>
        <c:axId val="66184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Hours passed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50160"/>
        <c:crosses val="autoZero"/>
        <c:auto val="1"/>
        <c:lblAlgn val="ctr"/>
        <c:lblOffset val="100"/>
        <c:noMultiLvlLbl val="0"/>
      </c:catAx>
      <c:valAx>
        <c:axId val="661850160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4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070347743476444"/>
          <c:y val="0.14732289059561085"/>
          <c:w val="6.5734328090041219E-2"/>
          <c:h val="0.58785186008520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2000"/>
              <a:t>Suspended run 4 Absorbance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90506825832185"/>
          <c:y val="0.1345796714365127"/>
          <c:w val="0.79890225758551936"/>
          <c:h val="0.66982677160765014"/>
        </c:manualLayout>
      </c:layout>
      <c:lineChart>
        <c:grouping val="standard"/>
        <c:varyColors val="0"/>
        <c:ser>
          <c:idx val="0"/>
          <c:order val="0"/>
          <c:tx>
            <c:v>Z1 - 5g/L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'Run 4'!$G$2:$G$16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24</c:v>
                </c:pt>
                <c:pt idx="3">
                  <c:v>32</c:v>
                </c:pt>
                <c:pt idx="4">
                  <c:v>48</c:v>
                </c:pt>
                <c:pt idx="5">
                  <c:v>54</c:v>
                </c:pt>
                <c:pt idx="6">
                  <c:v>72</c:v>
                </c:pt>
                <c:pt idx="7">
                  <c:v>76.5</c:v>
                </c:pt>
                <c:pt idx="8">
                  <c:v>96</c:v>
                </c:pt>
                <c:pt idx="9">
                  <c:v>100.5</c:v>
                </c:pt>
                <c:pt idx="10">
                  <c:v>144</c:v>
                </c:pt>
                <c:pt idx="11">
                  <c:v>148.5</c:v>
                </c:pt>
                <c:pt idx="12">
                  <c:v>168</c:v>
                </c:pt>
                <c:pt idx="13">
                  <c:v>192</c:v>
                </c:pt>
                <c:pt idx="14">
                  <c:v>216</c:v>
                </c:pt>
              </c:numCache>
            </c:numRef>
          </c:cat>
          <c:val>
            <c:numRef>
              <c:f>'Run 4'!$C$2:$C$16</c:f>
              <c:numCache>
                <c:formatCode>General</c:formatCode>
                <c:ptCount val="15"/>
                <c:pt idx="0">
                  <c:v>0</c:v>
                </c:pt>
                <c:pt idx="1">
                  <c:v>1.4999999999999999E-2</c:v>
                </c:pt>
                <c:pt idx="2">
                  <c:v>8.7999999999999995E-2</c:v>
                </c:pt>
                <c:pt idx="3">
                  <c:v>6.5100000000000005E-2</c:v>
                </c:pt>
                <c:pt idx="4">
                  <c:v>0.1183</c:v>
                </c:pt>
                <c:pt idx="5">
                  <c:v>0.2989</c:v>
                </c:pt>
                <c:pt idx="6">
                  <c:v>1.04</c:v>
                </c:pt>
                <c:pt idx="7">
                  <c:v>0.84899999999999998</c:v>
                </c:pt>
                <c:pt idx="8">
                  <c:v>0.64300000000000002</c:v>
                </c:pt>
                <c:pt idx="9">
                  <c:v>0.84899999999999998</c:v>
                </c:pt>
                <c:pt idx="10">
                  <c:v>0.315</c:v>
                </c:pt>
                <c:pt idx="11">
                  <c:v>0.14099999999999999</c:v>
                </c:pt>
                <c:pt idx="12">
                  <c:v>0.50800000000000001</c:v>
                </c:pt>
                <c:pt idx="13">
                  <c:v>0.48</c:v>
                </c:pt>
                <c:pt idx="14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58-48EF-829A-408CB7946B36}"/>
            </c:ext>
          </c:extLst>
        </c:ser>
        <c:ser>
          <c:idx val="1"/>
          <c:order val="1"/>
          <c:tx>
            <c:v>Z2 - 5g/L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'Run 4'!$G$2:$G$16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24</c:v>
                </c:pt>
                <c:pt idx="3">
                  <c:v>32</c:v>
                </c:pt>
                <c:pt idx="4">
                  <c:v>48</c:v>
                </c:pt>
                <c:pt idx="5">
                  <c:v>54</c:v>
                </c:pt>
                <c:pt idx="6">
                  <c:v>72</c:v>
                </c:pt>
                <c:pt idx="7">
                  <c:v>76.5</c:v>
                </c:pt>
                <c:pt idx="8">
                  <c:v>96</c:v>
                </c:pt>
                <c:pt idx="9">
                  <c:v>100.5</c:v>
                </c:pt>
                <c:pt idx="10">
                  <c:v>144</c:v>
                </c:pt>
                <c:pt idx="11">
                  <c:v>148.5</c:v>
                </c:pt>
                <c:pt idx="12">
                  <c:v>168</c:v>
                </c:pt>
                <c:pt idx="13">
                  <c:v>192</c:v>
                </c:pt>
                <c:pt idx="14">
                  <c:v>216</c:v>
                </c:pt>
              </c:numCache>
            </c:numRef>
          </c:cat>
          <c:val>
            <c:numRef>
              <c:f>'Run 4'!$C$17:$C$31</c:f>
              <c:numCache>
                <c:formatCode>General</c:formatCode>
                <c:ptCount val="15"/>
                <c:pt idx="0">
                  <c:v>0</c:v>
                </c:pt>
                <c:pt idx="1">
                  <c:v>4.1000000000000002E-2</c:v>
                </c:pt>
                <c:pt idx="2">
                  <c:v>4.3999999999999997E-2</c:v>
                </c:pt>
                <c:pt idx="3">
                  <c:v>6.2E-2</c:v>
                </c:pt>
                <c:pt idx="4">
                  <c:v>0.1045</c:v>
                </c:pt>
                <c:pt idx="5">
                  <c:v>0.25800000000000001</c:v>
                </c:pt>
                <c:pt idx="6">
                  <c:v>0.84399999999999997</c:v>
                </c:pt>
                <c:pt idx="7">
                  <c:v>0.78200000000000003</c:v>
                </c:pt>
                <c:pt idx="8">
                  <c:v>0.58299999999999996</c:v>
                </c:pt>
                <c:pt idx="9">
                  <c:v>0.78200000000000003</c:v>
                </c:pt>
                <c:pt idx="10">
                  <c:v>0.13100000000000001</c:v>
                </c:pt>
                <c:pt idx="11">
                  <c:v>5.6000000000000001E-2</c:v>
                </c:pt>
                <c:pt idx="12">
                  <c:v>0.443</c:v>
                </c:pt>
                <c:pt idx="13">
                  <c:v>0.377</c:v>
                </c:pt>
                <c:pt idx="14">
                  <c:v>0.45700000000000002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58-48EF-829A-408CB7946B36}"/>
            </c:ext>
          </c:extLst>
        </c:ser>
        <c:ser>
          <c:idx val="2"/>
          <c:order val="2"/>
          <c:tx>
            <c:v>Z3 - 5g/L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'Run 4'!$G$2:$G$16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24</c:v>
                </c:pt>
                <c:pt idx="3">
                  <c:v>32</c:v>
                </c:pt>
                <c:pt idx="4">
                  <c:v>48</c:v>
                </c:pt>
                <c:pt idx="5">
                  <c:v>54</c:v>
                </c:pt>
                <c:pt idx="6">
                  <c:v>72</c:v>
                </c:pt>
                <c:pt idx="7">
                  <c:v>76.5</c:v>
                </c:pt>
                <c:pt idx="8">
                  <c:v>96</c:v>
                </c:pt>
                <c:pt idx="9">
                  <c:v>100.5</c:v>
                </c:pt>
                <c:pt idx="10">
                  <c:v>144</c:v>
                </c:pt>
                <c:pt idx="11">
                  <c:v>148.5</c:v>
                </c:pt>
                <c:pt idx="12">
                  <c:v>168</c:v>
                </c:pt>
                <c:pt idx="13">
                  <c:v>192</c:v>
                </c:pt>
                <c:pt idx="14">
                  <c:v>216</c:v>
                </c:pt>
              </c:numCache>
            </c:numRef>
          </c:cat>
          <c:val>
            <c:numRef>
              <c:f>'Run 4'!$C$32:$C$46</c:f>
              <c:numCache>
                <c:formatCode>General</c:formatCode>
                <c:ptCount val="15"/>
                <c:pt idx="0">
                  <c:v>0</c:v>
                </c:pt>
                <c:pt idx="1">
                  <c:v>2.5999999999999999E-2</c:v>
                </c:pt>
                <c:pt idx="2">
                  <c:v>7.4999999999999997E-2</c:v>
                </c:pt>
                <c:pt idx="3">
                  <c:v>7.22E-2</c:v>
                </c:pt>
                <c:pt idx="4">
                  <c:v>0.1074</c:v>
                </c:pt>
                <c:pt idx="5">
                  <c:v>0.21429999999999999</c:v>
                </c:pt>
                <c:pt idx="6">
                  <c:v>0.90300000000000002</c:v>
                </c:pt>
                <c:pt idx="7">
                  <c:v>0.93200000000000005</c:v>
                </c:pt>
                <c:pt idx="8">
                  <c:v>0.73199999999999998</c:v>
                </c:pt>
                <c:pt idx="9">
                  <c:v>0.93200000000000005</c:v>
                </c:pt>
                <c:pt idx="10">
                  <c:v>0.373</c:v>
                </c:pt>
                <c:pt idx="11">
                  <c:v>0.22700000000000001</c:v>
                </c:pt>
                <c:pt idx="12">
                  <c:v>0.58399999999999996</c:v>
                </c:pt>
                <c:pt idx="13">
                  <c:v>0.60499999999999998</c:v>
                </c:pt>
                <c:pt idx="14">
                  <c:v>0.68700000000000006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58-48EF-829A-408CB7946B36}"/>
            </c:ext>
          </c:extLst>
        </c:ser>
        <c:ser>
          <c:idx val="3"/>
          <c:order val="3"/>
          <c:tx>
            <c:v>Z4 - 10g/L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'Run 4'!$G$2:$G$16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24</c:v>
                </c:pt>
                <c:pt idx="3">
                  <c:v>32</c:v>
                </c:pt>
                <c:pt idx="4">
                  <c:v>48</c:v>
                </c:pt>
                <c:pt idx="5">
                  <c:v>54</c:v>
                </c:pt>
                <c:pt idx="6">
                  <c:v>72</c:v>
                </c:pt>
                <c:pt idx="7">
                  <c:v>76.5</c:v>
                </c:pt>
                <c:pt idx="8">
                  <c:v>96</c:v>
                </c:pt>
                <c:pt idx="9">
                  <c:v>100.5</c:v>
                </c:pt>
                <c:pt idx="10">
                  <c:v>144</c:v>
                </c:pt>
                <c:pt idx="11">
                  <c:v>148.5</c:v>
                </c:pt>
                <c:pt idx="12">
                  <c:v>168</c:v>
                </c:pt>
                <c:pt idx="13">
                  <c:v>192</c:v>
                </c:pt>
                <c:pt idx="14">
                  <c:v>216</c:v>
                </c:pt>
              </c:numCache>
            </c:numRef>
          </c:cat>
          <c:val>
            <c:numRef>
              <c:f>'Run 4'!$C$47:$C$61</c:f>
              <c:numCache>
                <c:formatCode>General</c:formatCode>
                <c:ptCount val="15"/>
                <c:pt idx="0">
                  <c:v>0</c:v>
                </c:pt>
                <c:pt idx="1">
                  <c:v>5.0999999999999997E-2</c:v>
                </c:pt>
                <c:pt idx="2">
                  <c:v>0.45100000000000001</c:v>
                </c:pt>
                <c:pt idx="3">
                  <c:v>0.505</c:v>
                </c:pt>
                <c:pt idx="4">
                  <c:v>0.56850000000000001</c:v>
                </c:pt>
                <c:pt idx="5">
                  <c:v>0.60409999999999997</c:v>
                </c:pt>
                <c:pt idx="6">
                  <c:v>0.82</c:v>
                </c:pt>
                <c:pt idx="7">
                  <c:v>1.583</c:v>
                </c:pt>
                <c:pt idx="8">
                  <c:v>1.7330000000000001</c:v>
                </c:pt>
                <c:pt idx="9">
                  <c:v>1.583</c:v>
                </c:pt>
                <c:pt idx="10">
                  <c:v>1.18</c:v>
                </c:pt>
                <c:pt idx="11">
                  <c:v>1.329</c:v>
                </c:pt>
                <c:pt idx="12">
                  <c:v>1.1679999999999999</c:v>
                </c:pt>
                <c:pt idx="13">
                  <c:v>1.0860000000000001</c:v>
                </c:pt>
                <c:pt idx="14">
                  <c:v>1.2190000000000001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858-48EF-829A-408CB7946B36}"/>
            </c:ext>
          </c:extLst>
        </c:ser>
        <c:ser>
          <c:idx val="4"/>
          <c:order val="4"/>
          <c:tx>
            <c:v>Z5 - 10g/L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'Run 4'!$G$2:$G$16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24</c:v>
                </c:pt>
                <c:pt idx="3">
                  <c:v>32</c:v>
                </c:pt>
                <c:pt idx="4">
                  <c:v>48</c:v>
                </c:pt>
                <c:pt idx="5">
                  <c:v>54</c:v>
                </c:pt>
                <c:pt idx="6">
                  <c:v>72</c:v>
                </c:pt>
                <c:pt idx="7">
                  <c:v>76.5</c:v>
                </c:pt>
                <c:pt idx="8">
                  <c:v>96</c:v>
                </c:pt>
                <c:pt idx="9">
                  <c:v>100.5</c:v>
                </c:pt>
                <c:pt idx="10">
                  <c:v>144</c:v>
                </c:pt>
                <c:pt idx="11">
                  <c:v>148.5</c:v>
                </c:pt>
                <c:pt idx="12">
                  <c:v>168</c:v>
                </c:pt>
                <c:pt idx="13">
                  <c:v>192</c:v>
                </c:pt>
                <c:pt idx="14">
                  <c:v>216</c:v>
                </c:pt>
              </c:numCache>
            </c:numRef>
          </c:cat>
          <c:val>
            <c:numRef>
              <c:f>'Run 4'!$C$62:$C$76</c:f>
              <c:numCache>
                <c:formatCode>General</c:formatCode>
                <c:ptCount val="15"/>
                <c:pt idx="0">
                  <c:v>0</c:v>
                </c:pt>
                <c:pt idx="1">
                  <c:v>6.3E-2</c:v>
                </c:pt>
                <c:pt idx="2">
                  <c:v>0.32900000000000001</c:v>
                </c:pt>
                <c:pt idx="3">
                  <c:v>0.26619999999999999</c:v>
                </c:pt>
                <c:pt idx="4">
                  <c:v>0.40360000000000001</c:v>
                </c:pt>
                <c:pt idx="5">
                  <c:v>0.45200000000000001</c:v>
                </c:pt>
                <c:pt idx="6">
                  <c:v>0.90800000000000003</c:v>
                </c:pt>
                <c:pt idx="7">
                  <c:v>1.534</c:v>
                </c:pt>
                <c:pt idx="8">
                  <c:v>1.429</c:v>
                </c:pt>
                <c:pt idx="9">
                  <c:v>1.534</c:v>
                </c:pt>
                <c:pt idx="10">
                  <c:v>1.202</c:v>
                </c:pt>
                <c:pt idx="11">
                  <c:v>1.329</c:v>
                </c:pt>
                <c:pt idx="12">
                  <c:v>1.2509999999999999</c:v>
                </c:pt>
                <c:pt idx="13">
                  <c:v>1.141</c:v>
                </c:pt>
                <c:pt idx="14">
                  <c:v>1.3140000000000001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858-48EF-829A-408CB7946B36}"/>
            </c:ext>
          </c:extLst>
        </c:ser>
        <c:ser>
          <c:idx val="5"/>
          <c:order val="5"/>
          <c:tx>
            <c:v>Z6 - 10g/L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'Run 4'!$G$2:$G$16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24</c:v>
                </c:pt>
                <c:pt idx="3">
                  <c:v>32</c:v>
                </c:pt>
                <c:pt idx="4">
                  <c:v>48</c:v>
                </c:pt>
                <c:pt idx="5">
                  <c:v>54</c:v>
                </c:pt>
                <c:pt idx="6">
                  <c:v>72</c:v>
                </c:pt>
                <c:pt idx="7">
                  <c:v>76.5</c:v>
                </c:pt>
                <c:pt idx="8">
                  <c:v>96</c:v>
                </c:pt>
                <c:pt idx="9">
                  <c:v>100.5</c:v>
                </c:pt>
                <c:pt idx="10">
                  <c:v>144</c:v>
                </c:pt>
                <c:pt idx="11">
                  <c:v>148.5</c:v>
                </c:pt>
                <c:pt idx="12">
                  <c:v>168</c:v>
                </c:pt>
                <c:pt idx="13">
                  <c:v>192</c:v>
                </c:pt>
                <c:pt idx="14">
                  <c:v>216</c:v>
                </c:pt>
              </c:numCache>
            </c:numRef>
          </c:cat>
          <c:val>
            <c:numRef>
              <c:f>'Run 4'!$C$77:$C$91</c:f>
              <c:numCache>
                <c:formatCode>General</c:formatCode>
                <c:ptCount val="15"/>
                <c:pt idx="0">
                  <c:v>0</c:v>
                </c:pt>
                <c:pt idx="1">
                  <c:v>0.05</c:v>
                </c:pt>
                <c:pt idx="2">
                  <c:v>0.26700000000000002</c:v>
                </c:pt>
                <c:pt idx="3">
                  <c:v>0.25950000000000001</c:v>
                </c:pt>
                <c:pt idx="4">
                  <c:v>0.38740000000000002</c:v>
                </c:pt>
                <c:pt idx="5">
                  <c:v>0.4395</c:v>
                </c:pt>
                <c:pt idx="6">
                  <c:v>0.66</c:v>
                </c:pt>
                <c:pt idx="7">
                  <c:v>1.3540000000000001</c:v>
                </c:pt>
                <c:pt idx="8">
                  <c:v>1.43</c:v>
                </c:pt>
                <c:pt idx="9">
                  <c:v>1.3540000000000001</c:v>
                </c:pt>
                <c:pt idx="10">
                  <c:v>0.98599999999999999</c:v>
                </c:pt>
                <c:pt idx="11">
                  <c:v>1.177</c:v>
                </c:pt>
                <c:pt idx="12">
                  <c:v>0.73099999999999998</c:v>
                </c:pt>
                <c:pt idx="13">
                  <c:v>0.88</c:v>
                </c:pt>
                <c:pt idx="14">
                  <c:v>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858-48EF-829A-408CB7946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824304"/>
        <c:axId val="600431080"/>
      </c:lineChart>
      <c:catAx>
        <c:axId val="46782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Hours</a:t>
                </a:r>
                <a:r>
                  <a:rPr lang="en-ZA" sz="1800" baseline="0"/>
                  <a:t> passed</a:t>
                </a:r>
              </a:p>
            </c:rich>
          </c:tx>
          <c:layout>
            <c:manualLayout>
              <c:xMode val="edge"/>
              <c:yMode val="edge"/>
              <c:x val="0.40469315841623854"/>
              <c:y val="0.918421189598593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31080"/>
        <c:crosses val="autoZero"/>
        <c:auto val="1"/>
        <c:lblAlgn val="ctr"/>
        <c:lblOffset val="100"/>
        <c:noMultiLvlLbl val="0"/>
      </c:catAx>
      <c:valAx>
        <c:axId val="60043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2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412424711510574"/>
          <c:y val="0.13354070917694411"/>
          <c:w val="0.10432139406109608"/>
          <c:h val="0.476273694954797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2000"/>
              <a:t>Suspended</a:t>
            </a:r>
            <a:r>
              <a:rPr lang="en-ZA" sz="2000" baseline="0"/>
              <a:t> run 4 pH</a:t>
            </a:r>
            <a:endParaRPr lang="en-ZA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2003499562554"/>
          <c:y val="0.17171296296296296"/>
          <c:w val="0.70439107611548557"/>
          <c:h val="0.6557017351997666"/>
        </c:manualLayout>
      </c:layout>
      <c:lineChart>
        <c:grouping val="standard"/>
        <c:varyColors val="0"/>
        <c:ser>
          <c:idx val="0"/>
          <c:order val="0"/>
          <c:tx>
            <c:v>Z1 - 5g/L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'Run 4'!$G$2:$G$16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24</c:v>
                </c:pt>
                <c:pt idx="3">
                  <c:v>32</c:v>
                </c:pt>
                <c:pt idx="4">
                  <c:v>48</c:v>
                </c:pt>
                <c:pt idx="5">
                  <c:v>54</c:v>
                </c:pt>
                <c:pt idx="6">
                  <c:v>72</c:v>
                </c:pt>
                <c:pt idx="7">
                  <c:v>76.5</c:v>
                </c:pt>
                <c:pt idx="8">
                  <c:v>96</c:v>
                </c:pt>
                <c:pt idx="9">
                  <c:v>100.5</c:v>
                </c:pt>
                <c:pt idx="10">
                  <c:v>144</c:v>
                </c:pt>
                <c:pt idx="11">
                  <c:v>148.5</c:v>
                </c:pt>
                <c:pt idx="12">
                  <c:v>168</c:v>
                </c:pt>
                <c:pt idx="13">
                  <c:v>192</c:v>
                </c:pt>
                <c:pt idx="14">
                  <c:v>216</c:v>
                </c:pt>
              </c:numCache>
            </c:numRef>
          </c:cat>
          <c:val>
            <c:numRef>
              <c:f>'Run 4'!$D$2:$D$16</c:f>
              <c:numCache>
                <c:formatCode>General</c:formatCode>
                <c:ptCount val="15"/>
                <c:pt idx="0">
                  <c:v>5.2</c:v>
                </c:pt>
                <c:pt idx="1">
                  <c:v>5.2</c:v>
                </c:pt>
                <c:pt idx="2">
                  <c:v>5.0999999999999996</c:v>
                </c:pt>
                <c:pt idx="3">
                  <c:v>4.9000000000000004</c:v>
                </c:pt>
                <c:pt idx="4">
                  <c:v>4.4000000000000004</c:v>
                </c:pt>
                <c:pt idx="5">
                  <c:v>4.3</c:v>
                </c:pt>
                <c:pt idx="6">
                  <c:v>4.2</c:v>
                </c:pt>
                <c:pt idx="7">
                  <c:v>4.2</c:v>
                </c:pt>
                <c:pt idx="8">
                  <c:v>4.4000000000000004</c:v>
                </c:pt>
                <c:pt idx="9">
                  <c:v>4.4000000000000004</c:v>
                </c:pt>
                <c:pt idx="10">
                  <c:v>4.4000000000000004</c:v>
                </c:pt>
                <c:pt idx="11">
                  <c:v>4.0999999999999996</c:v>
                </c:pt>
                <c:pt idx="12">
                  <c:v>4.4000000000000004</c:v>
                </c:pt>
                <c:pt idx="13">
                  <c:v>4.5999999999999996</c:v>
                </c:pt>
                <c:pt idx="14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D4-485E-AA7A-DE4885C2B3DD}"/>
            </c:ext>
          </c:extLst>
        </c:ser>
        <c:ser>
          <c:idx val="1"/>
          <c:order val="1"/>
          <c:tx>
            <c:v>Z2 - 5g/L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plus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'Run 4'!$G$2:$G$16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24</c:v>
                </c:pt>
                <c:pt idx="3">
                  <c:v>32</c:v>
                </c:pt>
                <c:pt idx="4">
                  <c:v>48</c:v>
                </c:pt>
                <c:pt idx="5">
                  <c:v>54</c:v>
                </c:pt>
                <c:pt idx="6">
                  <c:v>72</c:v>
                </c:pt>
                <c:pt idx="7">
                  <c:v>76.5</c:v>
                </c:pt>
                <c:pt idx="8">
                  <c:v>96</c:v>
                </c:pt>
                <c:pt idx="9">
                  <c:v>100.5</c:v>
                </c:pt>
                <c:pt idx="10">
                  <c:v>144</c:v>
                </c:pt>
                <c:pt idx="11">
                  <c:v>148.5</c:v>
                </c:pt>
                <c:pt idx="12">
                  <c:v>168</c:v>
                </c:pt>
                <c:pt idx="13">
                  <c:v>192</c:v>
                </c:pt>
                <c:pt idx="14">
                  <c:v>216</c:v>
                </c:pt>
              </c:numCache>
            </c:numRef>
          </c:cat>
          <c:val>
            <c:numRef>
              <c:f>'Run 4'!$D$17:$D$31</c:f>
              <c:numCache>
                <c:formatCode>General</c:formatCode>
                <c:ptCount val="15"/>
                <c:pt idx="0">
                  <c:v>5.2</c:v>
                </c:pt>
                <c:pt idx="1">
                  <c:v>5.2</c:v>
                </c:pt>
                <c:pt idx="2">
                  <c:v>5.0999999999999996</c:v>
                </c:pt>
                <c:pt idx="3">
                  <c:v>4.9000000000000004</c:v>
                </c:pt>
                <c:pt idx="4">
                  <c:v>4.5</c:v>
                </c:pt>
                <c:pt idx="5">
                  <c:v>4.3</c:v>
                </c:pt>
                <c:pt idx="6">
                  <c:v>4.2</c:v>
                </c:pt>
                <c:pt idx="7">
                  <c:v>4.2</c:v>
                </c:pt>
                <c:pt idx="8">
                  <c:v>4.2</c:v>
                </c:pt>
                <c:pt idx="9">
                  <c:v>4.2</c:v>
                </c:pt>
                <c:pt idx="10">
                  <c:v>4.3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4.5</c:v>
                </c:pt>
                <c:pt idx="14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D4-485E-AA7A-DE4885C2B3DD}"/>
            </c:ext>
          </c:extLst>
        </c:ser>
        <c:ser>
          <c:idx val="2"/>
          <c:order val="2"/>
          <c:tx>
            <c:v>Z3 - 5g/L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'Run 4'!$G$2:$G$16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24</c:v>
                </c:pt>
                <c:pt idx="3">
                  <c:v>32</c:v>
                </c:pt>
                <c:pt idx="4">
                  <c:v>48</c:v>
                </c:pt>
                <c:pt idx="5">
                  <c:v>54</c:v>
                </c:pt>
                <c:pt idx="6">
                  <c:v>72</c:v>
                </c:pt>
                <c:pt idx="7">
                  <c:v>76.5</c:v>
                </c:pt>
                <c:pt idx="8">
                  <c:v>96</c:v>
                </c:pt>
                <c:pt idx="9">
                  <c:v>100.5</c:v>
                </c:pt>
                <c:pt idx="10">
                  <c:v>144</c:v>
                </c:pt>
                <c:pt idx="11">
                  <c:v>148.5</c:v>
                </c:pt>
                <c:pt idx="12">
                  <c:v>168</c:v>
                </c:pt>
                <c:pt idx="13">
                  <c:v>192</c:v>
                </c:pt>
                <c:pt idx="14">
                  <c:v>216</c:v>
                </c:pt>
              </c:numCache>
            </c:numRef>
          </c:cat>
          <c:val>
            <c:numRef>
              <c:f>'Run 4'!$D$32:$D$46</c:f>
              <c:numCache>
                <c:formatCode>General</c:formatCode>
                <c:ptCount val="15"/>
                <c:pt idx="0">
                  <c:v>5.2</c:v>
                </c:pt>
                <c:pt idx="1">
                  <c:v>5.2</c:v>
                </c:pt>
                <c:pt idx="2">
                  <c:v>5.2</c:v>
                </c:pt>
                <c:pt idx="3">
                  <c:v>4.9000000000000004</c:v>
                </c:pt>
                <c:pt idx="4">
                  <c:v>4.5999999999999996</c:v>
                </c:pt>
                <c:pt idx="5">
                  <c:v>4.4000000000000004</c:v>
                </c:pt>
                <c:pt idx="6">
                  <c:v>4.2</c:v>
                </c:pt>
                <c:pt idx="7">
                  <c:v>4.2</c:v>
                </c:pt>
                <c:pt idx="8">
                  <c:v>4.2</c:v>
                </c:pt>
                <c:pt idx="9">
                  <c:v>4.2</c:v>
                </c:pt>
                <c:pt idx="10">
                  <c:v>4.4000000000000004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4.5</c:v>
                </c:pt>
                <c:pt idx="14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D4-485E-AA7A-DE4885C2B3DD}"/>
            </c:ext>
          </c:extLst>
        </c:ser>
        <c:ser>
          <c:idx val="3"/>
          <c:order val="3"/>
          <c:tx>
            <c:v>Z4 - 10g/L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'Run 4'!$G$2:$G$16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24</c:v>
                </c:pt>
                <c:pt idx="3">
                  <c:v>32</c:v>
                </c:pt>
                <c:pt idx="4">
                  <c:v>48</c:v>
                </c:pt>
                <c:pt idx="5">
                  <c:v>54</c:v>
                </c:pt>
                <c:pt idx="6">
                  <c:v>72</c:v>
                </c:pt>
                <c:pt idx="7">
                  <c:v>76.5</c:v>
                </c:pt>
                <c:pt idx="8">
                  <c:v>96</c:v>
                </c:pt>
                <c:pt idx="9">
                  <c:v>100.5</c:v>
                </c:pt>
                <c:pt idx="10">
                  <c:v>144</c:v>
                </c:pt>
                <c:pt idx="11">
                  <c:v>148.5</c:v>
                </c:pt>
                <c:pt idx="12">
                  <c:v>168</c:v>
                </c:pt>
                <c:pt idx="13">
                  <c:v>192</c:v>
                </c:pt>
                <c:pt idx="14">
                  <c:v>216</c:v>
                </c:pt>
              </c:numCache>
            </c:numRef>
          </c:cat>
          <c:val>
            <c:numRef>
              <c:f>'Run 4'!$D$47:$D$61</c:f>
              <c:numCache>
                <c:formatCode>General</c:formatCode>
                <c:ptCount val="15"/>
                <c:pt idx="0">
                  <c:v>5.2</c:v>
                </c:pt>
                <c:pt idx="1">
                  <c:v>5.2</c:v>
                </c:pt>
                <c:pt idx="2">
                  <c:v>5</c:v>
                </c:pt>
                <c:pt idx="3">
                  <c:v>4.5999999999999996</c:v>
                </c:pt>
                <c:pt idx="4">
                  <c:v>4.8</c:v>
                </c:pt>
                <c:pt idx="5">
                  <c:v>4.8</c:v>
                </c:pt>
                <c:pt idx="6">
                  <c:v>4.4000000000000004</c:v>
                </c:pt>
                <c:pt idx="7">
                  <c:v>4.4000000000000004</c:v>
                </c:pt>
                <c:pt idx="8">
                  <c:v>4</c:v>
                </c:pt>
                <c:pt idx="9">
                  <c:v>4</c:v>
                </c:pt>
                <c:pt idx="10">
                  <c:v>3.9</c:v>
                </c:pt>
                <c:pt idx="11">
                  <c:v>3.9</c:v>
                </c:pt>
                <c:pt idx="12">
                  <c:v>3.9</c:v>
                </c:pt>
                <c:pt idx="13">
                  <c:v>3.9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D4-485E-AA7A-DE4885C2B3DD}"/>
            </c:ext>
          </c:extLst>
        </c:ser>
        <c:ser>
          <c:idx val="4"/>
          <c:order val="4"/>
          <c:tx>
            <c:v>Z5 - 10g/L</c:v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'Run 4'!$G$2:$G$16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24</c:v>
                </c:pt>
                <c:pt idx="3">
                  <c:v>32</c:v>
                </c:pt>
                <c:pt idx="4">
                  <c:v>48</c:v>
                </c:pt>
                <c:pt idx="5">
                  <c:v>54</c:v>
                </c:pt>
                <c:pt idx="6">
                  <c:v>72</c:v>
                </c:pt>
                <c:pt idx="7">
                  <c:v>76.5</c:v>
                </c:pt>
                <c:pt idx="8">
                  <c:v>96</c:v>
                </c:pt>
                <c:pt idx="9">
                  <c:v>100.5</c:v>
                </c:pt>
                <c:pt idx="10">
                  <c:v>144</c:v>
                </c:pt>
                <c:pt idx="11">
                  <c:v>148.5</c:v>
                </c:pt>
                <c:pt idx="12">
                  <c:v>168</c:v>
                </c:pt>
                <c:pt idx="13">
                  <c:v>192</c:v>
                </c:pt>
                <c:pt idx="14">
                  <c:v>216</c:v>
                </c:pt>
              </c:numCache>
            </c:numRef>
          </c:cat>
          <c:val>
            <c:numRef>
              <c:f>'Run 4'!$D$62:$D$76</c:f>
              <c:numCache>
                <c:formatCode>General</c:formatCode>
                <c:ptCount val="15"/>
                <c:pt idx="0">
                  <c:v>5.2</c:v>
                </c:pt>
                <c:pt idx="1">
                  <c:v>5.2</c:v>
                </c:pt>
                <c:pt idx="2">
                  <c:v>4.8</c:v>
                </c:pt>
                <c:pt idx="3">
                  <c:v>4.5999999999999996</c:v>
                </c:pt>
                <c:pt idx="4">
                  <c:v>4.7</c:v>
                </c:pt>
                <c:pt idx="5">
                  <c:v>4.5999999999999996</c:v>
                </c:pt>
                <c:pt idx="6">
                  <c:v>4.2</c:v>
                </c:pt>
                <c:pt idx="7">
                  <c:v>4.2</c:v>
                </c:pt>
                <c:pt idx="8">
                  <c:v>4</c:v>
                </c:pt>
                <c:pt idx="9">
                  <c:v>4</c:v>
                </c:pt>
                <c:pt idx="10">
                  <c:v>3.9</c:v>
                </c:pt>
                <c:pt idx="11">
                  <c:v>3.9</c:v>
                </c:pt>
                <c:pt idx="12">
                  <c:v>3.9</c:v>
                </c:pt>
                <c:pt idx="13">
                  <c:v>3.9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D4-485E-AA7A-DE4885C2B3DD}"/>
            </c:ext>
          </c:extLst>
        </c:ser>
        <c:ser>
          <c:idx val="5"/>
          <c:order val="5"/>
          <c:tx>
            <c:v>Z6 - 10g/L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'Run 4'!$G$2:$G$16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24</c:v>
                </c:pt>
                <c:pt idx="3">
                  <c:v>32</c:v>
                </c:pt>
                <c:pt idx="4">
                  <c:v>48</c:v>
                </c:pt>
                <c:pt idx="5">
                  <c:v>54</c:v>
                </c:pt>
                <c:pt idx="6">
                  <c:v>72</c:v>
                </c:pt>
                <c:pt idx="7">
                  <c:v>76.5</c:v>
                </c:pt>
                <c:pt idx="8">
                  <c:v>96</c:v>
                </c:pt>
                <c:pt idx="9">
                  <c:v>100.5</c:v>
                </c:pt>
                <c:pt idx="10">
                  <c:v>144</c:v>
                </c:pt>
                <c:pt idx="11">
                  <c:v>148.5</c:v>
                </c:pt>
                <c:pt idx="12">
                  <c:v>168</c:v>
                </c:pt>
                <c:pt idx="13">
                  <c:v>192</c:v>
                </c:pt>
                <c:pt idx="14">
                  <c:v>216</c:v>
                </c:pt>
              </c:numCache>
            </c:numRef>
          </c:cat>
          <c:val>
            <c:numRef>
              <c:f>'Run 4'!$D$77:$D$91</c:f>
              <c:numCache>
                <c:formatCode>General</c:formatCode>
                <c:ptCount val="15"/>
                <c:pt idx="0">
                  <c:v>5.2</c:v>
                </c:pt>
                <c:pt idx="1">
                  <c:v>5.2</c:v>
                </c:pt>
                <c:pt idx="2">
                  <c:v>4.9000000000000004</c:v>
                </c:pt>
                <c:pt idx="3">
                  <c:v>4.5999999999999996</c:v>
                </c:pt>
                <c:pt idx="4">
                  <c:v>4.7</c:v>
                </c:pt>
                <c:pt idx="5">
                  <c:v>4.5999999999999996</c:v>
                </c:pt>
                <c:pt idx="6">
                  <c:v>4.2</c:v>
                </c:pt>
                <c:pt idx="7">
                  <c:v>4.2</c:v>
                </c:pt>
                <c:pt idx="8">
                  <c:v>4.0999999999999996</c:v>
                </c:pt>
                <c:pt idx="9">
                  <c:v>4</c:v>
                </c:pt>
                <c:pt idx="10">
                  <c:v>3.9</c:v>
                </c:pt>
                <c:pt idx="11">
                  <c:v>3.9</c:v>
                </c:pt>
                <c:pt idx="12">
                  <c:v>3.9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AD4-485E-AA7A-DE4885C2B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475400"/>
        <c:axId val="584475728"/>
      </c:lineChart>
      <c:catAx>
        <c:axId val="584475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Hours passed</a:t>
                </a:r>
              </a:p>
            </c:rich>
          </c:tx>
          <c:layout>
            <c:manualLayout>
              <c:xMode val="edge"/>
              <c:yMode val="edge"/>
              <c:x val="0.43340157480314961"/>
              <c:y val="0.911665937591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475728"/>
        <c:crosses val="autoZero"/>
        <c:auto val="1"/>
        <c:lblAlgn val="ctr"/>
        <c:lblOffset val="100"/>
        <c:noMultiLvlLbl val="0"/>
      </c:catAx>
      <c:valAx>
        <c:axId val="584475728"/>
        <c:scaling>
          <c:orientation val="minMax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47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11384514435696"/>
          <c:y val="0.1672448235637212"/>
          <c:w val="0.13742129613280982"/>
          <c:h val="0.587384806065908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  <a:alpha val="99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2000"/>
              <a:t>Suspended run 4 glucose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Z1 - 5g/L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0</c:v>
              </c:pt>
              <c:pt idx="1">
                <c:v>24</c:v>
              </c:pt>
              <c:pt idx="2">
                <c:v>48</c:v>
              </c:pt>
              <c:pt idx="3">
                <c:v>72</c:v>
              </c:pt>
              <c:pt idx="4">
                <c:v>96</c:v>
              </c:pt>
              <c:pt idx="5">
                <c:v>144</c:v>
              </c:pt>
              <c:pt idx="6">
                <c:v>168</c:v>
              </c:pt>
              <c:pt idx="7">
                <c:v>192</c:v>
              </c:pt>
              <c:pt idx="8">
                <c:v>216</c:v>
              </c:pt>
            </c:numLit>
          </c:cat>
          <c:val>
            <c:numRef>
              <c:f>('Run 4'!$F$2,'Run 4'!$F$4,'Run 4'!$F$6,'Run 4'!$F$8,'Run 4'!$F$10,'Run 4'!$F$12,'Run 4'!$F$14,'Run 4'!$F$15,'Run 4'!$F$16)</c:f>
              <c:numCache>
                <c:formatCode>General</c:formatCode>
                <c:ptCount val="9"/>
                <c:pt idx="0">
                  <c:v>5.0004000000000008</c:v>
                </c:pt>
                <c:pt idx="1">
                  <c:v>2.286</c:v>
                </c:pt>
                <c:pt idx="2">
                  <c:v>2.4660000000000002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E-47BC-B4C3-B66B6278FE08}"/>
            </c:ext>
          </c:extLst>
        </c:ser>
        <c:ser>
          <c:idx val="1"/>
          <c:order val="1"/>
          <c:tx>
            <c:v>Z2 - 5g/L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0</c:v>
              </c:pt>
              <c:pt idx="1">
                <c:v>24</c:v>
              </c:pt>
              <c:pt idx="2">
                <c:v>48</c:v>
              </c:pt>
              <c:pt idx="3">
                <c:v>72</c:v>
              </c:pt>
              <c:pt idx="4">
                <c:v>96</c:v>
              </c:pt>
              <c:pt idx="5">
                <c:v>144</c:v>
              </c:pt>
              <c:pt idx="6">
                <c:v>168</c:v>
              </c:pt>
              <c:pt idx="7">
                <c:v>192</c:v>
              </c:pt>
              <c:pt idx="8">
                <c:v>216</c:v>
              </c:pt>
            </c:numLit>
          </c:cat>
          <c:val>
            <c:numRef>
              <c:f>('Run 4'!$F$17,'Run 4'!$F$19,'Run 4'!$F$21,'Run 4'!$F$23,'Run 4'!$F$25,'Run 4'!$F$27,'Run 4'!$F$29,'Run 4'!$F$30,'Run 4'!$F$31)</c:f>
              <c:numCache>
                <c:formatCode>General</c:formatCode>
                <c:ptCount val="9"/>
                <c:pt idx="0">
                  <c:v>5.0004000000000008</c:v>
                </c:pt>
                <c:pt idx="1">
                  <c:v>5.9760000000000009</c:v>
                </c:pt>
                <c:pt idx="2">
                  <c:v>3.6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CE-47BC-B4C3-B66B6278FE08}"/>
            </c:ext>
          </c:extLst>
        </c:ser>
        <c:ser>
          <c:idx val="2"/>
          <c:order val="2"/>
          <c:tx>
            <c:v>Z3 - 5g/L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0</c:v>
              </c:pt>
              <c:pt idx="1">
                <c:v>24</c:v>
              </c:pt>
              <c:pt idx="2">
                <c:v>48</c:v>
              </c:pt>
              <c:pt idx="3">
                <c:v>72</c:v>
              </c:pt>
              <c:pt idx="4">
                <c:v>96</c:v>
              </c:pt>
              <c:pt idx="5">
                <c:v>144</c:v>
              </c:pt>
              <c:pt idx="6">
                <c:v>168</c:v>
              </c:pt>
              <c:pt idx="7">
                <c:v>192</c:v>
              </c:pt>
              <c:pt idx="8">
                <c:v>216</c:v>
              </c:pt>
            </c:numLit>
          </c:cat>
          <c:val>
            <c:numRef>
              <c:f>('Run 4'!$F$32,'Run 4'!$F$34,'Run 4'!$F$36,'Run 4'!$F$38,'Run 4'!$F$40,'Run 4'!$F$42,'Run 4'!$F$44,'Run 4'!$F$45,'Run 4'!$F$46)</c:f>
              <c:numCache>
                <c:formatCode>General</c:formatCode>
                <c:ptCount val="9"/>
                <c:pt idx="0">
                  <c:v>5.0004000000000008</c:v>
                </c:pt>
                <c:pt idx="1">
                  <c:v>5.8139999999999992</c:v>
                </c:pt>
                <c:pt idx="2">
                  <c:v>3.8880000000000003</c:v>
                </c:pt>
                <c:pt idx="3">
                  <c:v>0.30599999999999999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CE-47BC-B4C3-B66B6278FE08}"/>
            </c:ext>
          </c:extLst>
        </c:ser>
        <c:ser>
          <c:idx val="3"/>
          <c:order val="3"/>
          <c:tx>
            <c:v>Z4 - 10g/L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0</c:v>
              </c:pt>
              <c:pt idx="1">
                <c:v>24</c:v>
              </c:pt>
              <c:pt idx="2">
                <c:v>48</c:v>
              </c:pt>
              <c:pt idx="3">
                <c:v>72</c:v>
              </c:pt>
              <c:pt idx="4">
                <c:v>96</c:v>
              </c:pt>
              <c:pt idx="5">
                <c:v>144</c:v>
              </c:pt>
              <c:pt idx="6">
                <c:v>168</c:v>
              </c:pt>
              <c:pt idx="7">
                <c:v>192</c:v>
              </c:pt>
              <c:pt idx="8">
                <c:v>216</c:v>
              </c:pt>
            </c:numLit>
          </c:cat>
          <c:val>
            <c:numRef>
              <c:f>('Run 4'!$F$47,'Run 4'!$F$49,'Run 4'!$F$51,'Run 4'!$F$53,'Run 4'!$F$55,'Run 4'!$F$57,'Run 4'!$F$59,'Run 4'!$F$60,'Run 4'!$F$61)</c:f>
              <c:numCache>
                <c:formatCode>General</c:formatCode>
                <c:ptCount val="9"/>
                <c:pt idx="0">
                  <c:v>10.000800000000002</c:v>
                </c:pt>
                <c:pt idx="1">
                  <c:v>12.6</c:v>
                </c:pt>
                <c:pt idx="2">
                  <c:v>11.375999999999999</c:v>
                </c:pt>
                <c:pt idx="3">
                  <c:v>4.5540000000000003</c:v>
                </c:pt>
                <c:pt idx="4">
                  <c:v>0.97200000000000009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CE-47BC-B4C3-B66B6278FE08}"/>
            </c:ext>
          </c:extLst>
        </c:ser>
        <c:ser>
          <c:idx val="4"/>
          <c:order val="4"/>
          <c:tx>
            <c:v>Z5 - 10g/L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0</c:v>
              </c:pt>
              <c:pt idx="1">
                <c:v>24</c:v>
              </c:pt>
              <c:pt idx="2">
                <c:v>48</c:v>
              </c:pt>
              <c:pt idx="3">
                <c:v>72</c:v>
              </c:pt>
              <c:pt idx="4">
                <c:v>96</c:v>
              </c:pt>
              <c:pt idx="5">
                <c:v>144</c:v>
              </c:pt>
              <c:pt idx="6">
                <c:v>168</c:v>
              </c:pt>
              <c:pt idx="7">
                <c:v>192</c:v>
              </c:pt>
              <c:pt idx="8">
                <c:v>216</c:v>
              </c:pt>
            </c:numLit>
          </c:cat>
          <c:val>
            <c:numRef>
              <c:f>('Run 4'!$F$62,'Run 4'!$F$64,'Run 4'!$F$66,'Run 4'!$F$68,'Run 4'!$F$70,'Run 4'!$F$72,'Run 4'!$F$74,'Run 4'!$F$75,'Run 4'!$F$76)</c:f>
              <c:numCache>
                <c:formatCode>General</c:formatCode>
                <c:ptCount val="9"/>
                <c:pt idx="0">
                  <c:v>10.000800000000002</c:v>
                </c:pt>
                <c:pt idx="1">
                  <c:v>10.224</c:v>
                </c:pt>
                <c:pt idx="2">
                  <c:v>9.6120000000000001</c:v>
                </c:pt>
                <c:pt idx="3">
                  <c:v>5.274</c:v>
                </c:pt>
                <c:pt idx="4">
                  <c:v>0.73799999999999988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CE-47BC-B4C3-B66B6278FE08}"/>
            </c:ext>
          </c:extLst>
        </c:ser>
        <c:ser>
          <c:idx val="5"/>
          <c:order val="5"/>
          <c:tx>
            <c:v>Z6 - 10g/L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0</c:v>
              </c:pt>
              <c:pt idx="1">
                <c:v>24</c:v>
              </c:pt>
              <c:pt idx="2">
                <c:v>48</c:v>
              </c:pt>
              <c:pt idx="3">
                <c:v>72</c:v>
              </c:pt>
              <c:pt idx="4">
                <c:v>96</c:v>
              </c:pt>
              <c:pt idx="5">
                <c:v>144</c:v>
              </c:pt>
              <c:pt idx="6">
                <c:v>168</c:v>
              </c:pt>
              <c:pt idx="7">
                <c:v>192</c:v>
              </c:pt>
              <c:pt idx="8">
                <c:v>216</c:v>
              </c:pt>
            </c:numLit>
          </c:cat>
          <c:val>
            <c:numRef>
              <c:f>('Run 4'!$F$77,'Run 4'!$F$79,'Run 4'!$F$81,'Run 4'!$F$83,'Run 4'!$F$85,'Run 4'!$F$87,'Run 4'!$F$89,'Run 4'!$F$90,'Run 4'!$F$91)</c:f>
              <c:numCache>
                <c:formatCode>General</c:formatCode>
                <c:ptCount val="9"/>
                <c:pt idx="0">
                  <c:v>10.000800000000002</c:v>
                </c:pt>
                <c:pt idx="1">
                  <c:v>9.5760000000000005</c:v>
                </c:pt>
                <c:pt idx="2">
                  <c:v>10.188000000000001</c:v>
                </c:pt>
                <c:pt idx="3">
                  <c:v>5.6340000000000003</c:v>
                </c:pt>
                <c:pt idx="4">
                  <c:v>2.052</c:v>
                </c:pt>
                <c:pt idx="5">
                  <c:v>0.63</c:v>
                </c:pt>
                <c:pt idx="6">
                  <c:v>0.72</c:v>
                </c:pt>
                <c:pt idx="7">
                  <c:v>0.59399999999999997</c:v>
                </c:pt>
                <c:pt idx="8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CE-47BC-B4C3-B66B6278F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030096"/>
        <c:axId val="589029440"/>
      </c:lineChart>
      <c:catAx>
        <c:axId val="58903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Hours</a:t>
                </a:r>
                <a:r>
                  <a:rPr lang="en-ZA" sz="1800" baseline="0"/>
                  <a:t> passed</a:t>
                </a:r>
                <a:endParaRPr lang="en-ZA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29440"/>
        <c:crosses val="autoZero"/>
        <c:auto val="1"/>
        <c:lblAlgn val="ctr"/>
        <c:lblOffset val="100"/>
        <c:noMultiLvlLbl val="0"/>
      </c:catAx>
      <c:valAx>
        <c:axId val="58902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Glucose [g/L]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3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842962</xdr:colOff>
      <xdr:row>0</xdr:row>
      <xdr:rowOff>176211</xdr:rowOff>
    </xdr:from>
    <xdr:to>
      <xdr:col>15</xdr:col>
      <xdr:colOff>466725</xdr:colOff>
      <xdr:row>20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A04AD3-6092-4761-B38F-5E8D24E7D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378587</xdr:colOff>
      <xdr:row>1</xdr:row>
      <xdr:rowOff>108513</xdr:rowOff>
    </xdr:from>
    <xdr:to>
      <xdr:col>15</xdr:col>
      <xdr:colOff>84399</xdr:colOff>
      <xdr:row>22</xdr:row>
      <xdr:rowOff>180854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446648-E542-4A13-9453-12DB8FF5E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233363</xdr:colOff>
      <xdr:row>1</xdr:row>
      <xdr:rowOff>100012</xdr:rowOff>
    </xdr:from>
    <xdr:to>
      <xdr:col>15</xdr:col>
      <xdr:colOff>114300</xdr:colOff>
      <xdr:row>20</xdr:row>
      <xdr:rowOff>175701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318174-FF96-4644-9B5E-A22648AF4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267378</xdr:colOff>
      <xdr:row>24</xdr:row>
      <xdr:rowOff>131988</xdr:rowOff>
    </xdr:from>
    <xdr:to>
      <xdr:col>17</xdr:col>
      <xdr:colOff>228600</xdr:colOff>
      <xdr:row>51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7489B8-52B0-4000-951D-F5455C01C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143994</xdr:colOff>
      <xdr:row>2</xdr:row>
      <xdr:rowOff>179573</xdr:rowOff>
    </xdr:from>
    <xdr:to>
      <xdr:col>25</xdr:col>
      <xdr:colOff>19049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6107D6-AE3F-4259-8BAF-905B8C6B2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117660</xdr:colOff>
      <xdr:row>32</xdr:row>
      <xdr:rowOff>29134</xdr:rowOff>
    </xdr:from>
    <xdr:to>
      <xdr:col>21</xdr:col>
      <xdr:colOff>95249</xdr:colOff>
      <xdr:row>53</xdr:row>
      <xdr:rowOff>178594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199F7C-BE27-4C5E-BA98-6E9CBFC43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324271</xdr:colOff>
      <xdr:row>63</xdr:row>
      <xdr:rowOff>41742</xdr:rowOff>
    </xdr:from>
    <xdr:to>
      <xdr:col>19</xdr:col>
      <xdr:colOff>156882</xdr:colOff>
      <xdr:row>83</xdr:row>
      <xdr:rowOff>145675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307FC5-245C-43C6-AE00-3515D47E2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6A3C28-07DD-443E-A76D-5EB49B7ABC07}" name="Results1" displayName="Results1" ref="A1:D19" totalsRowShown="0">
  <autoFilter ref="A1:D19" xr:uid="{27BBA40F-343A-4BB4-9533-63DE316D3C4E}"/>
  <sortState xmlns:xlrd2="http://schemas.microsoft.com/office/spreadsheetml/2017/richdata2" ref="A2:D19">
    <sortCondition ref="B1:B19"/>
  </sortState>
  <tableColumns count="4">
    <tableColumn id="1" xr3:uid="{F982FA1D-A5CD-4FB5-ABF1-9138A3E2A119}" name="Date" dataDxfId="8"/>
    <tableColumn id="4" xr3:uid="{4899AB8C-57CF-4272-A1A5-9354A6ACA480}" name="Sample name" dataDxfId="7"/>
    <tableColumn id="5" xr3:uid="{BFE49D6B-E3CF-414E-B64D-1847FF955945}" name="Absorptivity" dataDxfId="6"/>
    <tableColumn id="2" xr3:uid="{01E3FB28-D41B-407B-924B-0C645F2F8387}" name="Hours pass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C73FF3-4CC8-4934-A0F8-BF7110DB985E}" name="Results2" displayName="Results2" ref="A1:D67" totalsRowShown="0">
  <autoFilter ref="A1:D67" xr:uid="{7A903571-68BE-48BA-AA1A-CDA05F13E64F}"/>
  <sortState xmlns:xlrd2="http://schemas.microsoft.com/office/spreadsheetml/2017/richdata2" ref="A2:C67">
    <sortCondition ref="B1:B67"/>
  </sortState>
  <tableColumns count="4">
    <tableColumn id="1" xr3:uid="{D3BA21F7-D271-44C5-AB4D-CA2F59410955}" name="Date and time " dataDxfId="5"/>
    <tableColumn id="8" xr3:uid="{AF57C2D3-E17D-40AC-B671-F69CD87264C3}" name="Sample name" dataDxfId="4"/>
    <tableColumn id="9" xr3:uid="{0CD7B8CF-5AF8-46F5-A2C9-C4EF31FF7080}" name="Absorptivity" dataDxfId="3"/>
    <tableColumn id="2" xr3:uid="{A990F0F9-8F78-4734-A3B5-3F818297CFBA}" name="Hours pass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BC89C5-9685-421F-8B76-6686C81FB8ED}" name="Table3" displayName="Table3" ref="A1:E49" totalsRowShown="0">
  <autoFilter ref="A1:E49" xr:uid="{DA17AF43-83BA-499E-81C9-756BBA5F9199}"/>
  <sortState xmlns:xlrd2="http://schemas.microsoft.com/office/spreadsheetml/2017/richdata2" ref="A2:E49">
    <sortCondition ref="B1:B49"/>
  </sortState>
  <tableColumns count="5">
    <tableColumn id="1" xr3:uid="{678AB7FD-0A74-406D-8775-AE04500C2A4C}" name="Sample date" dataDxfId="2"/>
    <tableColumn id="2" xr3:uid="{297CB89D-8028-4DAF-ADA0-34E3007D7DD8}" name="Sample name"/>
    <tableColumn id="3" xr3:uid="{41A2F455-0969-4588-85E7-090E24227657}" name="Absorptivity"/>
    <tableColumn id="4" xr3:uid="{0681DEC5-F7E1-45F6-B950-373FD33EDC06}" name="pH"/>
    <tableColumn id="5" xr3:uid="{3D813CB2-223F-4032-93FD-2809BDE7B641}" name="Hours pass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9744AB4-1A9B-4070-B236-99561CD5C345}" name="Table35" displayName="Table35" ref="A1:G91" totalsRowShown="0">
  <autoFilter ref="A1:G91" xr:uid="{87497FF9-5EF0-4FA4-95C5-8D058FFD24E0}"/>
  <sortState xmlns:xlrd2="http://schemas.microsoft.com/office/spreadsheetml/2017/richdata2" ref="A2:E84">
    <sortCondition ref="B1:B84"/>
  </sortState>
  <tableColumns count="7">
    <tableColumn id="1" xr3:uid="{E5BF1EB0-A48A-4366-9A6B-11978807B3CC}" name="Sample date" dataDxfId="1"/>
    <tableColumn id="2" xr3:uid="{5B4BAB26-1220-4EE1-A3C6-1E0609606F99}" name="Sample name"/>
    <tableColumn id="3" xr3:uid="{1C14857F-E498-4460-9507-2632251CD5A6}" name="Absorptivity"/>
    <tableColumn id="6" xr3:uid="{8A78B02D-91C5-4CA7-8D7F-63E54040D86C}" name="pH"/>
    <tableColumn id="4" xr3:uid="{E884642D-89D8-4E72-A134-E94ED0D32A21}" name="Glucose [mmol/L]"/>
    <tableColumn id="8" xr3:uid="{DB326D69-C669-4F1D-B3F5-B5D5955FDBB1}" name="Glucose [g/L]" dataDxfId="0">
      <calculatedColumnFormula>Table35[[#This Row],[Glucose '[mmol/L']]]*180/1000</calculatedColumnFormula>
    </tableColumn>
    <tableColumn id="7" xr3:uid="{18F8BA3F-150D-46A8-A2BE-08FEC49FBE5C}" name="Hours pass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topLeftCell="A17" workbookViewId="0">
      <selection activeCell="B20" sqref="B20"/>
    </sheetView>
  </sheetViews>
  <sheetFormatPr defaultRowHeight="15" x14ac:dyDescent="0.25"/>
  <cols>
    <col min="1" max="1" width="14" bestFit="1" customWidth="1"/>
    <col min="2" max="2" width="19.7109375" bestFit="1" customWidth="1"/>
    <col min="3" max="3" width="92.7109375" bestFit="1" customWidth="1"/>
  </cols>
  <sheetData>
    <row r="1" spans="1:3" x14ac:dyDescent="0.25">
      <c r="A1" s="8" t="s">
        <v>10</v>
      </c>
      <c r="C1" s="8" t="s">
        <v>17</v>
      </c>
    </row>
    <row r="2" spans="1:3" x14ac:dyDescent="0.25">
      <c r="A2" s="9" t="s">
        <v>25</v>
      </c>
    </row>
    <row r="3" spans="1:3" x14ac:dyDescent="0.25">
      <c r="A3" t="s">
        <v>3</v>
      </c>
      <c r="B3" t="s">
        <v>12</v>
      </c>
      <c r="C3" t="s">
        <v>21</v>
      </c>
    </row>
    <row r="4" spans="1:3" x14ac:dyDescent="0.25">
      <c r="A4" t="s">
        <v>4</v>
      </c>
      <c r="B4" t="s">
        <v>27</v>
      </c>
      <c r="C4" t="s">
        <v>38</v>
      </c>
    </row>
    <row r="5" spans="1:3" x14ac:dyDescent="0.25">
      <c r="A5" t="s">
        <v>39</v>
      </c>
      <c r="B5" t="s">
        <v>40</v>
      </c>
    </row>
    <row r="7" spans="1:3" x14ac:dyDescent="0.25">
      <c r="A7" s="9" t="s">
        <v>26</v>
      </c>
    </row>
    <row r="8" spans="1:3" x14ac:dyDescent="0.25">
      <c r="A8" t="s">
        <v>3</v>
      </c>
      <c r="B8" t="s">
        <v>11</v>
      </c>
      <c r="C8" t="s">
        <v>22</v>
      </c>
    </row>
    <row r="9" spans="1:3" x14ac:dyDescent="0.25">
      <c r="A9" t="s">
        <v>4</v>
      </c>
      <c r="B9" t="s">
        <v>12</v>
      </c>
      <c r="C9" t="s">
        <v>21</v>
      </c>
    </row>
    <row r="10" spans="1:3" x14ac:dyDescent="0.25">
      <c r="A10" t="s">
        <v>5</v>
      </c>
      <c r="B10" t="s">
        <v>13</v>
      </c>
      <c r="C10" t="s">
        <v>20</v>
      </c>
    </row>
    <row r="11" spans="1:3" x14ac:dyDescent="0.25">
      <c r="A11" t="s">
        <v>6</v>
      </c>
      <c r="B11" t="s">
        <v>14</v>
      </c>
      <c r="C11" t="s">
        <v>24</v>
      </c>
    </row>
    <row r="12" spans="1:3" x14ac:dyDescent="0.25">
      <c r="A12" t="s">
        <v>7</v>
      </c>
      <c r="B12" t="s">
        <v>15</v>
      </c>
      <c r="C12" t="s">
        <v>18</v>
      </c>
    </row>
    <row r="13" spans="1:3" x14ac:dyDescent="0.25">
      <c r="A13" t="s">
        <v>8</v>
      </c>
      <c r="B13" t="s">
        <v>16</v>
      </c>
      <c r="C13" t="s">
        <v>19</v>
      </c>
    </row>
    <row r="14" spans="1:3" x14ac:dyDescent="0.25">
      <c r="A14" t="s">
        <v>39</v>
      </c>
      <c r="B14" t="s">
        <v>40</v>
      </c>
    </row>
    <row r="16" spans="1:3" x14ac:dyDescent="0.25">
      <c r="A16" s="9" t="s">
        <v>28</v>
      </c>
    </row>
    <row r="17" spans="1:3" x14ac:dyDescent="0.25">
      <c r="A17" t="s">
        <v>3</v>
      </c>
      <c r="B17">
        <v>345</v>
      </c>
      <c r="C17" t="s">
        <v>30</v>
      </c>
    </row>
    <row r="18" spans="1:3" x14ac:dyDescent="0.25">
      <c r="A18" t="s">
        <v>4</v>
      </c>
      <c r="B18">
        <v>345</v>
      </c>
      <c r="C18" t="s">
        <v>30</v>
      </c>
    </row>
    <row r="19" spans="1:3" x14ac:dyDescent="0.25">
      <c r="A19" t="s">
        <v>5</v>
      </c>
      <c r="B19">
        <v>345</v>
      </c>
      <c r="C19" t="s">
        <v>30</v>
      </c>
    </row>
    <row r="20" spans="1:3" x14ac:dyDescent="0.25">
      <c r="A20" t="s">
        <v>6</v>
      </c>
      <c r="B20">
        <v>35</v>
      </c>
      <c r="C20" t="s">
        <v>31</v>
      </c>
    </row>
    <row r="21" spans="1:3" x14ac:dyDescent="0.25">
      <c r="A21" t="s">
        <v>7</v>
      </c>
      <c r="B21">
        <v>34</v>
      </c>
      <c r="C21" t="s">
        <v>32</v>
      </c>
    </row>
    <row r="22" spans="1:3" x14ac:dyDescent="0.25">
      <c r="A22" t="s">
        <v>8</v>
      </c>
      <c r="B22" t="s">
        <v>33</v>
      </c>
    </row>
    <row r="23" spans="1:3" x14ac:dyDescent="0.25">
      <c r="A23" t="s">
        <v>39</v>
      </c>
      <c r="B23" t="s">
        <v>42</v>
      </c>
    </row>
    <row r="25" spans="1:3" x14ac:dyDescent="0.25">
      <c r="A25" s="9" t="s">
        <v>34</v>
      </c>
    </row>
    <row r="26" spans="1:3" x14ac:dyDescent="0.25">
      <c r="A26" t="s">
        <v>3</v>
      </c>
      <c r="B26">
        <v>345</v>
      </c>
      <c r="C26" t="s">
        <v>35</v>
      </c>
    </row>
    <row r="27" spans="1:3" x14ac:dyDescent="0.25">
      <c r="A27" t="s">
        <v>4</v>
      </c>
      <c r="B27">
        <v>345</v>
      </c>
      <c r="C27" t="s">
        <v>35</v>
      </c>
    </row>
    <row r="28" spans="1:3" x14ac:dyDescent="0.25">
      <c r="A28" t="s">
        <v>5</v>
      </c>
      <c r="B28">
        <v>345</v>
      </c>
      <c r="C28" t="s">
        <v>35</v>
      </c>
    </row>
    <row r="29" spans="1:3" x14ac:dyDescent="0.25">
      <c r="A29" t="s">
        <v>6</v>
      </c>
      <c r="B29">
        <v>345</v>
      </c>
      <c r="C29" t="s">
        <v>36</v>
      </c>
    </row>
    <row r="30" spans="1:3" x14ac:dyDescent="0.25">
      <c r="A30" t="s">
        <v>7</v>
      </c>
      <c r="B30">
        <v>345</v>
      </c>
      <c r="C30" t="s">
        <v>36</v>
      </c>
    </row>
    <row r="31" spans="1:3" x14ac:dyDescent="0.25">
      <c r="A31" t="s">
        <v>8</v>
      </c>
      <c r="B31">
        <v>345</v>
      </c>
      <c r="C31" t="s">
        <v>36</v>
      </c>
    </row>
    <row r="32" spans="1:3" x14ac:dyDescent="0.25">
      <c r="A32" t="s">
        <v>39</v>
      </c>
      <c r="B32" t="s">
        <v>41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2D17B-AF9B-4DE4-BF7E-D0C03860D25F}">
  <dimension ref="A1:D19"/>
  <sheetViews>
    <sheetView topLeftCell="B1" workbookViewId="0">
      <pane ySplit="1" topLeftCell="A2" activePane="bottomLeft" state="frozen"/>
      <selection pane="bottomLeft" activeCell="C20" sqref="C20"/>
    </sheetView>
  </sheetViews>
  <sheetFormatPr defaultRowHeight="15" x14ac:dyDescent="0.25"/>
  <cols>
    <col min="1" max="1" width="15.85546875" style="4" bestFit="1" customWidth="1"/>
    <col min="2" max="2" width="17.7109375" style="3" bestFit="1" customWidth="1"/>
    <col min="3" max="3" width="16.42578125" style="12" bestFit="1" customWidth="1"/>
    <col min="4" max="4" width="15" bestFit="1" customWidth="1"/>
  </cols>
  <sheetData>
    <row r="1" spans="1:4" x14ac:dyDescent="0.25">
      <c r="A1" s="4" t="s">
        <v>0</v>
      </c>
      <c r="B1" s="3" t="s">
        <v>2</v>
      </c>
      <c r="C1" s="12" t="s">
        <v>9</v>
      </c>
      <c r="D1" t="s">
        <v>37</v>
      </c>
    </row>
    <row r="2" spans="1:4" x14ac:dyDescent="0.25">
      <c r="A2" s="4">
        <v>43857.5</v>
      </c>
      <c r="B2" s="4" t="s">
        <v>3</v>
      </c>
      <c r="C2" s="12">
        <v>0</v>
      </c>
      <c r="D2">
        <v>0</v>
      </c>
    </row>
    <row r="3" spans="1:4" x14ac:dyDescent="0.25">
      <c r="A3" s="4">
        <v>43858.458333333336</v>
      </c>
      <c r="B3" s="5" t="s">
        <v>3</v>
      </c>
      <c r="C3" s="12">
        <v>0</v>
      </c>
      <c r="D3">
        <v>23</v>
      </c>
    </row>
    <row r="4" spans="1:4" x14ac:dyDescent="0.25">
      <c r="A4" s="4">
        <v>43859.458333333336</v>
      </c>
      <c r="B4" s="4" t="s">
        <v>3</v>
      </c>
      <c r="C4" s="12">
        <v>0</v>
      </c>
      <c r="D4">
        <v>47</v>
      </c>
    </row>
    <row r="5" spans="1:4" x14ac:dyDescent="0.25">
      <c r="A5" s="4">
        <v>43861.4375</v>
      </c>
      <c r="B5" s="5" t="s">
        <v>3</v>
      </c>
      <c r="C5" s="12">
        <f>1.712*2</f>
        <v>3.4239999999999999</v>
      </c>
      <c r="D5">
        <v>70.5</v>
      </c>
    </row>
    <row r="6" spans="1:4" x14ac:dyDescent="0.25">
      <c r="A6" s="4">
        <v>43864.322916666664</v>
      </c>
      <c r="B6" s="4" t="s">
        <v>3</v>
      </c>
      <c r="C6" s="12">
        <f>0.508*2</f>
        <v>1.016</v>
      </c>
      <c r="D6">
        <v>91.75</v>
      </c>
    </row>
    <row r="7" spans="1:4" x14ac:dyDescent="0.25">
      <c r="A7" s="4">
        <v>43865.3125</v>
      </c>
      <c r="B7" s="5" t="s">
        <v>3</v>
      </c>
      <c r="C7" s="12">
        <f>0.55*2</f>
        <v>1.1000000000000001</v>
      </c>
      <c r="D7">
        <v>115.5</v>
      </c>
    </row>
    <row r="8" spans="1:4" x14ac:dyDescent="0.25">
      <c r="A8" s="4">
        <v>43866.305555555555</v>
      </c>
      <c r="B8" s="4" t="s">
        <v>3</v>
      </c>
      <c r="C8" s="12">
        <f>0.393*2</f>
        <v>0.78600000000000003</v>
      </c>
      <c r="D8">
        <v>139.5</v>
      </c>
    </row>
    <row r="9" spans="1:4" x14ac:dyDescent="0.25">
      <c r="A9" s="4">
        <v>43867.302083333336</v>
      </c>
      <c r="B9" s="5" t="s">
        <v>3</v>
      </c>
      <c r="C9" s="12">
        <f>0.437*2</f>
        <v>0.874</v>
      </c>
      <c r="D9">
        <v>163.25</v>
      </c>
    </row>
    <row r="10" spans="1:4" x14ac:dyDescent="0.25">
      <c r="A10" s="4">
        <v>43868.302083333336</v>
      </c>
      <c r="B10" s="4" t="s">
        <v>3</v>
      </c>
      <c r="C10" s="12">
        <f>0.576*2</f>
        <v>1.1519999999999999</v>
      </c>
      <c r="D10">
        <v>187.25</v>
      </c>
    </row>
    <row r="11" spans="1:4" x14ac:dyDescent="0.25">
      <c r="A11" s="4">
        <v>43857.5</v>
      </c>
      <c r="B11" s="4" t="s">
        <v>4</v>
      </c>
      <c r="C11" s="12">
        <f>0.069*2</f>
        <v>0.13800000000000001</v>
      </c>
      <c r="D11">
        <v>0</v>
      </c>
    </row>
    <row r="12" spans="1:4" x14ac:dyDescent="0.25">
      <c r="A12" s="4">
        <v>43858.458333333336</v>
      </c>
      <c r="B12" s="5" t="s">
        <v>4</v>
      </c>
      <c r="C12" s="12">
        <f>0.087*2</f>
        <v>0.17399999999999999</v>
      </c>
      <c r="D12">
        <v>23</v>
      </c>
    </row>
    <row r="13" spans="1:4" x14ac:dyDescent="0.25">
      <c r="A13" s="4">
        <v>43859.458333333336</v>
      </c>
      <c r="B13" s="4" t="s">
        <v>4</v>
      </c>
      <c r="C13" s="12">
        <f>1.433*2</f>
        <v>2.8660000000000001</v>
      </c>
      <c r="D13">
        <v>47</v>
      </c>
    </row>
    <row r="14" spans="1:4" x14ac:dyDescent="0.25">
      <c r="A14" s="4">
        <v>43861.4375</v>
      </c>
      <c r="B14" s="5" t="s">
        <v>4</v>
      </c>
      <c r="C14" s="12">
        <f>1.539*2</f>
        <v>3.0779999999999998</v>
      </c>
      <c r="D14">
        <v>70.5</v>
      </c>
    </row>
    <row r="15" spans="1:4" x14ac:dyDescent="0.25">
      <c r="A15" s="4">
        <v>43864.322916666664</v>
      </c>
      <c r="B15" s="4" t="s">
        <v>4</v>
      </c>
      <c r="C15" s="12">
        <f>0.375*2</f>
        <v>0.75</v>
      </c>
      <c r="D15">
        <v>91.75</v>
      </c>
    </row>
    <row r="16" spans="1:4" x14ac:dyDescent="0.25">
      <c r="A16" s="4">
        <v>43865.3125</v>
      </c>
      <c r="B16" s="5" t="s">
        <v>4</v>
      </c>
      <c r="C16" s="12">
        <f>0.825*2</f>
        <v>1.65</v>
      </c>
      <c r="D16">
        <v>115.5</v>
      </c>
    </row>
    <row r="17" spans="1:4" x14ac:dyDescent="0.25">
      <c r="A17" s="4">
        <v>43866.305555555555</v>
      </c>
      <c r="B17" s="4" t="s">
        <v>4</v>
      </c>
      <c r="C17" s="12">
        <f>0.711*2</f>
        <v>1.4219999999999999</v>
      </c>
      <c r="D17">
        <v>139.5</v>
      </c>
    </row>
    <row r="18" spans="1:4" x14ac:dyDescent="0.25">
      <c r="A18" s="4">
        <v>43867.302083333336</v>
      </c>
      <c r="B18" s="5" t="s">
        <v>4</v>
      </c>
      <c r="C18" s="12">
        <f>0.548*2</f>
        <v>1.0960000000000001</v>
      </c>
      <c r="D18">
        <v>163.25</v>
      </c>
    </row>
    <row r="19" spans="1:4" x14ac:dyDescent="0.25">
      <c r="A19" s="4">
        <v>43868.302083333336</v>
      </c>
      <c r="B19" s="4" t="s">
        <v>4</v>
      </c>
      <c r="C19" s="12">
        <f>0.72*2</f>
        <v>1.44</v>
      </c>
      <c r="D19">
        <v>187.25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01650-4A55-486F-9272-FA914A4D25C0}">
  <dimension ref="A1:D97"/>
  <sheetViews>
    <sheetView zoomScale="79" zoomScaleNormal="79"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1" max="1" width="20.140625" style="3" customWidth="1"/>
    <col min="2" max="2" width="16.28515625" style="6" customWidth="1"/>
    <col min="3" max="3" width="16.28515625" style="1" customWidth="1"/>
    <col min="4" max="4" width="16" bestFit="1" customWidth="1"/>
  </cols>
  <sheetData>
    <row r="1" spans="1:4" x14ac:dyDescent="0.25">
      <c r="A1" s="3" t="s">
        <v>1</v>
      </c>
      <c r="B1" s="6" t="s">
        <v>2</v>
      </c>
      <c r="C1" s="1" t="s">
        <v>9</v>
      </c>
      <c r="D1" t="s">
        <v>37</v>
      </c>
    </row>
    <row r="2" spans="1:4" x14ac:dyDescent="0.25">
      <c r="A2" s="4">
        <v>43871.541666666664</v>
      </c>
      <c r="B2" s="7" t="s">
        <v>3</v>
      </c>
      <c r="C2" s="1">
        <v>2.1000000000000001E-2</v>
      </c>
      <c r="D2">
        <v>0</v>
      </c>
    </row>
    <row r="3" spans="1:4" x14ac:dyDescent="0.25">
      <c r="A3" s="4">
        <v>43871.583333333336</v>
      </c>
      <c r="B3" s="7" t="s">
        <v>3</v>
      </c>
      <c r="C3" s="1">
        <v>2.1999999999999999E-2</v>
      </c>
      <c r="D3">
        <v>1</v>
      </c>
    </row>
    <row r="4" spans="1:4" x14ac:dyDescent="0.25">
      <c r="A4" s="4">
        <v>43872.262499999997</v>
      </c>
      <c r="B4" s="7" t="s">
        <v>3</v>
      </c>
      <c r="C4" s="1">
        <v>1.2999999999999999E-2</v>
      </c>
      <c r="D4">
        <v>17.3</v>
      </c>
    </row>
    <row r="5" spans="1:4" x14ac:dyDescent="0.25">
      <c r="A5" s="4">
        <v>43872.645833333336</v>
      </c>
      <c r="B5" s="7" t="s">
        <v>3</v>
      </c>
      <c r="C5" s="1">
        <v>1.9E-2</v>
      </c>
      <c r="D5">
        <v>26.5</v>
      </c>
    </row>
    <row r="6" spans="1:4" x14ac:dyDescent="0.25">
      <c r="A6" s="4">
        <v>43873.270833333336</v>
      </c>
      <c r="B6" s="7" t="s">
        <v>3</v>
      </c>
      <c r="C6" s="1">
        <v>9.2999999999999999E-2</v>
      </c>
      <c r="D6">
        <v>41.5</v>
      </c>
    </row>
    <row r="7" spans="1:4" x14ac:dyDescent="0.25">
      <c r="A7" s="4">
        <v>43873.520833333336</v>
      </c>
      <c r="B7" s="7" t="s">
        <v>3</v>
      </c>
      <c r="C7" s="1">
        <v>0.16800000000000001</v>
      </c>
      <c r="D7">
        <v>47.5</v>
      </c>
    </row>
    <row r="8" spans="1:4" x14ac:dyDescent="0.25">
      <c r="A8" s="4">
        <v>43874.270833333336</v>
      </c>
      <c r="B8" s="7" t="s">
        <v>3</v>
      </c>
      <c r="C8" s="1">
        <v>1.242</v>
      </c>
      <c r="D8">
        <v>65.5</v>
      </c>
    </row>
    <row r="9" spans="1:4" x14ac:dyDescent="0.25">
      <c r="A9" s="4">
        <v>43874.46875</v>
      </c>
      <c r="B9" s="7" t="s">
        <v>3</v>
      </c>
      <c r="C9" s="1">
        <v>1.284</v>
      </c>
      <c r="D9">
        <v>70.25</v>
      </c>
    </row>
    <row r="10" spans="1:4" x14ac:dyDescent="0.25">
      <c r="A10" s="4">
        <v>43874.677083333336</v>
      </c>
      <c r="B10" s="7" t="s">
        <v>3</v>
      </c>
      <c r="C10" s="1">
        <v>1.056</v>
      </c>
      <c r="D10">
        <v>75.25</v>
      </c>
    </row>
    <row r="11" spans="1:4" x14ac:dyDescent="0.25">
      <c r="A11" s="4">
        <v>43875.270833333336</v>
      </c>
      <c r="B11" s="7" t="s">
        <v>3</v>
      </c>
      <c r="C11" s="1">
        <v>1.306</v>
      </c>
      <c r="D11">
        <v>89.5</v>
      </c>
    </row>
    <row r="12" spans="1:4" x14ac:dyDescent="0.25">
      <c r="A12" s="4">
        <v>43875.447916666664</v>
      </c>
      <c r="B12" s="7" t="s">
        <v>3</v>
      </c>
      <c r="C12" s="1">
        <v>1.353</v>
      </c>
      <c r="D12">
        <v>93.75</v>
      </c>
    </row>
    <row r="13" spans="1:4" x14ac:dyDescent="0.25">
      <c r="A13" s="4">
        <v>43871.541666666664</v>
      </c>
      <c r="B13" s="2" t="s">
        <v>4</v>
      </c>
      <c r="C13" s="1">
        <v>0</v>
      </c>
      <c r="D13">
        <v>0</v>
      </c>
    </row>
    <row r="14" spans="1:4" x14ac:dyDescent="0.25">
      <c r="A14" s="4">
        <v>43871.583333333336</v>
      </c>
      <c r="B14" s="2" t="s">
        <v>4</v>
      </c>
      <c r="C14" s="1">
        <v>3.0000000000000001E-3</v>
      </c>
      <c r="D14">
        <v>1</v>
      </c>
    </row>
    <row r="15" spans="1:4" x14ac:dyDescent="0.25">
      <c r="A15" s="4">
        <v>43872.262499999997</v>
      </c>
      <c r="B15" s="2" t="s">
        <v>4</v>
      </c>
      <c r="C15" s="1">
        <v>2E-3</v>
      </c>
      <c r="D15">
        <v>17.3</v>
      </c>
    </row>
    <row r="16" spans="1:4" x14ac:dyDescent="0.25">
      <c r="A16" s="4">
        <v>43872.645833333336</v>
      </c>
      <c r="B16" s="2" t="s">
        <v>4</v>
      </c>
      <c r="C16" s="1">
        <v>3.0000000000000001E-3</v>
      </c>
      <c r="D16">
        <v>26.5</v>
      </c>
    </row>
    <row r="17" spans="1:4" x14ac:dyDescent="0.25">
      <c r="A17" s="4">
        <v>43873.270833333336</v>
      </c>
      <c r="B17" s="2" t="s">
        <v>4</v>
      </c>
      <c r="C17" s="1">
        <v>0</v>
      </c>
      <c r="D17">
        <v>41.5</v>
      </c>
    </row>
    <row r="18" spans="1:4" x14ac:dyDescent="0.25">
      <c r="A18" s="4">
        <v>43873.520833333336</v>
      </c>
      <c r="B18" s="2" t="s">
        <v>4</v>
      </c>
      <c r="C18" s="1">
        <v>3.0000000000000001E-3</v>
      </c>
      <c r="D18">
        <v>47.5</v>
      </c>
    </row>
    <row r="19" spans="1:4" x14ac:dyDescent="0.25">
      <c r="A19" s="4">
        <v>43874.270833333336</v>
      </c>
      <c r="B19" s="2" t="s">
        <v>4</v>
      </c>
      <c r="C19" s="1">
        <v>5.0999999999999997E-2</v>
      </c>
      <c r="D19">
        <v>65.5</v>
      </c>
    </row>
    <row r="20" spans="1:4" x14ac:dyDescent="0.25">
      <c r="A20" s="4">
        <v>43874.46875</v>
      </c>
      <c r="B20" s="2" t="s">
        <v>4</v>
      </c>
      <c r="C20" s="1">
        <v>1.9E-2</v>
      </c>
      <c r="D20">
        <v>70.25</v>
      </c>
    </row>
    <row r="21" spans="1:4" x14ac:dyDescent="0.25">
      <c r="A21" s="4">
        <v>43874.677083333336</v>
      </c>
      <c r="B21" s="2" t="s">
        <v>4</v>
      </c>
      <c r="C21" s="1">
        <v>0.25800000000000001</v>
      </c>
      <c r="D21">
        <v>75.25</v>
      </c>
    </row>
    <row r="22" spans="1:4" x14ac:dyDescent="0.25">
      <c r="A22" s="4">
        <v>43875.270833333336</v>
      </c>
      <c r="B22" s="2" t="s">
        <v>4</v>
      </c>
      <c r="C22" s="1">
        <v>2.5999999999999999E-2</v>
      </c>
      <c r="D22">
        <v>89.5</v>
      </c>
    </row>
    <row r="23" spans="1:4" x14ac:dyDescent="0.25">
      <c r="A23" s="4">
        <v>43875.447916666664</v>
      </c>
      <c r="B23" s="2" t="s">
        <v>4</v>
      </c>
      <c r="C23" s="1">
        <v>3.9E-2</v>
      </c>
      <c r="D23">
        <v>93.75</v>
      </c>
    </row>
    <row r="24" spans="1:4" x14ac:dyDescent="0.25">
      <c r="A24" s="4">
        <v>43871.541666666664</v>
      </c>
      <c r="B24" s="7" t="s">
        <v>5</v>
      </c>
      <c r="C24" s="1">
        <v>2.7E-2</v>
      </c>
      <c r="D24">
        <v>0</v>
      </c>
    </row>
    <row r="25" spans="1:4" x14ac:dyDescent="0.25">
      <c r="A25" s="4">
        <v>43871.583333333336</v>
      </c>
      <c r="B25" s="7" t="s">
        <v>5</v>
      </c>
      <c r="C25" s="1">
        <v>6.2E-2</v>
      </c>
      <c r="D25">
        <v>1</v>
      </c>
    </row>
    <row r="26" spans="1:4" x14ac:dyDescent="0.25">
      <c r="A26" s="4">
        <v>43872.262499942131</v>
      </c>
      <c r="B26" s="7" t="s">
        <v>5</v>
      </c>
      <c r="C26" s="1">
        <v>1.4E-2</v>
      </c>
      <c r="D26">
        <v>17.3</v>
      </c>
    </row>
    <row r="27" spans="1:4" x14ac:dyDescent="0.25">
      <c r="A27" s="4">
        <v>43872.645833333336</v>
      </c>
      <c r="B27" s="7" t="s">
        <v>5</v>
      </c>
      <c r="C27" s="1">
        <v>3.2000000000000001E-2</v>
      </c>
      <c r="D27">
        <v>26.5</v>
      </c>
    </row>
    <row r="28" spans="1:4" x14ac:dyDescent="0.25">
      <c r="A28" s="4">
        <v>43873.270833333336</v>
      </c>
      <c r="B28" s="7" t="s">
        <v>5</v>
      </c>
      <c r="C28" s="1">
        <v>0.25900000000000001</v>
      </c>
      <c r="D28">
        <v>41.5</v>
      </c>
    </row>
    <row r="29" spans="1:4" x14ac:dyDescent="0.25">
      <c r="A29" s="4">
        <v>43873.520833333336</v>
      </c>
      <c r="B29" s="7" t="s">
        <v>5</v>
      </c>
      <c r="C29" s="1">
        <v>0.40100000000000002</v>
      </c>
      <c r="D29">
        <v>47.5</v>
      </c>
    </row>
    <row r="30" spans="1:4" x14ac:dyDescent="0.25">
      <c r="A30" s="4">
        <v>43874.270833333336</v>
      </c>
      <c r="B30" s="7" t="s">
        <v>5</v>
      </c>
      <c r="C30" s="1">
        <v>1.8819999999999999</v>
      </c>
      <c r="D30">
        <v>65.5</v>
      </c>
    </row>
    <row r="31" spans="1:4" x14ac:dyDescent="0.25">
      <c r="A31" s="4">
        <v>43874.46875</v>
      </c>
      <c r="B31" s="7" t="s">
        <v>5</v>
      </c>
      <c r="C31" s="1">
        <v>1.9490000000000001</v>
      </c>
      <c r="D31">
        <v>70.25</v>
      </c>
    </row>
    <row r="32" spans="1:4" x14ac:dyDescent="0.25">
      <c r="A32" s="4">
        <v>43874.677083333336</v>
      </c>
      <c r="B32" s="7" t="s">
        <v>5</v>
      </c>
      <c r="C32" s="1">
        <v>1.47</v>
      </c>
      <c r="D32">
        <v>75.25</v>
      </c>
    </row>
    <row r="33" spans="1:4" x14ac:dyDescent="0.25">
      <c r="A33" s="4">
        <v>43875.270833333336</v>
      </c>
      <c r="B33" s="7" t="s">
        <v>5</v>
      </c>
      <c r="C33" s="1">
        <v>1.262</v>
      </c>
      <c r="D33">
        <v>89.5</v>
      </c>
    </row>
    <row r="34" spans="1:4" x14ac:dyDescent="0.25">
      <c r="A34" s="4">
        <v>43875.447916608799</v>
      </c>
      <c r="B34" s="7" t="s">
        <v>5</v>
      </c>
      <c r="C34" s="1">
        <v>1.492</v>
      </c>
      <c r="D34">
        <v>93.75</v>
      </c>
    </row>
    <row r="35" spans="1:4" x14ac:dyDescent="0.25">
      <c r="A35" s="4">
        <v>43871.541666666664</v>
      </c>
      <c r="B35" s="2" t="s">
        <v>6</v>
      </c>
      <c r="C35" s="1">
        <v>0.06</v>
      </c>
      <c r="D35">
        <v>0</v>
      </c>
    </row>
    <row r="36" spans="1:4" x14ac:dyDescent="0.25">
      <c r="A36" s="4">
        <v>43871.583333333336</v>
      </c>
      <c r="B36" s="2" t="s">
        <v>6</v>
      </c>
      <c r="C36" s="1">
        <v>0.115</v>
      </c>
      <c r="D36">
        <v>1</v>
      </c>
    </row>
    <row r="37" spans="1:4" x14ac:dyDescent="0.25">
      <c r="A37" s="4">
        <v>43872.262499942131</v>
      </c>
      <c r="B37" s="2" t="s">
        <v>6</v>
      </c>
      <c r="C37" s="1">
        <v>9.5000000000000001E-2</v>
      </c>
      <c r="D37">
        <v>17.3</v>
      </c>
    </row>
    <row r="38" spans="1:4" x14ac:dyDescent="0.25">
      <c r="A38" s="4">
        <v>43872.645833333336</v>
      </c>
      <c r="B38" s="2" t="s">
        <v>6</v>
      </c>
      <c r="C38" s="1">
        <v>9.7000000000000003E-2</v>
      </c>
      <c r="D38">
        <v>26.5</v>
      </c>
    </row>
    <row r="39" spans="1:4" x14ac:dyDescent="0.25">
      <c r="A39" s="4">
        <v>43873.270833333336</v>
      </c>
      <c r="B39" s="2" t="s">
        <v>6</v>
      </c>
      <c r="C39" s="1">
        <v>9.8000000000000004E-2</v>
      </c>
      <c r="D39">
        <v>41.5</v>
      </c>
    </row>
    <row r="40" spans="1:4" x14ac:dyDescent="0.25">
      <c r="A40" s="4">
        <v>43873.520833333336</v>
      </c>
      <c r="B40" s="2" t="s">
        <v>6</v>
      </c>
      <c r="C40" s="1">
        <v>0.13800000000000001</v>
      </c>
      <c r="D40">
        <v>47.5</v>
      </c>
    </row>
    <row r="41" spans="1:4" x14ac:dyDescent="0.25">
      <c r="A41" s="4">
        <v>43874.270833333336</v>
      </c>
      <c r="B41" s="2" t="s">
        <v>6</v>
      </c>
      <c r="C41" s="1">
        <v>1.8460000000000001</v>
      </c>
      <c r="D41">
        <v>65.5</v>
      </c>
    </row>
    <row r="42" spans="1:4" x14ac:dyDescent="0.25">
      <c r="A42" s="4">
        <v>43874.46875</v>
      </c>
      <c r="B42" s="2" t="s">
        <v>6</v>
      </c>
      <c r="C42" s="1">
        <v>1.7230000000000001</v>
      </c>
      <c r="D42">
        <v>70.25</v>
      </c>
    </row>
    <row r="43" spans="1:4" x14ac:dyDescent="0.25">
      <c r="A43" s="4">
        <v>43874.677083333336</v>
      </c>
      <c r="B43" s="2" t="s">
        <v>6</v>
      </c>
      <c r="C43" s="1">
        <v>1.4359999999999999</v>
      </c>
      <c r="D43">
        <v>75.25</v>
      </c>
    </row>
    <row r="44" spans="1:4" x14ac:dyDescent="0.25">
      <c r="A44" s="4">
        <v>43875.270833333336</v>
      </c>
      <c r="B44" s="2" t="s">
        <v>6</v>
      </c>
      <c r="C44" s="1">
        <v>1.262</v>
      </c>
      <c r="D44">
        <v>89.5</v>
      </c>
    </row>
    <row r="45" spans="1:4" x14ac:dyDescent="0.25">
      <c r="A45" s="4">
        <v>43875.447916608799</v>
      </c>
      <c r="B45" s="2" t="s">
        <v>6</v>
      </c>
      <c r="C45" s="1">
        <v>1.528</v>
      </c>
      <c r="D45">
        <v>93.75</v>
      </c>
    </row>
    <row r="46" spans="1:4" x14ac:dyDescent="0.25">
      <c r="A46" s="4">
        <v>43871.541666666664</v>
      </c>
      <c r="B46" s="7" t="s">
        <v>7</v>
      </c>
      <c r="C46" s="1">
        <v>0.34</v>
      </c>
      <c r="D46">
        <v>0</v>
      </c>
    </row>
    <row r="47" spans="1:4" x14ac:dyDescent="0.25">
      <c r="A47" s="4">
        <v>43871.583333333336</v>
      </c>
      <c r="B47" s="7" t="s">
        <v>7</v>
      </c>
      <c r="C47" s="1">
        <v>0.35799999999999998</v>
      </c>
      <c r="D47">
        <v>1</v>
      </c>
    </row>
    <row r="48" spans="1:4" x14ac:dyDescent="0.25">
      <c r="A48" s="4">
        <v>43872.262499942131</v>
      </c>
      <c r="B48" s="7" t="s">
        <v>7</v>
      </c>
      <c r="C48" s="1">
        <v>0.43</v>
      </c>
      <c r="D48">
        <v>17.3</v>
      </c>
    </row>
    <row r="49" spans="1:4" x14ac:dyDescent="0.25">
      <c r="A49" s="4">
        <v>43872.645833333336</v>
      </c>
      <c r="B49" s="7" t="s">
        <v>7</v>
      </c>
      <c r="C49" s="1">
        <v>0.376</v>
      </c>
      <c r="D49">
        <v>26.5</v>
      </c>
    </row>
    <row r="50" spans="1:4" x14ac:dyDescent="0.25">
      <c r="A50" s="4">
        <v>43873.270833333336</v>
      </c>
      <c r="B50" s="7" t="s">
        <v>7</v>
      </c>
      <c r="C50" s="1">
        <v>0.55000000000000004</v>
      </c>
      <c r="D50">
        <v>41.5</v>
      </c>
    </row>
    <row r="51" spans="1:4" x14ac:dyDescent="0.25">
      <c r="A51" s="4">
        <v>43873.520833333336</v>
      </c>
      <c r="B51" s="7" t="s">
        <v>7</v>
      </c>
      <c r="C51" s="1">
        <v>0.46700000000000003</v>
      </c>
      <c r="D51">
        <v>47.5</v>
      </c>
    </row>
    <row r="52" spans="1:4" x14ac:dyDescent="0.25">
      <c r="A52" s="4">
        <v>43874.270833333336</v>
      </c>
      <c r="B52" s="7" t="s">
        <v>7</v>
      </c>
      <c r="C52" s="1">
        <v>2.0099999999999998</v>
      </c>
      <c r="D52">
        <v>65.5</v>
      </c>
    </row>
    <row r="53" spans="1:4" x14ac:dyDescent="0.25">
      <c r="A53" s="4">
        <v>43874.46875</v>
      </c>
      <c r="B53" s="7" t="s">
        <v>7</v>
      </c>
      <c r="C53" s="1">
        <v>1.8240000000000001</v>
      </c>
      <c r="D53">
        <v>70.25</v>
      </c>
    </row>
    <row r="54" spans="1:4" x14ac:dyDescent="0.25">
      <c r="A54" s="4">
        <v>43874.677083333336</v>
      </c>
      <c r="B54" s="7" t="s">
        <v>7</v>
      </c>
      <c r="C54" s="1">
        <v>1.1830000000000001</v>
      </c>
      <c r="D54">
        <v>75.25</v>
      </c>
    </row>
    <row r="55" spans="1:4" x14ac:dyDescent="0.25">
      <c r="A55" s="4">
        <v>43875.270833333336</v>
      </c>
      <c r="B55" s="7" t="s">
        <v>7</v>
      </c>
      <c r="C55" s="1">
        <v>1.7010000000000001</v>
      </c>
      <c r="D55">
        <v>89.5</v>
      </c>
    </row>
    <row r="56" spans="1:4" x14ac:dyDescent="0.25">
      <c r="A56" s="4">
        <v>43875.447916608799</v>
      </c>
      <c r="B56" s="7" t="s">
        <v>7</v>
      </c>
      <c r="C56" s="1">
        <v>1.0589999999999999</v>
      </c>
      <c r="D56">
        <v>93.75</v>
      </c>
    </row>
    <row r="57" spans="1:4" x14ac:dyDescent="0.25">
      <c r="A57" s="4">
        <v>43871.541666666664</v>
      </c>
      <c r="B57" s="2" t="s">
        <v>8</v>
      </c>
      <c r="C57" s="1">
        <v>0.17699999999999999</v>
      </c>
      <c r="D57">
        <v>0</v>
      </c>
    </row>
    <row r="58" spans="1:4" x14ac:dyDescent="0.25">
      <c r="A58" s="4">
        <v>43871.583333333336</v>
      </c>
      <c r="B58" s="2" t="s">
        <v>8</v>
      </c>
      <c r="C58" s="1">
        <v>0.19700000000000001</v>
      </c>
      <c r="D58">
        <v>1</v>
      </c>
    </row>
    <row r="59" spans="1:4" x14ac:dyDescent="0.25">
      <c r="A59" s="4">
        <v>43872.262499942131</v>
      </c>
      <c r="B59" s="2" t="s">
        <v>8</v>
      </c>
      <c r="C59" s="1">
        <v>0.11899999999999999</v>
      </c>
      <c r="D59">
        <v>17.3</v>
      </c>
    </row>
    <row r="60" spans="1:4" x14ac:dyDescent="0.25">
      <c r="A60" s="4">
        <v>43872.645833333336</v>
      </c>
      <c r="B60" s="2" t="s">
        <v>8</v>
      </c>
      <c r="C60" s="1">
        <v>0.109</v>
      </c>
      <c r="D60">
        <v>26.5</v>
      </c>
    </row>
    <row r="61" spans="1:4" x14ac:dyDescent="0.25">
      <c r="A61" s="4">
        <v>43873.270833333336</v>
      </c>
      <c r="B61" s="2" t="s">
        <v>8</v>
      </c>
      <c r="C61" s="1">
        <v>0.10100000000000001</v>
      </c>
      <c r="D61">
        <v>41.5</v>
      </c>
    </row>
    <row r="62" spans="1:4" x14ac:dyDescent="0.25">
      <c r="A62" s="4">
        <v>43873.520833333336</v>
      </c>
      <c r="B62" s="2" t="s">
        <v>8</v>
      </c>
      <c r="C62" s="1">
        <v>7.0000000000000007E-2</v>
      </c>
      <c r="D62">
        <v>47.5</v>
      </c>
    </row>
    <row r="63" spans="1:4" x14ac:dyDescent="0.25">
      <c r="A63" s="4">
        <v>43874.270833333336</v>
      </c>
      <c r="B63" s="2" t="s">
        <v>8</v>
      </c>
      <c r="C63" s="1">
        <v>1.028</v>
      </c>
      <c r="D63">
        <v>65.5</v>
      </c>
    </row>
    <row r="64" spans="1:4" x14ac:dyDescent="0.25">
      <c r="A64" s="4">
        <v>43874.46875</v>
      </c>
      <c r="B64" s="2" t="s">
        <v>8</v>
      </c>
      <c r="C64" s="1">
        <v>1.329</v>
      </c>
      <c r="D64">
        <v>70.25</v>
      </c>
    </row>
    <row r="65" spans="1:4" x14ac:dyDescent="0.25">
      <c r="A65" s="4">
        <v>43874.677083333336</v>
      </c>
      <c r="B65" s="2" t="s">
        <v>8</v>
      </c>
      <c r="C65" s="1">
        <v>1.4119999999999999</v>
      </c>
      <c r="D65">
        <v>75.25</v>
      </c>
    </row>
    <row r="66" spans="1:4" x14ac:dyDescent="0.25">
      <c r="A66" s="4">
        <v>43875.270833333336</v>
      </c>
      <c r="B66" s="2" t="s">
        <v>8</v>
      </c>
      <c r="C66" s="1">
        <v>1.524</v>
      </c>
      <c r="D66">
        <v>89.5</v>
      </c>
    </row>
    <row r="67" spans="1:4" x14ac:dyDescent="0.25">
      <c r="A67" s="4">
        <v>43875.447916608799</v>
      </c>
      <c r="B67" s="2" t="s">
        <v>8</v>
      </c>
      <c r="C67" s="1">
        <v>1.7310000000000001</v>
      </c>
      <c r="D67">
        <v>93.75</v>
      </c>
    </row>
    <row r="68" spans="1:4" x14ac:dyDescent="0.25">
      <c r="B68" s="2"/>
    </row>
    <row r="69" spans="1:4" x14ac:dyDescent="0.25">
      <c r="B69" s="2"/>
    </row>
    <row r="70" spans="1:4" x14ac:dyDescent="0.25">
      <c r="B70" s="2"/>
    </row>
    <row r="71" spans="1:4" x14ac:dyDescent="0.25">
      <c r="B71" s="2"/>
    </row>
    <row r="72" spans="1:4" x14ac:dyDescent="0.25">
      <c r="B72" s="2"/>
    </row>
    <row r="73" spans="1:4" x14ac:dyDescent="0.25">
      <c r="B73" s="2"/>
    </row>
    <row r="74" spans="1:4" x14ac:dyDescent="0.25">
      <c r="B74" s="2"/>
    </row>
    <row r="75" spans="1:4" x14ac:dyDescent="0.25">
      <c r="B75" s="2"/>
    </row>
    <row r="76" spans="1:4" x14ac:dyDescent="0.25">
      <c r="B76" s="2"/>
    </row>
    <row r="77" spans="1:4" x14ac:dyDescent="0.25">
      <c r="B77" s="2"/>
    </row>
    <row r="78" spans="1:4" x14ac:dyDescent="0.25">
      <c r="B78" s="2"/>
    </row>
    <row r="79" spans="1:4" x14ac:dyDescent="0.25">
      <c r="B79" s="2"/>
    </row>
    <row r="80" spans="1:4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B0B33-B131-4059-8EEE-828AEE8B5994}">
  <dimension ref="A1:E49"/>
  <sheetViews>
    <sheetView topLeftCell="D1" zoomScaleNormal="100" workbookViewId="0">
      <pane ySplit="1" topLeftCell="A2" activePane="bottomLeft" state="frozen"/>
      <selection pane="bottomLeft" activeCell="K34" sqref="K34"/>
    </sheetView>
  </sheetViews>
  <sheetFormatPr defaultRowHeight="15" x14ac:dyDescent="0.25"/>
  <cols>
    <col min="1" max="1" width="15.85546875" style="10" bestFit="1" customWidth="1"/>
    <col min="2" max="2" width="15.42578125" bestFit="1" customWidth="1"/>
    <col min="3" max="3" width="14.140625" bestFit="1" customWidth="1"/>
    <col min="5" max="5" width="15" bestFit="1" customWidth="1"/>
  </cols>
  <sheetData>
    <row r="1" spans="1:5" x14ac:dyDescent="0.25">
      <c r="A1" s="10" t="s">
        <v>23</v>
      </c>
      <c r="B1" t="s">
        <v>2</v>
      </c>
      <c r="C1" t="s">
        <v>9</v>
      </c>
      <c r="D1" t="s">
        <v>29</v>
      </c>
      <c r="E1" t="s">
        <v>37</v>
      </c>
    </row>
    <row r="2" spans="1:5" x14ac:dyDescent="0.25">
      <c r="A2" s="10">
        <v>43875.541666666664</v>
      </c>
      <c r="B2" s="11" t="s">
        <v>3</v>
      </c>
      <c r="C2">
        <v>2E-3</v>
      </c>
      <c r="D2">
        <v>7</v>
      </c>
      <c r="E2">
        <v>0</v>
      </c>
    </row>
    <row r="3" spans="1:5" x14ac:dyDescent="0.25">
      <c r="A3" s="10">
        <v>43878.277777777781</v>
      </c>
      <c r="B3" s="7" t="s">
        <v>3</v>
      </c>
      <c r="C3">
        <v>1.0580000000000001</v>
      </c>
      <c r="D3">
        <v>5.6</v>
      </c>
      <c r="E3">
        <v>65.599999999999994</v>
      </c>
    </row>
    <row r="4" spans="1:5" x14ac:dyDescent="0.25">
      <c r="A4" s="10">
        <v>43878.458333333336</v>
      </c>
      <c r="B4" s="7" t="s">
        <v>3</v>
      </c>
      <c r="C4">
        <v>1.294</v>
      </c>
      <c r="D4">
        <v>6.2</v>
      </c>
      <c r="E4">
        <v>70</v>
      </c>
    </row>
    <row r="5" spans="1:5" x14ac:dyDescent="0.25">
      <c r="A5" s="10">
        <v>43879.277777777781</v>
      </c>
      <c r="B5" s="7" t="s">
        <v>3</v>
      </c>
      <c r="C5">
        <v>1.522</v>
      </c>
      <c r="D5">
        <v>6.1</v>
      </c>
      <c r="E5">
        <v>89.6</v>
      </c>
    </row>
    <row r="6" spans="1:5" x14ac:dyDescent="0.25">
      <c r="A6" s="10">
        <v>43879.666666666664</v>
      </c>
      <c r="B6" s="7" t="s">
        <v>3</v>
      </c>
      <c r="C6">
        <v>1.516</v>
      </c>
      <c r="D6">
        <v>5.7</v>
      </c>
      <c r="E6">
        <v>99</v>
      </c>
    </row>
    <row r="7" spans="1:5" x14ac:dyDescent="0.25">
      <c r="A7" s="10">
        <v>43880.277777777781</v>
      </c>
      <c r="B7" s="7" t="s">
        <v>3</v>
      </c>
      <c r="C7">
        <v>1.53</v>
      </c>
      <c r="D7">
        <v>6</v>
      </c>
      <c r="E7">
        <v>113.6</v>
      </c>
    </row>
    <row r="8" spans="1:5" x14ac:dyDescent="0.25">
      <c r="A8" s="10">
        <v>43880.583333333336</v>
      </c>
      <c r="B8" s="7" t="s">
        <v>3</v>
      </c>
      <c r="C8">
        <v>1.61</v>
      </c>
      <c r="D8">
        <v>6.4</v>
      </c>
      <c r="E8">
        <v>121</v>
      </c>
    </row>
    <row r="9" spans="1:5" x14ac:dyDescent="0.25">
      <c r="A9" s="10">
        <v>43881.277777777781</v>
      </c>
      <c r="B9" s="7" t="s">
        <v>3</v>
      </c>
      <c r="C9">
        <v>1.599</v>
      </c>
      <c r="D9">
        <v>7</v>
      </c>
      <c r="E9">
        <v>137.6</v>
      </c>
    </row>
    <row r="10" spans="1:5" x14ac:dyDescent="0.25">
      <c r="A10" s="10">
        <v>43875.541666666664</v>
      </c>
      <c r="B10" s="7" t="s">
        <v>4</v>
      </c>
      <c r="C10">
        <v>2.5999999999999999E-2</v>
      </c>
      <c r="D10">
        <v>7</v>
      </c>
      <c r="E10">
        <v>0</v>
      </c>
    </row>
    <row r="11" spans="1:5" x14ac:dyDescent="0.25">
      <c r="A11" s="10">
        <v>43878.277777777781</v>
      </c>
      <c r="B11" s="2" t="s">
        <v>4</v>
      </c>
      <c r="C11">
        <v>1.0960000000000001</v>
      </c>
      <c r="D11">
        <v>5.9</v>
      </c>
      <c r="E11">
        <v>65.599999999999994</v>
      </c>
    </row>
    <row r="12" spans="1:5" x14ac:dyDescent="0.25">
      <c r="A12" s="10">
        <v>43878.458333333336</v>
      </c>
      <c r="B12" s="2" t="s">
        <v>4</v>
      </c>
      <c r="C12">
        <v>1.2849999999999999</v>
      </c>
      <c r="D12">
        <v>6.2</v>
      </c>
      <c r="E12">
        <v>70</v>
      </c>
    </row>
    <row r="13" spans="1:5" x14ac:dyDescent="0.25">
      <c r="A13" s="10">
        <v>43879.277777777781</v>
      </c>
      <c r="B13" s="2" t="s">
        <v>4</v>
      </c>
      <c r="C13">
        <v>1.571</v>
      </c>
      <c r="D13">
        <v>6.7</v>
      </c>
      <c r="E13">
        <v>89.6</v>
      </c>
    </row>
    <row r="14" spans="1:5" x14ac:dyDescent="0.25">
      <c r="A14" s="10">
        <v>43879.666666666664</v>
      </c>
      <c r="B14" s="2" t="s">
        <v>4</v>
      </c>
      <c r="C14">
        <v>1.391</v>
      </c>
      <c r="D14">
        <v>6.5</v>
      </c>
      <c r="E14">
        <v>99</v>
      </c>
    </row>
    <row r="15" spans="1:5" x14ac:dyDescent="0.25">
      <c r="A15" s="10">
        <v>43880.277777777781</v>
      </c>
      <c r="B15" s="2" t="s">
        <v>4</v>
      </c>
      <c r="C15">
        <v>1.5289999999999999</v>
      </c>
      <c r="D15">
        <v>6.3</v>
      </c>
      <c r="E15">
        <v>113.6</v>
      </c>
    </row>
    <row r="16" spans="1:5" x14ac:dyDescent="0.25">
      <c r="A16" s="10">
        <v>43880.583333333336</v>
      </c>
      <c r="B16" s="2" t="s">
        <v>4</v>
      </c>
      <c r="C16">
        <v>1.607</v>
      </c>
      <c r="D16">
        <v>6.4</v>
      </c>
      <c r="E16">
        <v>121</v>
      </c>
    </row>
    <row r="17" spans="1:5" x14ac:dyDescent="0.25">
      <c r="A17" s="10">
        <v>43881.277777777781</v>
      </c>
      <c r="B17" s="2" t="s">
        <v>4</v>
      </c>
      <c r="C17">
        <v>1.6220000000000001</v>
      </c>
      <c r="D17">
        <v>7.1</v>
      </c>
      <c r="E17">
        <v>137.6</v>
      </c>
    </row>
    <row r="18" spans="1:5" x14ac:dyDescent="0.25">
      <c r="A18" s="10">
        <v>43875.541666666664</v>
      </c>
      <c r="B18" s="2" t="s">
        <v>5</v>
      </c>
      <c r="C18">
        <v>4.3999999999999997E-2</v>
      </c>
      <c r="D18">
        <v>7</v>
      </c>
      <c r="E18">
        <v>0</v>
      </c>
    </row>
    <row r="19" spans="1:5" x14ac:dyDescent="0.25">
      <c r="A19" s="10">
        <v>43878.277777777781</v>
      </c>
      <c r="B19" s="7" t="s">
        <v>5</v>
      </c>
      <c r="C19">
        <v>1.3340000000000001</v>
      </c>
      <c r="D19">
        <v>6.6</v>
      </c>
      <c r="E19">
        <v>65.599999999999994</v>
      </c>
    </row>
    <row r="20" spans="1:5" x14ac:dyDescent="0.25">
      <c r="A20" s="10">
        <v>43878.458333333336</v>
      </c>
      <c r="B20" s="7" t="s">
        <v>5</v>
      </c>
      <c r="C20">
        <v>1.256</v>
      </c>
      <c r="D20">
        <v>6.1</v>
      </c>
      <c r="E20">
        <v>70</v>
      </c>
    </row>
    <row r="21" spans="1:5" x14ac:dyDescent="0.25">
      <c r="A21" s="10">
        <v>43879.277777777781</v>
      </c>
      <c r="B21" s="7" t="s">
        <v>5</v>
      </c>
      <c r="C21">
        <v>1.611</v>
      </c>
      <c r="D21">
        <v>6.6</v>
      </c>
      <c r="E21">
        <v>89.6</v>
      </c>
    </row>
    <row r="22" spans="1:5" x14ac:dyDescent="0.25">
      <c r="A22" s="10">
        <v>43879.666666608799</v>
      </c>
      <c r="B22" s="7" t="s">
        <v>5</v>
      </c>
      <c r="C22">
        <v>1.391</v>
      </c>
      <c r="D22">
        <v>6.4</v>
      </c>
      <c r="E22">
        <v>99</v>
      </c>
    </row>
    <row r="23" spans="1:5" x14ac:dyDescent="0.25">
      <c r="A23" s="10">
        <v>43880.277777777781</v>
      </c>
      <c r="B23" s="7" t="s">
        <v>5</v>
      </c>
      <c r="C23">
        <v>1.5589999999999999</v>
      </c>
      <c r="D23">
        <v>6.4</v>
      </c>
      <c r="E23">
        <v>113.6</v>
      </c>
    </row>
    <row r="24" spans="1:5" x14ac:dyDescent="0.25">
      <c r="A24" s="10">
        <v>43880.583333333336</v>
      </c>
      <c r="B24" s="7" t="s">
        <v>5</v>
      </c>
      <c r="C24">
        <v>1.3839999999999999</v>
      </c>
      <c r="D24">
        <v>6.9</v>
      </c>
      <c r="E24">
        <v>121</v>
      </c>
    </row>
    <row r="25" spans="1:5" x14ac:dyDescent="0.25">
      <c r="A25" s="10">
        <v>43881.277777777781</v>
      </c>
      <c r="B25" s="7" t="s">
        <v>5</v>
      </c>
      <c r="C25">
        <v>1.391</v>
      </c>
      <c r="D25">
        <v>6.3</v>
      </c>
      <c r="E25">
        <v>137.6</v>
      </c>
    </row>
    <row r="26" spans="1:5" x14ac:dyDescent="0.25">
      <c r="A26" s="10">
        <v>43875.541666666664</v>
      </c>
      <c r="B26" s="7" t="s">
        <v>6</v>
      </c>
      <c r="C26">
        <v>3.5000000000000003E-2</v>
      </c>
      <c r="D26">
        <v>7</v>
      </c>
      <c r="E26">
        <v>0</v>
      </c>
    </row>
    <row r="27" spans="1:5" x14ac:dyDescent="0.25">
      <c r="A27" s="10">
        <v>43878.277777777781</v>
      </c>
      <c r="B27" s="2" t="s">
        <v>6</v>
      </c>
      <c r="C27">
        <v>1.2430000000000001</v>
      </c>
      <c r="D27">
        <v>6.2</v>
      </c>
      <c r="E27">
        <v>65.599999999999994</v>
      </c>
    </row>
    <row r="28" spans="1:5" x14ac:dyDescent="0.25">
      <c r="A28" s="10">
        <v>43878.458333333336</v>
      </c>
      <c r="B28" s="2" t="s">
        <v>6</v>
      </c>
      <c r="C28">
        <v>1.133</v>
      </c>
      <c r="D28">
        <v>6.2</v>
      </c>
      <c r="E28">
        <v>70</v>
      </c>
    </row>
    <row r="29" spans="1:5" x14ac:dyDescent="0.25">
      <c r="A29" s="10">
        <v>43879.277777777781</v>
      </c>
      <c r="B29" s="2" t="s">
        <v>6</v>
      </c>
      <c r="C29">
        <v>1.403</v>
      </c>
      <c r="D29">
        <v>6.2</v>
      </c>
      <c r="E29">
        <v>89.6</v>
      </c>
    </row>
    <row r="30" spans="1:5" x14ac:dyDescent="0.25">
      <c r="A30" s="10">
        <v>43879.666666608799</v>
      </c>
      <c r="B30" s="2" t="s">
        <v>6</v>
      </c>
      <c r="C30">
        <v>1.4019999999999999</v>
      </c>
      <c r="D30">
        <v>5.9</v>
      </c>
      <c r="E30">
        <v>99</v>
      </c>
    </row>
    <row r="31" spans="1:5" x14ac:dyDescent="0.25">
      <c r="A31" s="10">
        <v>43880.277777777781</v>
      </c>
      <c r="B31" s="2" t="s">
        <v>6</v>
      </c>
      <c r="C31">
        <v>1.3140000000000001</v>
      </c>
      <c r="D31">
        <v>6.4</v>
      </c>
      <c r="E31">
        <v>113.6</v>
      </c>
    </row>
    <row r="32" spans="1:5" x14ac:dyDescent="0.25">
      <c r="A32" s="10">
        <v>43880.583333333336</v>
      </c>
      <c r="B32" s="2" t="s">
        <v>6</v>
      </c>
      <c r="C32">
        <v>1.4419999999999999</v>
      </c>
      <c r="D32">
        <v>6.4</v>
      </c>
      <c r="E32">
        <v>121</v>
      </c>
    </row>
    <row r="33" spans="1:5" x14ac:dyDescent="0.25">
      <c r="A33" s="10">
        <v>43881.277777777781</v>
      </c>
      <c r="B33" s="2" t="s">
        <v>6</v>
      </c>
      <c r="C33">
        <v>1.34</v>
      </c>
      <c r="D33">
        <v>6.9</v>
      </c>
      <c r="E33">
        <v>137.6</v>
      </c>
    </row>
    <row r="34" spans="1:5" x14ac:dyDescent="0.25">
      <c r="A34" s="10">
        <v>43875.541666666664</v>
      </c>
      <c r="B34" s="2" t="s">
        <v>7</v>
      </c>
      <c r="C34">
        <v>2E-3</v>
      </c>
      <c r="D34">
        <v>7</v>
      </c>
      <c r="E34">
        <v>0</v>
      </c>
    </row>
    <row r="35" spans="1:5" x14ac:dyDescent="0.25">
      <c r="A35" s="10">
        <v>43878.277777777781</v>
      </c>
      <c r="B35" s="7" t="s">
        <v>7</v>
      </c>
      <c r="C35">
        <v>1.2130000000000001</v>
      </c>
      <c r="D35">
        <v>6.3</v>
      </c>
      <c r="E35">
        <v>65.599999999999994</v>
      </c>
    </row>
    <row r="36" spans="1:5" x14ac:dyDescent="0.25">
      <c r="A36" s="10">
        <v>43878.458333333336</v>
      </c>
      <c r="B36" s="7" t="s">
        <v>7</v>
      </c>
      <c r="C36">
        <v>1.252</v>
      </c>
      <c r="D36">
        <v>6.5</v>
      </c>
      <c r="E36">
        <v>70</v>
      </c>
    </row>
    <row r="37" spans="1:5" x14ac:dyDescent="0.25">
      <c r="A37" s="10">
        <v>43879.277777777781</v>
      </c>
      <c r="B37" s="7" t="s">
        <v>7</v>
      </c>
      <c r="C37">
        <v>1.5109999999999999</v>
      </c>
      <c r="D37">
        <v>6.3</v>
      </c>
      <c r="E37">
        <v>89.6</v>
      </c>
    </row>
    <row r="38" spans="1:5" x14ac:dyDescent="0.25">
      <c r="A38" s="10">
        <v>43879.666666608799</v>
      </c>
      <c r="B38" s="7" t="s">
        <v>7</v>
      </c>
      <c r="C38">
        <v>0.97299999999999998</v>
      </c>
      <c r="D38">
        <v>5.2</v>
      </c>
      <c r="E38">
        <v>99</v>
      </c>
    </row>
    <row r="39" spans="1:5" x14ac:dyDescent="0.25">
      <c r="A39" s="10">
        <v>43880.277777777781</v>
      </c>
      <c r="B39" s="7" t="s">
        <v>7</v>
      </c>
      <c r="C39">
        <v>1.556</v>
      </c>
      <c r="D39">
        <v>5.7</v>
      </c>
      <c r="E39">
        <v>113.6</v>
      </c>
    </row>
    <row r="40" spans="1:5" x14ac:dyDescent="0.25">
      <c r="A40" s="10">
        <v>43880.583333333336</v>
      </c>
      <c r="B40" s="7" t="s">
        <v>7</v>
      </c>
      <c r="C40">
        <v>1.617</v>
      </c>
      <c r="D40">
        <v>6.6</v>
      </c>
      <c r="E40">
        <v>121</v>
      </c>
    </row>
    <row r="41" spans="1:5" x14ac:dyDescent="0.25">
      <c r="A41" s="10">
        <v>43881.277777777781</v>
      </c>
      <c r="B41" s="7" t="s">
        <v>7</v>
      </c>
      <c r="C41">
        <v>1.5960000000000001</v>
      </c>
      <c r="D41">
        <v>6.9</v>
      </c>
      <c r="E41">
        <v>137.6</v>
      </c>
    </row>
    <row r="42" spans="1:5" x14ac:dyDescent="0.25">
      <c r="A42" s="10">
        <v>43875.541666666664</v>
      </c>
      <c r="B42" s="7" t="s">
        <v>8</v>
      </c>
      <c r="C42">
        <v>1.4999999999999999E-2</v>
      </c>
      <c r="D42">
        <v>7</v>
      </c>
      <c r="E42">
        <v>0</v>
      </c>
    </row>
    <row r="43" spans="1:5" x14ac:dyDescent="0.25">
      <c r="A43" s="10">
        <v>43878.277777777781</v>
      </c>
      <c r="B43" s="2" t="s">
        <v>8</v>
      </c>
      <c r="C43">
        <v>1.48</v>
      </c>
      <c r="D43">
        <v>5.2</v>
      </c>
      <c r="E43">
        <v>65.599999999999994</v>
      </c>
    </row>
    <row r="44" spans="1:5" x14ac:dyDescent="0.25">
      <c r="A44" s="10">
        <v>43878.458333333336</v>
      </c>
      <c r="B44" s="2" t="s">
        <v>8</v>
      </c>
      <c r="C44">
        <v>1.4550000000000001</v>
      </c>
      <c r="D44">
        <v>5.2</v>
      </c>
      <c r="E44">
        <v>70</v>
      </c>
    </row>
    <row r="45" spans="1:5" x14ac:dyDescent="0.25">
      <c r="A45" s="10">
        <v>43879.277777777781</v>
      </c>
      <c r="B45" s="2" t="s">
        <v>8</v>
      </c>
      <c r="C45">
        <v>1.492</v>
      </c>
      <c r="D45">
        <v>5.4</v>
      </c>
      <c r="E45">
        <v>89.6</v>
      </c>
    </row>
    <row r="46" spans="1:5" x14ac:dyDescent="0.25">
      <c r="A46" s="10">
        <v>43879.666666608799</v>
      </c>
      <c r="B46" s="2" t="s">
        <v>8</v>
      </c>
      <c r="C46">
        <v>1.4179999999999999</v>
      </c>
      <c r="D46">
        <v>5.5</v>
      </c>
      <c r="E46">
        <v>99</v>
      </c>
    </row>
    <row r="47" spans="1:5" x14ac:dyDescent="0.25">
      <c r="A47" s="10">
        <v>43880.277777777781</v>
      </c>
      <c r="B47" s="2" t="s">
        <v>8</v>
      </c>
      <c r="C47">
        <v>1.4390000000000001</v>
      </c>
      <c r="D47">
        <v>5.8</v>
      </c>
      <c r="E47">
        <v>113.6</v>
      </c>
    </row>
    <row r="48" spans="1:5" x14ac:dyDescent="0.25">
      <c r="A48" s="10">
        <v>43880.583333333336</v>
      </c>
      <c r="B48" s="2" t="s">
        <v>8</v>
      </c>
      <c r="C48">
        <v>1.4830000000000001</v>
      </c>
      <c r="D48">
        <v>6.3</v>
      </c>
      <c r="E48">
        <v>121</v>
      </c>
    </row>
    <row r="49" spans="1:5" x14ac:dyDescent="0.25">
      <c r="A49" s="10">
        <v>43881.277777777781</v>
      </c>
      <c r="B49" s="2" t="s">
        <v>8</v>
      </c>
      <c r="C49">
        <v>1.542</v>
      </c>
      <c r="D49">
        <v>6.7</v>
      </c>
      <c r="E49">
        <v>137.6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70E35-5A8B-44F0-96DB-0E098730C3AB}">
  <dimension ref="A1:G91"/>
  <sheetViews>
    <sheetView topLeftCell="E1" zoomScale="85" zoomScaleNormal="85" workbookViewId="0">
      <pane ySplit="1" topLeftCell="A63" activePane="bottomLeft" state="frozen"/>
      <selection pane="bottomLeft" activeCell="L87" sqref="L87"/>
    </sheetView>
  </sheetViews>
  <sheetFormatPr defaultRowHeight="15" x14ac:dyDescent="0.25"/>
  <cols>
    <col min="1" max="1" width="15.85546875" style="10" bestFit="1" customWidth="1"/>
    <col min="2" max="2" width="15.42578125" bestFit="1" customWidth="1"/>
    <col min="3" max="3" width="14.140625" bestFit="1" customWidth="1"/>
    <col min="4" max="4" width="5.7109375" bestFit="1" customWidth="1"/>
    <col min="5" max="5" width="19.28515625" bestFit="1" customWidth="1"/>
    <col min="6" max="7" width="15" bestFit="1" customWidth="1"/>
  </cols>
  <sheetData>
    <row r="1" spans="1:7" x14ac:dyDescent="0.25">
      <c r="A1" s="10" t="s">
        <v>23</v>
      </c>
      <c r="B1" t="s">
        <v>2</v>
      </c>
      <c r="C1" t="s">
        <v>9</v>
      </c>
      <c r="D1" t="s">
        <v>29</v>
      </c>
      <c r="E1" t="s">
        <v>44</v>
      </c>
      <c r="F1" t="s">
        <v>43</v>
      </c>
      <c r="G1" t="s">
        <v>37</v>
      </c>
    </row>
    <row r="2" spans="1:7" x14ac:dyDescent="0.25">
      <c r="A2" s="10">
        <v>43885.277777777781</v>
      </c>
      <c r="B2" s="7" t="s">
        <v>3</v>
      </c>
      <c r="C2">
        <v>0</v>
      </c>
      <c r="D2">
        <v>5.2</v>
      </c>
      <c r="E2">
        <v>27.78</v>
      </c>
      <c r="F2">
        <f>Table35[[#This Row],[Glucose '[mmol/L']]]*180/1000</f>
        <v>5.0004000000000008</v>
      </c>
      <c r="G2">
        <v>0</v>
      </c>
    </row>
    <row r="3" spans="1:7" x14ac:dyDescent="0.25">
      <c r="A3" s="10">
        <v>43885.486111111109</v>
      </c>
      <c r="B3" s="7" t="s">
        <v>3</v>
      </c>
      <c r="C3">
        <v>1.4999999999999999E-2</v>
      </c>
      <c r="D3">
        <v>5.2</v>
      </c>
      <c r="F3">
        <f>Table35[[#This Row],[Glucose '[mmol/L']]]*180/1000</f>
        <v>0</v>
      </c>
      <c r="G3">
        <v>5</v>
      </c>
    </row>
    <row r="4" spans="1:7" x14ac:dyDescent="0.25">
      <c r="A4" s="10">
        <v>43886.277777777781</v>
      </c>
      <c r="B4" s="7" t="s">
        <v>3</v>
      </c>
      <c r="C4">
        <v>8.7999999999999995E-2</v>
      </c>
      <c r="D4">
        <v>5.0999999999999996</v>
      </c>
      <c r="E4">
        <v>12.7</v>
      </c>
      <c r="F4">
        <f>Table35[[#This Row],[Glucose '[mmol/L']]]*180/1000</f>
        <v>2.286</v>
      </c>
      <c r="G4">
        <v>24</v>
      </c>
    </row>
    <row r="5" spans="1:7" x14ac:dyDescent="0.25">
      <c r="A5" s="10">
        <v>43886.611111111109</v>
      </c>
      <c r="B5" s="7" t="s">
        <v>3</v>
      </c>
      <c r="C5">
        <v>6.5100000000000005E-2</v>
      </c>
      <c r="D5">
        <v>4.9000000000000004</v>
      </c>
      <c r="F5">
        <f>Table35[[#This Row],[Glucose '[mmol/L']]]*180/1000</f>
        <v>0</v>
      </c>
      <c r="G5">
        <v>32</v>
      </c>
    </row>
    <row r="6" spans="1:7" x14ac:dyDescent="0.25">
      <c r="A6" s="10">
        <v>43887.277777777781</v>
      </c>
      <c r="B6" s="7" t="s">
        <v>3</v>
      </c>
      <c r="C6">
        <v>0.1183</v>
      </c>
      <c r="D6">
        <v>4.4000000000000004</v>
      </c>
      <c r="E6">
        <v>13.7</v>
      </c>
      <c r="F6">
        <f>Table35[[#This Row],[Glucose '[mmol/L']]]*180/1000</f>
        <v>2.4660000000000002</v>
      </c>
      <c r="G6">
        <v>48</v>
      </c>
    </row>
    <row r="7" spans="1:7" x14ac:dyDescent="0.25">
      <c r="A7" s="10">
        <v>43887.506944444445</v>
      </c>
      <c r="B7" s="7" t="s">
        <v>3</v>
      </c>
      <c r="C7">
        <v>0.2989</v>
      </c>
      <c r="D7">
        <v>4.3</v>
      </c>
      <c r="F7">
        <f>Table35[[#This Row],[Glucose '[mmol/L']]]*180/1000</f>
        <v>0</v>
      </c>
      <c r="G7">
        <v>54</v>
      </c>
    </row>
    <row r="8" spans="1:7" x14ac:dyDescent="0.25">
      <c r="A8" s="10">
        <v>43888.277777777781</v>
      </c>
      <c r="B8" s="7" t="s">
        <v>3</v>
      </c>
      <c r="C8">
        <v>1.04</v>
      </c>
      <c r="D8">
        <v>4.2</v>
      </c>
      <c r="E8">
        <v>0</v>
      </c>
      <c r="F8">
        <f>Table35[[#This Row],[Glucose '[mmol/L']]]*180/1000</f>
        <v>0</v>
      </c>
      <c r="G8">
        <v>72</v>
      </c>
    </row>
    <row r="9" spans="1:7" x14ac:dyDescent="0.25">
      <c r="A9" s="10">
        <v>43888.465277777781</v>
      </c>
      <c r="B9" s="7" t="s">
        <v>3</v>
      </c>
      <c r="C9">
        <v>0.84899999999999998</v>
      </c>
      <c r="D9">
        <v>4.2</v>
      </c>
      <c r="F9">
        <f>Table35[[#This Row],[Glucose '[mmol/L']]]*180/1000</f>
        <v>0</v>
      </c>
      <c r="G9">
        <v>76.5</v>
      </c>
    </row>
    <row r="10" spans="1:7" x14ac:dyDescent="0.25">
      <c r="A10" s="10">
        <v>43889.277777777781</v>
      </c>
      <c r="B10" s="7" t="s">
        <v>3</v>
      </c>
      <c r="C10">
        <v>0.64300000000000002</v>
      </c>
      <c r="D10">
        <v>4.4000000000000004</v>
      </c>
      <c r="E10">
        <v>0</v>
      </c>
      <c r="F10">
        <f>Table35[[#This Row],[Glucose '[mmol/L']]]*180/1000</f>
        <v>0</v>
      </c>
      <c r="G10">
        <v>96</v>
      </c>
    </row>
    <row r="11" spans="1:7" x14ac:dyDescent="0.25">
      <c r="A11" s="10">
        <v>43889.465277777781</v>
      </c>
      <c r="B11" s="7" t="s">
        <v>3</v>
      </c>
      <c r="C11">
        <v>0.84899999999999998</v>
      </c>
      <c r="D11">
        <v>4.4000000000000004</v>
      </c>
      <c r="F11">
        <f>Table35[[#This Row],[Glucose '[mmol/L']]]*180/1000</f>
        <v>0</v>
      </c>
      <c r="G11">
        <v>100.5</v>
      </c>
    </row>
    <row r="12" spans="1:7" x14ac:dyDescent="0.25">
      <c r="A12" s="10">
        <v>43892.277777777781</v>
      </c>
      <c r="B12" s="7" t="s">
        <v>3</v>
      </c>
      <c r="C12">
        <v>0.315</v>
      </c>
      <c r="D12">
        <v>4.4000000000000004</v>
      </c>
      <c r="E12">
        <v>0</v>
      </c>
      <c r="F12">
        <f>Table35[[#This Row],[Glucose '[mmol/L']]]*180/1000</f>
        <v>0</v>
      </c>
      <c r="G12">
        <v>144</v>
      </c>
    </row>
    <row r="13" spans="1:7" x14ac:dyDescent="0.25">
      <c r="A13" s="10">
        <v>43892.465277777781</v>
      </c>
      <c r="B13" s="7" t="s">
        <v>3</v>
      </c>
      <c r="C13">
        <v>0.14099999999999999</v>
      </c>
      <c r="D13">
        <v>4.0999999999999996</v>
      </c>
      <c r="F13">
        <f>Table35[[#This Row],[Glucose '[mmol/L']]]*180/1000</f>
        <v>0</v>
      </c>
      <c r="G13">
        <v>148.5</v>
      </c>
    </row>
    <row r="14" spans="1:7" x14ac:dyDescent="0.25">
      <c r="A14" s="10">
        <v>43893.277777777781</v>
      </c>
      <c r="B14" s="7" t="s">
        <v>3</v>
      </c>
      <c r="C14">
        <v>0.50800000000000001</v>
      </c>
      <c r="D14">
        <v>4.4000000000000004</v>
      </c>
      <c r="E14">
        <v>0</v>
      </c>
      <c r="F14">
        <f>Table35[[#This Row],[Glucose '[mmol/L']]]*180/1000</f>
        <v>0</v>
      </c>
      <c r="G14">
        <v>168</v>
      </c>
    </row>
    <row r="15" spans="1:7" x14ac:dyDescent="0.25">
      <c r="A15" s="10">
        <v>43894.277777777781</v>
      </c>
      <c r="B15" s="7" t="s">
        <v>3</v>
      </c>
      <c r="C15">
        <v>0.48</v>
      </c>
      <c r="D15">
        <v>4.5999999999999996</v>
      </c>
      <c r="E15">
        <v>0</v>
      </c>
      <c r="F15">
        <f>Table35[[#This Row],[Glucose '[mmol/L']]]*180/1000</f>
        <v>0</v>
      </c>
      <c r="G15">
        <v>192</v>
      </c>
    </row>
    <row r="16" spans="1:7" x14ac:dyDescent="0.25">
      <c r="A16" s="10">
        <v>43895.277777777781</v>
      </c>
      <c r="B16" s="7" t="s">
        <v>3</v>
      </c>
      <c r="C16">
        <v>0.625</v>
      </c>
      <c r="D16">
        <v>4.8</v>
      </c>
      <c r="E16">
        <v>0</v>
      </c>
      <c r="F16">
        <f>Table35[[#This Row],[Glucose '[mmol/L']]]*180/1000</f>
        <v>0</v>
      </c>
      <c r="G16">
        <v>216</v>
      </c>
    </row>
    <row r="17" spans="1:7" x14ac:dyDescent="0.25">
      <c r="A17" s="10">
        <v>43885.277777777781</v>
      </c>
      <c r="B17" s="2" t="s">
        <v>4</v>
      </c>
      <c r="C17">
        <v>0</v>
      </c>
      <c r="D17">
        <v>5.2</v>
      </c>
      <c r="E17">
        <v>27.78</v>
      </c>
      <c r="F17">
        <f>Table35[[#This Row],[Glucose '[mmol/L']]]*180/1000</f>
        <v>5.0004000000000008</v>
      </c>
      <c r="G17">
        <v>0</v>
      </c>
    </row>
    <row r="18" spans="1:7" x14ac:dyDescent="0.25">
      <c r="A18" s="10">
        <v>43885.486111111109</v>
      </c>
      <c r="B18" s="2" t="s">
        <v>4</v>
      </c>
      <c r="C18">
        <v>4.1000000000000002E-2</v>
      </c>
      <c r="D18">
        <v>5.2</v>
      </c>
      <c r="F18">
        <f>Table35[[#This Row],[Glucose '[mmol/L']]]*180/1000</f>
        <v>0</v>
      </c>
      <c r="G18">
        <v>5</v>
      </c>
    </row>
    <row r="19" spans="1:7" x14ac:dyDescent="0.25">
      <c r="A19" s="10">
        <v>43886.277777777781</v>
      </c>
      <c r="B19" s="2" t="s">
        <v>4</v>
      </c>
      <c r="C19">
        <v>4.3999999999999997E-2</v>
      </c>
      <c r="D19">
        <v>5.0999999999999996</v>
      </c>
      <c r="E19">
        <v>33.200000000000003</v>
      </c>
      <c r="F19">
        <f>Table35[[#This Row],[Glucose '[mmol/L']]]*180/1000</f>
        <v>5.9760000000000009</v>
      </c>
      <c r="G19">
        <v>24</v>
      </c>
    </row>
    <row r="20" spans="1:7" x14ac:dyDescent="0.25">
      <c r="A20" s="10">
        <v>43886.611111111109</v>
      </c>
      <c r="B20" s="2" t="s">
        <v>4</v>
      </c>
      <c r="C20">
        <v>6.2E-2</v>
      </c>
      <c r="D20">
        <v>4.9000000000000004</v>
      </c>
      <c r="F20">
        <f>Table35[[#This Row],[Glucose '[mmol/L']]]*180/1000</f>
        <v>0</v>
      </c>
      <c r="G20">
        <v>32</v>
      </c>
    </row>
    <row r="21" spans="1:7" x14ac:dyDescent="0.25">
      <c r="A21" s="10">
        <v>43887.277777777781</v>
      </c>
      <c r="B21" s="2" t="s">
        <v>4</v>
      </c>
      <c r="C21">
        <v>0.1045</v>
      </c>
      <c r="D21">
        <v>4.5</v>
      </c>
      <c r="E21">
        <v>20</v>
      </c>
      <c r="F21">
        <f>Table35[[#This Row],[Glucose '[mmol/L']]]*180/1000</f>
        <v>3.6</v>
      </c>
      <c r="G21">
        <v>48</v>
      </c>
    </row>
    <row r="22" spans="1:7" x14ac:dyDescent="0.25">
      <c r="A22" s="10">
        <v>43887.506944444445</v>
      </c>
      <c r="B22" s="2" t="s">
        <v>4</v>
      </c>
      <c r="C22">
        <v>0.25800000000000001</v>
      </c>
      <c r="D22">
        <v>4.3</v>
      </c>
      <c r="F22">
        <f>Table35[[#This Row],[Glucose '[mmol/L']]]*180/1000</f>
        <v>0</v>
      </c>
      <c r="G22">
        <v>54</v>
      </c>
    </row>
    <row r="23" spans="1:7" x14ac:dyDescent="0.25">
      <c r="A23" s="10">
        <v>43888.277777777781</v>
      </c>
      <c r="B23" s="2" t="s">
        <v>4</v>
      </c>
      <c r="C23">
        <v>0.84399999999999997</v>
      </c>
      <c r="D23">
        <v>4.2</v>
      </c>
      <c r="E23">
        <v>0</v>
      </c>
      <c r="F23">
        <f>Table35[[#This Row],[Glucose '[mmol/L']]]*180/1000</f>
        <v>0</v>
      </c>
      <c r="G23">
        <v>72</v>
      </c>
    </row>
    <row r="24" spans="1:7" x14ac:dyDescent="0.25">
      <c r="A24" s="10">
        <v>43888.465277777781</v>
      </c>
      <c r="B24" s="2" t="s">
        <v>4</v>
      </c>
      <c r="C24">
        <v>0.78200000000000003</v>
      </c>
      <c r="D24">
        <v>4.2</v>
      </c>
      <c r="F24">
        <f>Table35[[#This Row],[Glucose '[mmol/L']]]*180/1000</f>
        <v>0</v>
      </c>
      <c r="G24">
        <v>76.5</v>
      </c>
    </row>
    <row r="25" spans="1:7" x14ac:dyDescent="0.25">
      <c r="A25" s="10">
        <v>43889.277777777781</v>
      </c>
      <c r="B25" s="2" t="s">
        <v>4</v>
      </c>
      <c r="C25">
        <v>0.58299999999999996</v>
      </c>
      <c r="D25">
        <v>4.2</v>
      </c>
      <c r="E25">
        <v>0</v>
      </c>
      <c r="F25">
        <f>Table35[[#This Row],[Glucose '[mmol/L']]]*180/1000</f>
        <v>0</v>
      </c>
      <c r="G25">
        <v>96</v>
      </c>
    </row>
    <row r="26" spans="1:7" x14ac:dyDescent="0.25">
      <c r="A26" s="10">
        <v>43889.465277777781</v>
      </c>
      <c r="B26" s="2" t="s">
        <v>4</v>
      </c>
      <c r="C26">
        <v>0.78200000000000003</v>
      </c>
      <c r="D26">
        <v>4.2</v>
      </c>
      <c r="F26">
        <f>Table35[[#This Row],[Glucose '[mmol/L']]]*180/1000</f>
        <v>0</v>
      </c>
      <c r="G26">
        <v>100.5</v>
      </c>
    </row>
    <row r="27" spans="1:7" x14ac:dyDescent="0.25">
      <c r="A27" s="10">
        <v>43892.277777777781</v>
      </c>
      <c r="B27" s="2" t="s">
        <v>4</v>
      </c>
      <c r="C27">
        <v>0.13100000000000001</v>
      </c>
      <c r="D27">
        <v>4.3</v>
      </c>
      <c r="E27">
        <v>0</v>
      </c>
      <c r="F27">
        <f>Table35[[#This Row],[Glucose '[mmol/L']]]*180/1000</f>
        <v>0</v>
      </c>
      <c r="G27">
        <v>144</v>
      </c>
    </row>
    <row r="28" spans="1:7" x14ac:dyDescent="0.25">
      <c r="A28" s="10">
        <v>43892.465277777781</v>
      </c>
      <c r="B28" s="2" t="s">
        <v>4</v>
      </c>
      <c r="C28">
        <v>5.6000000000000001E-2</v>
      </c>
      <c r="D28">
        <v>4.4000000000000004</v>
      </c>
      <c r="F28">
        <f>Table35[[#This Row],[Glucose '[mmol/L']]]*180/1000</f>
        <v>0</v>
      </c>
      <c r="G28">
        <v>148.5</v>
      </c>
    </row>
    <row r="29" spans="1:7" x14ac:dyDescent="0.25">
      <c r="A29" s="10">
        <v>43893.277777777781</v>
      </c>
      <c r="B29" s="2" t="s">
        <v>4</v>
      </c>
      <c r="C29">
        <v>0.443</v>
      </c>
      <c r="D29">
        <v>4.4000000000000004</v>
      </c>
      <c r="E29">
        <v>0</v>
      </c>
      <c r="F29">
        <f>Table35[[#This Row],[Glucose '[mmol/L']]]*180/1000</f>
        <v>0</v>
      </c>
      <c r="G29">
        <v>168</v>
      </c>
    </row>
    <row r="30" spans="1:7" x14ac:dyDescent="0.25">
      <c r="A30" s="10">
        <v>43894.277777777781</v>
      </c>
      <c r="B30" s="2" t="s">
        <v>4</v>
      </c>
      <c r="C30">
        <v>0.377</v>
      </c>
      <c r="D30">
        <v>4.5</v>
      </c>
      <c r="E30">
        <v>0</v>
      </c>
      <c r="F30">
        <f>Table35[[#This Row],[Glucose '[mmol/L']]]*180/1000</f>
        <v>0</v>
      </c>
      <c r="G30">
        <v>192</v>
      </c>
    </row>
    <row r="31" spans="1:7" x14ac:dyDescent="0.25">
      <c r="A31" s="10">
        <v>43895.277777777781</v>
      </c>
      <c r="B31" s="2" t="s">
        <v>4</v>
      </c>
      <c r="C31">
        <v>0.45700000000000002</v>
      </c>
      <c r="D31">
        <v>4.5999999999999996</v>
      </c>
      <c r="E31">
        <v>0</v>
      </c>
      <c r="F31">
        <f>Table35[[#This Row],[Glucose '[mmol/L']]]*180/1000</f>
        <v>0</v>
      </c>
      <c r="G31">
        <v>216</v>
      </c>
    </row>
    <row r="32" spans="1:7" x14ac:dyDescent="0.25">
      <c r="A32" s="10">
        <v>43885.277777777781</v>
      </c>
      <c r="B32" s="7" t="s">
        <v>5</v>
      </c>
      <c r="C32">
        <v>0</v>
      </c>
      <c r="D32">
        <v>5.2</v>
      </c>
      <c r="E32">
        <v>27.78</v>
      </c>
      <c r="F32">
        <f>Table35[[#This Row],[Glucose '[mmol/L']]]*180/1000</f>
        <v>5.0004000000000008</v>
      </c>
      <c r="G32">
        <v>0</v>
      </c>
    </row>
    <row r="33" spans="1:7" x14ac:dyDescent="0.25">
      <c r="A33" s="10">
        <v>43885.486111111109</v>
      </c>
      <c r="B33" s="7" t="s">
        <v>5</v>
      </c>
      <c r="C33">
        <v>2.5999999999999999E-2</v>
      </c>
      <c r="D33">
        <v>5.2</v>
      </c>
      <c r="F33">
        <f>Table35[[#This Row],[Glucose '[mmol/L']]]*180/1000</f>
        <v>0</v>
      </c>
      <c r="G33">
        <v>5</v>
      </c>
    </row>
    <row r="34" spans="1:7" x14ac:dyDescent="0.25">
      <c r="A34" s="10">
        <v>43886.277777777781</v>
      </c>
      <c r="B34" s="7" t="s">
        <v>5</v>
      </c>
      <c r="C34">
        <v>7.4999999999999997E-2</v>
      </c>
      <c r="D34">
        <v>5.2</v>
      </c>
      <c r="E34">
        <v>32.299999999999997</v>
      </c>
      <c r="F34">
        <f>Table35[[#This Row],[Glucose '[mmol/L']]]*180/1000</f>
        <v>5.8139999999999992</v>
      </c>
      <c r="G34">
        <v>24</v>
      </c>
    </row>
    <row r="35" spans="1:7" x14ac:dyDescent="0.25">
      <c r="A35" s="10">
        <v>43886.611111111109</v>
      </c>
      <c r="B35" s="7" t="s">
        <v>5</v>
      </c>
      <c r="C35">
        <v>7.22E-2</v>
      </c>
      <c r="D35">
        <v>4.9000000000000004</v>
      </c>
      <c r="F35">
        <f>Table35[[#This Row],[Glucose '[mmol/L']]]*180/1000</f>
        <v>0</v>
      </c>
      <c r="G35">
        <v>32</v>
      </c>
    </row>
    <row r="36" spans="1:7" x14ac:dyDescent="0.25">
      <c r="A36" s="10">
        <v>43887.277777777781</v>
      </c>
      <c r="B36" s="7" t="s">
        <v>5</v>
      </c>
      <c r="C36">
        <v>0.1074</v>
      </c>
      <c r="D36">
        <v>4.5999999999999996</v>
      </c>
      <c r="E36">
        <v>21.6</v>
      </c>
      <c r="F36">
        <f>Table35[[#This Row],[Glucose '[mmol/L']]]*180/1000</f>
        <v>3.8880000000000003</v>
      </c>
      <c r="G36">
        <v>48</v>
      </c>
    </row>
    <row r="37" spans="1:7" x14ac:dyDescent="0.25">
      <c r="A37" s="10">
        <v>43887.506944444445</v>
      </c>
      <c r="B37" s="7" t="s">
        <v>5</v>
      </c>
      <c r="C37">
        <v>0.21429999999999999</v>
      </c>
      <c r="D37">
        <v>4.4000000000000004</v>
      </c>
      <c r="F37">
        <f>Table35[[#This Row],[Glucose '[mmol/L']]]*180/1000</f>
        <v>0</v>
      </c>
      <c r="G37">
        <v>54</v>
      </c>
    </row>
    <row r="38" spans="1:7" x14ac:dyDescent="0.25">
      <c r="A38" s="10">
        <v>43888.277777777781</v>
      </c>
      <c r="B38" s="7" t="s">
        <v>5</v>
      </c>
      <c r="C38">
        <v>0.90300000000000002</v>
      </c>
      <c r="D38">
        <v>4.2</v>
      </c>
      <c r="E38">
        <v>1.7</v>
      </c>
      <c r="F38">
        <f>Table35[[#This Row],[Glucose '[mmol/L']]]*180/1000</f>
        <v>0.30599999999999999</v>
      </c>
      <c r="G38">
        <v>72</v>
      </c>
    </row>
    <row r="39" spans="1:7" x14ac:dyDescent="0.25">
      <c r="A39" s="10">
        <v>43888.465277777781</v>
      </c>
      <c r="B39" s="7" t="s">
        <v>5</v>
      </c>
      <c r="C39">
        <v>0.93200000000000005</v>
      </c>
      <c r="D39">
        <v>4.2</v>
      </c>
      <c r="F39">
        <f>Table35[[#This Row],[Glucose '[mmol/L']]]*180/1000</f>
        <v>0</v>
      </c>
      <c r="G39">
        <v>76.5</v>
      </c>
    </row>
    <row r="40" spans="1:7" x14ac:dyDescent="0.25">
      <c r="A40" s="10">
        <v>43889.277777777781</v>
      </c>
      <c r="B40" s="7" t="s">
        <v>5</v>
      </c>
      <c r="C40">
        <v>0.73199999999999998</v>
      </c>
      <c r="D40">
        <v>4.2</v>
      </c>
      <c r="E40">
        <v>0</v>
      </c>
      <c r="F40">
        <f>Table35[[#This Row],[Glucose '[mmol/L']]]*180/1000</f>
        <v>0</v>
      </c>
      <c r="G40">
        <v>96</v>
      </c>
    </row>
    <row r="41" spans="1:7" x14ac:dyDescent="0.25">
      <c r="A41" s="10">
        <v>43889.465277777781</v>
      </c>
      <c r="B41" s="7" t="s">
        <v>5</v>
      </c>
      <c r="C41">
        <v>0.93200000000000005</v>
      </c>
      <c r="D41">
        <v>4.2</v>
      </c>
      <c r="F41">
        <f>Table35[[#This Row],[Glucose '[mmol/L']]]*180/1000</f>
        <v>0</v>
      </c>
      <c r="G41">
        <v>100.5</v>
      </c>
    </row>
    <row r="42" spans="1:7" x14ac:dyDescent="0.25">
      <c r="A42" s="10">
        <v>43892.277777777781</v>
      </c>
      <c r="B42" s="7" t="s">
        <v>5</v>
      </c>
      <c r="C42">
        <v>0.373</v>
      </c>
      <c r="D42">
        <v>4.4000000000000004</v>
      </c>
      <c r="E42">
        <v>0</v>
      </c>
      <c r="F42">
        <f>Table35[[#This Row],[Glucose '[mmol/L']]]*180/1000</f>
        <v>0</v>
      </c>
      <c r="G42">
        <v>144</v>
      </c>
    </row>
    <row r="43" spans="1:7" x14ac:dyDescent="0.25">
      <c r="A43" s="10">
        <v>43892.465277777781</v>
      </c>
      <c r="B43" s="7" t="s">
        <v>5</v>
      </c>
      <c r="C43">
        <v>0.22700000000000001</v>
      </c>
      <c r="D43">
        <v>4.4000000000000004</v>
      </c>
      <c r="F43">
        <f>Table35[[#This Row],[Glucose '[mmol/L']]]*180/1000</f>
        <v>0</v>
      </c>
      <c r="G43">
        <v>148.5</v>
      </c>
    </row>
    <row r="44" spans="1:7" x14ac:dyDescent="0.25">
      <c r="A44" s="10">
        <v>43893.277777777781</v>
      </c>
      <c r="B44" s="7" t="s">
        <v>5</v>
      </c>
      <c r="C44">
        <v>0.58399999999999996</v>
      </c>
      <c r="D44">
        <v>4.4000000000000004</v>
      </c>
      <c r="E44">
        <v>0</v>
      </c>
      <c r="F44">
        <f>Table35[[#This Row],[Glucose '[mmol/L']]]*180/1000</f>
        <v>0</v>
      </c>
      <c r="G44">
        <v>168</v>
      </c>
    </row>
    <row r="45" spans="1:7" x14ac:dyDescent="0.25">
      <c r="A45" s="10">
        <v>43894.277777777781</v>
      </c>
      <c r="B45" s="7" t="s">
        <v>5</v>
      </c>
      <c r="C45">
        <v>0.60499999999999998</v>
      </c>
      <c r="D45">
        <v>4.5</v>
      </c>
      <c r="E45">
        <v>0</v>
      </c>
      <c r="F45">
        <f>Table35[[#This Row],[Glucose '[mmol/L']]]*180/1000</f>
        <v>0</v>
      </c>
      <c r="G45">
        <v>192</v>
      </c>
    </row>
    <row r="46" spans="1:7" x14ac:dyDescent="0.25">
      <c r="A46" s="10">
        <v>43895.277777777781</v>
      </c>
      <c r="B46" s="7" t="s">
        <v>5</v>
      </c>
      <c r="C46">
        <v>0.68700000000000006</v>
      </c>
      <c r="D46">
        <v>4.7</v>
      </c>
      <c r="E46">
        <v>0</v>
      </c>
      <c r="F46">
        <f>Table35[[#This Row],[Glucose '[mmol/L']]]*180/1000</f>
        <v>0</v>
      </c>
      <c r="G46">
        <v>216</v>
      </c>
    </row>
    <row r="47" spans="1:7" x14ac:dyDescent="0.25">
      <c r="A47" s="10">
        <v>43885.277777777781</v>
      </c>
      <c r="B47" s="2" t="s">
        <v>6</v>
      </c>
      <c r="C47">
        <v>0</v>
      </c>
      <c r="D47">
        <v>5.2</v>
      </c>
      <c r="E47">
        <f>27.78 *2</f>
        <v>55.56</v>
      </c>
      <c r="F47">
        <f>Table35[[#This Row],[Glucose '[mmol/L']]]*180/1000</f>
        <v>10.000800000000002</v>
      </c>
      <c r="G47">
        <v>0</v>
      </c>
    </row>
    <row r="48" spans="1:7" x14ac:dyDescent="0.25">
      <c r="A48" s="10">
        <v>43885.486111111109</v>
      </c>
      <c r="B48" s="2" t="s">
        <v>6</v>
      </c>
      <c r="C48">
        <v>5.0999999999999997E-2</v>
      </c>
      <c r="D48">
        <v>5.2</v>
      </c>
      <c r="F48">
        <f>Table35[[#This Row],[Glucose '[mmol/L']]]*180/1000</f>
        <v>0</v>
      </c>
      <c r="G48">
        <v>5</v>
      </c>
    </row>
    <row r="49" spans="1:7" x14ac:dyDescent="0.25">
      <c r="A49" s="10">
        <v>43886.277777777781</v>
      </c>
      <c r="B49" s="2" t="s">
        <v>6</v>
      </c>
      <c r="C49">
        <v>0.45100000000000001</v>
      </c>
      <c r="D49">
        <v>5</v>
      </c>
      <c r="E49">
        <v>70</v>
      </c>
      <c r="F49">
        <f>Table35[[#This Row],[Glucose '[mmol/L']]]*180/1000</f>
        <v>12.6</v>
      </c>
      <c r="G49">
        <v>24</v>
      </c>
    </row>
    <row r="50" spans="1:7" x14ac:dyDescent="0.25">
      <c r="A50" s="10">
        <v>43886.611111111109</v>
      </c>
      <c r="B50" s="2" t="s">
        <v>6</v>
      </c>
      <c r="C50">
        <v>0.505</v>
      </c>
      <c r="D50">
        <v>4.5999999999999996</v>
      </c>
      <c r="F50">
        <f>Table35[[#This Row],[Glucose '[mmol/L']]]*180/1000</f>
        <v>0</v>
      </c>
      <c r="G50">
        <v>32</v>
      </c>
    </row>
    <row r="51" spans="1:7" x14ac:dyDescent="0.25">
      <c r="A51" s="10">
        <v>43887.277777777781</v>
      </c>
      <c r="B51" s="2" t="s">
        <v>6</v>
      </c>
      <c r="C51">
        <v>0.56850000000000001</v>
      </c>
      <c r="D51">
        <v>4.8</v>
      </c>
      <c r="E51">
        <v>63.2</v>
      </c>
      <c r="F51">
        <f>Table35[[#This Row],[Glucose '[mmol/L']]]*180/1000</f>
        <v>11.375999999999999</v>
      </c>
      <c r="G51">
        <v>48</v>
      </c>
    </row>
    <row r="52" spans="1:7" x14ac:dyDescent="0.25">
      <c r="A52" s="10">
        <v>43887.506944444445</v>
      </c>
      <c r="B52" s="2" t="s">
        <v>6</v>
      </c>
      <c r="C52">
        <v>0.60409999999999997</v>
      </c>
      <c r="D52">
        <v>4.8</v>
      </c>
      <c r="F52">
        <f>Table35[[#This Row],[Glucose '[mmol/L']]]*180/1000</f>
        <v>0</v>
      </c>
      <c r="G52">
        <v>54</v>
      </c>
    </row>
    <row r="53" spans="1:7" x14ac:dyDescent="0.25">
      <c r="A53" s="10">
        <v>43888.277777777781</v>
      </c>
      <c r="B53" s="2" t="s">
        <v>6</v>
      </c>
      <c r="C53">
        <v>0.82</v>
      </c>
      <c r="D53">
        <v>4.4000000000000004</v>
      </c>
      <c r="E53">
        <v>25.3</v>
      </c>
      <c r="F53">
        <f>Table35[[#This Row],[Glucose '[mmol/L']]]*180/1000</f>
        <v>4.5540000000000003</v>
      </c>
      <c r="G53">
        <v>72</v>
      </c>
    </row>
    <row r="54" spans="1:7" x14ac:dyDescent="0.25">
      <c r="A54" s="10">
        <v>43888.465277777781</v>
      </c>
      <c r="B54" s="2" t="s">
        <v>6</v>
      </c>
      <c r="C54">
        <v>1.583</v>
      </c>
      <c r="D54">
        <v>4.4000000000000004</v>
      </c>
      <c r="F54">
        <f>Table35[[#This Row],[Glucose '[mmol/L']]]*180/1000</f>
        <v>0</v>
      </c>
      <c r="G54">
        <v>76.5</v>
      </c>
    </row>
    <row r="55" spans="1:7" x14ac:dyDescent="0.25">
      <c r="A55" s="10">
        <v>43889.277777777781</v>
      </c>
      <c r="B55" s="2" t="s">
        <v>6</v>
      </c>
      <c r="C55">
        <v>1.7330000000000001</v>
      </c>
      <c r="D55">
        <v>4</v>
      </c>
      <c r="E55">
        <v>5.4</v>
      </c>
      <c r="F55">
        <f>Table35[[#This Row],[Glucose '[mmol/L']]]*180/1000</f>
        <v>0.97200000000000009</v>
      </c>
      <c r="G55">
        <v>96</v>
      </c>
    </row>
    <row r="56" spans="1:7" x14ac:dyDescent="0.25">
      <c r="A56" s="10">
        <v>43889.465277777781</v>
      </c>
      <c r="B56" s="2" t="s">
        <v>6</v>
      </c>
      <c r="C56">
        <v>1.583</v>
      </c>
      <c r="D56">
        <v>4</v>
      </c>
      <c r="F56">
        <f>Table35[[#This Row],[Glucose '[mmol/L']]]*180/1000</f>
        <v>0</v>
      </c>
      <c r="G56">
        <v>100.5</v>
      </c>
    </row>
    <row r="57" spans="1:7" x14ac:dyDescent="0.25">
      <c r="A57" s="10">
        <v>43892.277777777781</v>
      </c>
      <c r="B57" s="2" t="s">
        <v>6</v>
      </c>
      <c r="C57">
        <v>1.18</v>
      </c>
      <c r="D57">
        <v>3.9</v>
      </c>
      <c r="E57">
        <v>0</v>
      </c>
      <c r="F57">
        <f>Table35[[#This Row],[Glucose '[mmol/L']]]*180/1000</f>
        <v>0</v>
      </c>
      <c r="G57">
        <v>144</v>
      </c>
    </row>
    <row r="58" spans="1:7" x14ac:dyDescent="0.25">
      <c r="A58" s="10">
        <v>43892.465277777781</v>
      </c>
      <c r="B58" s="2" t="s">
        <v>6</v>
      </c>
      <c r="C58">
        <v>1.329</v>
      </c>
      <c r="D58">
        <v>3.9</v>
      </c>
      <c r="F58">
        <f>Table35[[#This Row],[Glucose '[mmol/L']]]*180/1000</f>
        <v>0</v>
      </c>
      <c r="G58">
        <v>148.5</v>
      </c>
    </row>
    <row r="59" spans="1:7" x14ac:dyDescent="0.25">
      <c r="A59" s="10">
        <v>43893.277777777781</v>
      </c>
      <c r="B59" s="2" t="s">
        <v>6</v>
      </c>
      <c r="C59">
        <v>1.1679999999999999</v>
      </c>
      <c r="D59">
        <v>3.9</v>
      </c>
      <c r="E59">
        <v>0</v>
      </c>
      <c r="F59">
        <f>Table35[[#This Row],[Glucose '[mmol/L']]]*180/1000</f>
        <v>0</v>
      </c>
      <c r="G59">
        <v>168</v>
      </c>
    </row>
    <row r="60" spans="1:7" x14ac:dyDescent="0.25">
      <c r="A60" s="10">
        <v>43894.277777777781</v>
      </c>
      <c r="B60" s="2" t="s">
        <v>6</v>
      </c>
      <c r="C60">
        <v>1.0860000000000001</v>
      </c>
      <c r="D60">
        <v>3.9</v>
      </c>
      <c r="E60">
        <v>0</v>
      </c>
      <c r="F60">
        <f>Table35[[#This Row],[Glucose '[mmol/L']]]*180/1000</f>
        <v>0</v>
      </c>
      <c r="G60">
        <v>192</v>
      </c>
    </row>
    <row r="61" spans="1:7" x14ac:dyDescent="0.25">
      <c r="A61" s="10">
        <v>43895.277777777781</v>
      </c>
      <c r="B61" s="2" t="s">
        <v>6</v>
      </c>
      <c r="C61">
        <v>1.2190000000000001</v>
      </c>
      <c r="D61">
        <v>4</v>
      </c>
      <c r="E61">
        <v>0</v>
      </c>
      <c r="F61">
        <f>Table35[[#This Row],[Glucose '[mmol/L']]]*180/1000</f>
        <v>0</v>
      </c>
      <c r="G61">
        <v>216</v>
      </c>
    </row>
    <row r="62" spans="1:7" x14ac:dyDescent="0.25">
      <c r="A62" s="10">
        <v>43885.277777777781</v>
      </c>
      <c r="B62" s="7" t="s">
        <v>7</v>
      </c>
      <c r="C62">
        <v>0</v>
      </c>
      <c r="D62">
        <v>5.2</v>
      </c>
      <c r="E62">
        <f>27.78 *2</f>
        <v>55.56</v>
      </c>
      <c r="F62">
        <f>Table35[[#This Row],[Glucose '[mmol/L']]]*180/1000</f>
        <v>10.000800000000002</v>
      </c>
      <c r="G62">
        <v>0</v>
      </c>
    </row>
    <row r="63" spans="1:7" x14ac:dyDescent="0.25">
      <c r="A63" s="10">
        <v>43885.486111111109</v>
      </c>
      <c r="B63" s="7" t="s">
        <v>7</v>
      </c>
      <c r="C63">
        <v>6.3E-2</v>
      </c>
      <c r="D63">
        <v>5.2</v>
      </c>
      <c r="F63">
        <f>Table35[[#This Row],[Glucose '[mmol/L']]]*180/1000</f>
        <v>0</v>
      </c>
      <c r="G63">
        <v>5</v>
      </c>
    </row>
    <row r="64" spans="1:7" x14ac:dyDescent="0.25">
      <c r="A64" s="10">
        <v>43886.277777777781</v>
      </c>
      <c r="B64" s="7" t="s">
        <v>7</v>
      </c>
      <c r="C64">
        <v>0.32900000000000001</v>
      </c>
      <c r="D64">
        <v>4.8</v>
      </c>
      <c r="E64">
        <v>56.8</v>
      </c>
      <c r="F64">
        <f>Table35[[#This Row],[Glucose '[mmol/L']]]*180/1000</f>
        <v>10.224</v>
      </c>
      <c r="G64">
        <v>24</v>
      </c>
    </row>
    <row r="65" spans="1:7" x14ac:dyDescent="0.25">
      <c r="A65" s="10">
        <v>43886.611111111109</v>
      </c>
      <c r="B65" s="7" t="s">
        <v>7</v>
      </c>
      <c r="C65">
        <v>0.26619999999999999</v>
      </c>
      <c r="D65">
        <v>4.5999999999999996</v>
      </c>
      <c r="F65">
        <f>Table35[[#This Row],[Glucose '[mmol/L']]]*180/1000</f>
        <v>0</v>
      </c>
      <c r="G65">
        <v>32</v>
      </c>
    </row>
    <row r="66" spans="1:7" x14ac:dyDescent="0.25">
      <c r="A66" s="10">
        <v>43887.277777777781</v>
      </c>
      <c r="B66" s="7" t="s">
        <v>7</v>
      </c>
      <c r="C66">
        <v>0.40360000000000001</v>
      </c>
      <c r="D66">
        <v>4.7</v>
      </c>
      <c r="E66">
        <v>53.4</v>
      </c>
      <c r="F66">
        <f>Table35[[#This Row],[Glucose '[mmol/L']]]*180/1000</f>
        <v>9.6120000000000001</v>
      </c>
      <c r="G66">
        <v>48</v>
      </c>
    </row>
    <row r="67" spans="1:7" x14ac:dyDescent="0.25">
      <c r="A67" s="10">
        <v>43887.506944444445</v>
      </c>
      <c r="B67" s="7" t="s">
        <v>7</v>
      </c>
      <c r="C67">
        <v>0.45200000000000001</v>
      </c>
      <c r="D67">
        <v>4.5999999999999996</v>
      </c>
      <c r="F67">
        <f>Table35[[#This Row],[Glucose '[mmol/L']]]*180/1000</f>
        <v>0</v>
      </c>
      <c r="G67">
        <v>54</v>
      </c>
    </row>
    <row r="68" spans="1:7" x14ac:dyDescent="0.25">
      <c r="A68" s="10">
        <v>43888.277777777781</v>
      </c>
      <c r="B68" s="7" t="s">
        <v>7</v>
      </c>
      <c r="C68">
        <v>0.90800000000000003</v>
      </c>
      <c r="D68">
        <v>4.2</v>
      </c>
      <c r="E68">
        <v>29.3</v>
      </c>
      <c r="F68">
        <f>Table35[[#This Row],[Glucose '[mmol/L']]]*180/1000</f>
        <v>5.274</v>
      </c>
      <c r="G68">
        <v>72</v>
      </c>
    </row>
    <row r="69" spans="1:7" x14ac:dyDescent="0.25">
      <c r="A69" s="10">
        <v>43888.465277777781</v>
      </c>
      <c r="B69" s="7" t="s">
        <v>7</v>
      </c>
      <c r="C69">
        <v>1.534</v>
      </c>
      <c r="D69">
        <v>4.2</v>
      </c>
      <c r="F69">
        <f>Table35[[#This Row],[Glucose '[mmol/L']]]*180/1000</f>
        <v>0</v>
      </c>
      <c r="G69">
        <v>76.5</v>
      </c>
    </row>
    <row r="70" spans="1:7" x14ac:dyDescent="0.25">
      <c r="A70" s="10">
        <v>43889.277777777781</v>
      </c>
      <c r="B70" s="7" t="s">
        <v>7</v>
      </c>
      <c r="C70">
        <v>1.429</v>
      </c>
      <c r="D70">
        <v>4</v>
      </c>
      <c r="E70">
        <v>4.0999999999999996</v>
      </c>
      <c r="F70">
        <f>Table35[[#This Row],[Glucose '[mmol/L']]]*180/1000</f>
        <v>0.73799999999999988</v>
      </c>
      <c r="G70">
        <v>96</v>
      </c>
    </row>
    <row r="71" spans="1:7" x14ac:dyDescent="0.25">
      <c r="A71" s="10">
        <v>43889.465277777781</v>
      </c>
      <c r="B71" s="7" t="s">
        <v>7</v>
      </c>
      <c r="C71">
        <v>1.534</v>
      </c>
      <c r="D71">
        <v>4</v>
      </c>
      <c r="F71">
        <f>Table35[[#This Row],[Glucose '[mmol/L']]]*180/1000</f>
        <v>0</v>
      </c>
      <c r="G71">
        <v>100.5</v>
      </c>
    </row>
    <row r="72" spans="1:7" x14ac:dyDescent="0.25">
      <c r="A72" s="10">
        <v>43892.277777777781</v>
      </c>
      <c r="B72" s="7" t="s">
        <v>7</v>
      </c>
      <c r="C72">
        <v>1.202</v>
      </c>
      <c r="D72">
        <v>3.9</v>
      </c>
      <c r="E72">
        <v>0</v>
      </c>
      <c r="F72">
        <f>Table35[[#This Row],[Glucose '[mmol/L']]]*180/1000</f>
        <v>0</v>
      </c>
      <c r="G72">
        <v>144</v>
      </c>
    </row>
    <row r="73" spans="1:7" x14ac:dyDescent="0.25">
      <c r="A73" s="10">
        <v>43892.465277777781</v>
      </c>
      <c r="B73" s="7" t="s">
        <v>7</v>
      </c>
      <c r="C73">
        <v>1.329</v>
      </c>
      <c r="D73">
        <v>3.9</v>
      </c>
      <c r="F73">
        <f>Table35[[#This Row],[Glucose '[mmol/L']]]*180/1000</f>
        <v>0</v>
      </c>
      <c r="G73">
        <v>148.5</v>
      </c>
    </row>
    <row r="74" spans="1:7" x14ac:dyDescent="0.25">
      <c r="A74" s="10">
        <v>43893.277777777781</v>
      </c>
      <c r="B74" s="7" t="s">
        <v>7</v>
      </c>
      <c r="C74">
        <v>1.2509999999999999</v>
      </c>
      <c r="D74">
        <v>3.9</v>
      </c>
      <c r="E74">
        <v>0</v>
      </c>
      <c r="F74">
        <f>Table35[[#This Row],[Glucose '[mmol/L']]]*180/1000</f>
        <v>0</v>
      </c>
      <c r="G74">
        <v>168</v>
      </c>
    </row>
    <row r="75" spans="1:7" x14ac:dyDescent="0.25">
      <c r="A75" s="10">
        <v>43894.277777777781</v>
      </c>
      <c r="B75" s="7" t="s">
        <v>7</v>
      </c>
      <c r="C75">
        <v>1.141</v>
      </c>
      <c r="D75">
        <v>3.9</v>
      </c>
      <c r="E75">
        <v>0</v>
      </c>
      <c r="F75">
        <f>Table35[[#This Row],[Glucose '[mmol/L']]]*180/1000</f>
        <v>0</v>
      </c>
      <c r="G75">
        <v>192</v>
      </c>
    </row>
    <row r="76" spans="1:7" x14ac:dyDescent="0.25">
      <c r="A76" s="10">
        <v>43895.277777777781</v>
      </c>
      <c r="B76" s="7" t="s">
        <v>7</v>
      </c>
      <c r="C76">
        <v>1.3140000000000001</v>
      </c>
      <c r="D76">
        <v>4</v>
      </c>
      <c r="E76">
        <v>0</v>
      </c>
      <c r="F76">
        <f>Table35[[#This Row],[Glucose '[mmol/L']]]*180/1000</f>
        <v>0</v>
      </c>
      <c r="G76">
        <v>216</v>
      </c>
    </row>
    <row r="77" spans="1:7" x14ac:dyDescent="0.25">
      <c r="A77" s="10">
        <v>43885.277777777781</v>
      </c>
      <c r="B77" s="2" t="s">
        <v>8</v>
      </c>
      <c r="C77">
        <v>0</v>
      </c>
      <c r="D77">
        <v>5.2</v>
      </c>
      <c r="E77">
        <f>27.78 *2</f>
        <v>55.56</v>
      </c>
      <c r="F77">
        <f>Table35[[#This Row],[Glucose '[mmol/L']]]*180/1000</f>
        <v>10.000800000000002</v>
      </c>
      <c r="G77">
        <v>0</v>
      </c>
    </row>
    <row r="78" spans="1:7" x14ac:dyDescent="0.25">
      <c r="A78" s="10">
        <v>43885.486111111109</v>
      </c>
      <c r="B78" s="2" t="s">
        <v>8</v>
      </c>
      <c r="C78">
        <v>0.05</v>
      </c>
      <c r="D78">
        <v>5.2</v>
      </c>
      <c r="F78">
        <f>Table35[[#This Row],[Glucose '[mmol/L']]]*180/1000</f>
        <v>0</v>
      </c>
      <c r="G78">
        <v>5</v>
      </c>
    </row>
    <row r="79" spans="1:7" x14ac:dyDescent="0.25">
      <c r="A79" s="10">
        <v>43886.277777777781</v>
      </c>
      <c r="B79" s="2" t="s">
        <v>8</v>
      </c>
      <c r="C79">
        <v>0.26700000000000002</v>
      </c>
      <c r="D79">
        <v>4.9000000000000004</v>
      </c>
      <c r="E79">
        <v>53.2</v>
      </c>
      <c r="F79">
        <f>Table35[[#This Row],[Glucose '[mmol/L']]]*180/1000</f>
        <v>9.5760000000000005</v>
      </c>
      <c r="G79">
        <v>24</v>
      </c>
    </row>
    <row r="80" spans="1:7" x14ac:dyDescent="0.25">
      <c r="A80" s="10">
        <v>43886.611111111109</v>
      </c>
      <c r="B80" s="2" t="s">
        <v>8</v>
      </c>
      <c r="C80">
        <v>0.25950000000000001</v>
      </c>
      <c r="D80">
        <v>4.5999999999999996</v>
      </c>
      <c r="F80">
        <f>Table35[[#This Row],[Glucose '[mmol/L']]]*180/1000</f>
        <v>0</v>
      </c>
      <c r="G80">
        <v>32</v>
      </c>
    </row>
    <row r="81" spans="1:7" x14ac:dyDescent="0.25">
      <c r="A81" s="10">
        <v>43887.277777777781</v>
      </c>
      <c r="B81" s="2" t="s">
        <v>8</v>
      </c>
      <c r="C81">
        <v>0.38740000000000002</v>
      </c>
      <c r="D81">
        <v>4.7</v>
      </c>
      <c r="E81">
        <v>56.6</v>
      </c>
      <c r="F81">
        <f>Table35[[#This Row],[Glucose '[mmol/L']]]*180/1000</f>
        <v>10.188000000000001</v>
      </c>
      <c r="G81">
        <v>48</v>
      </c>
    </row>
    <row r="82" spans="1:7" x14ac:dyDescent="0.25">
      <c r="A82" s="10">
        <v>43887.506944444445</v>
      </c>
      <c r="B82" s="2" t="s">
        <v>8</v>
      </c>
      <c r="C82">
        <v>0.4395</v>
      </c>
      <c r="D82">
        <v>4.5999999999999996</v>
      </c>
      <c r="F82">
        <f>Table35[[#This Row],[Glucose '[mmol/L']]]*180/1000</f>
        <v>0</v>
      </c>
      <c r="G82">
        <v>54</v>
      </c>
    </row>
    <row r="83" spans="1:7" x14ac:dyDescent="0.25">
      <c r="A83" s="10">
        <v>43888.277777777781</v>
      </c>
      <c r="B83" s="2" t="s">
        <v>8</v>
      </c>
      <c r="C83">
        <v>0.66</v>
      </c>
      <c r="D83">
        <v>4.2</v>
      </c>
      <c r="E83">
        <v>31.3</v>
      </c>
      <c r="F83">
        <f>Table35[[#This Row],[Glucose '[mmol/L']]]*180/1000</f>
        <v>5.6340000000000003</v>
      </c>
      <c r="G83">
        <v>72</v>
      </c>
    </row>
    <row r="84" spans="1:7" x14ac:dyDescent="0.25">
      <c r="A84" s="10">
        <v>43888.465277777781</v>
      </c>
      <c r="B84" s="2" t="s">
        <v>8</v>
      </c>
      <c r="C84">
        <v>1.3540000000000001</v>
      </c>
      <c r="D84">
        <v>4.2</v>
      </c>
      <c r="F84">
        <f>Table35[[#This Row],[Glucose '[mmol/L']]]*180/1000</f>
        <v>0</v>
      </c>
      <c r="G84">
        <v>76.5</v>
      </c>
    </row>
    <row r="85" spans="1:7" x14ac:dyDescent="0.25">
      <c r="A85" s="10">
        <v>43889.277777777781</v>
      </c>
      <c r="B85" s="2" t="s">
        <v>8</v>
      </c>
      <c r="C85">
        <v>1.43</v>
      </c>
      <c r="D85">
        <v>4.0999999999999996</v>
      </c>
      <c r="E85">
        <v>11.4</v>
      </c>
      <c r="F85">
        <f>Table35[[#This Row],[Glucose '[mmol/L']]]*180/1000</f>
        <v>2.052</v>
      </c>
      <c r="G85">
        <v>96</v>
      </c>
    </row>
    <row r="86" spans="1:7" x14ac:dyDescent="0.25">
      <c r="A86" s="10">
        <v>43889.465277777781</v>
      </c>
      <c r="B86" s="2" t="s">
        <v>8</v>
      </c>
      <c r="C86">
        <v>1.3540000000000001</v>
      </c>
      <c r="D86">
        <v>4</v>
      </c>
      <c r="F86">
        <f>Table35[[#This Row],[Glucose '[mmol/L']]]*180/1000</f>
        <v>0</v>
      </c>
      <c r="G86">
        <v>100.5</v>
      </c>
    </row>
    <row r="87" spans="1:7" x14ac:dyDescent="0.25">
      <c r="A87" s="10">
        <v>43892.277777777781</v>
      </c>
      <c r="B87" s="2" t="s">
        <v>8</v>
      </c>
      <c r="C87">
        <v>0.98599999999999999</v>
      </c>
      <c r="D87">
        <v>3.9</v>
      </c>
      <c r="E87">
        <v>3.5</v>
      </c>
      <c r="F87">
        <f>Table35[[#This Row],[Glucose '[mmol/L']]]*180/1000</f>
        <v>0.63</v>
      </c>
      <c r="G87">
        <v>144</v>
      </c>
    </row>
    <row r="88" spans="1:7" x14ac:dyDescent="0.25">
      <c r="A88" s="10">
        <v>43892.465277777781</v>
      </c>
      <c r="B88" s="2" t="s">
        <v>8</v>
      </c>
      <c r="C88">
        <v>1.177</v>
      </c>
      <c r="D88">
        <v>3.9</v>
      </c>
      <c r="F88">
        <f>Table35[[#This Row],[Glucose '[mmol/L']]]*180/1000</f>
        <v>0</v>
      </c>
      <c r="G88">
        <v>148.5</v>
      </c>
    </row>
    <row r="89" spans="1:7" x14ac:dyDescent="0.25">
      <c r="A89" s="10">
        <v>43893.277777777781</v>
      </c>
      <c r="B89" s="2" t="s">
        <v>8</v>
      </c>
      <c r="C89">
        <v>0.73099999999999998</v>
      </c>
      <c r="D89">
        <v>3.9</v>
      </c>
      <c r="E89">
        <v>4</v>
      </c>
      <c r="F89">
        <f>Table35[[#This Row],[Glucose '[mmol/L']]]*180/1000</f>
        <v>0.72</v>
      </c>
      <c r="G89">
        <v>168</v>
      </c>
    </row>
    <row r="90" spans="1:7" x14ac:dyDescent="0.25">
      <c r="A90" s="10">
        <v>43894.277777777781</v>
      </c>
      <c r="B90" s="2" t="s">
        <v>8</v>
      </c>
      <c r="C90">
        <v>0.88</v>
      </c>
      <c r="D90">
        <v>4</v>
      </c>
      <c r="E90">
        <v>3.3</v>
      </c>
      <c r="F90">
        <f>Table35[[#This Row],[Glucose '[mmol/L']]]*180/1000</f>
        <v>0.59399999999999997</v>
      </c>
      <c r="G90">
        <v>192</v>
      </c>
    </row>
    <row r="91" spans="1:7" x14ac:dyDescent="0.25">
      <c r="A91" s="10">
        <v>43895.277777777781</v>
      </c>
      <c r="B91" s="2" t="s">
        <v>8</v>
      </c>
      <c r="C91">
        <v>1.07</v>
      </c>
      <c r="D91">
        <v>4</v>
      </c>
      <c r="E91">
        <v>3</v>
      </c>
      <c r="F91">
        <f>Table35[[#This Row],[Glucose '[mmol/L']]]*180/1000</f>
        <v>0.54</v>
      </c>
      <c r="G91">
        <v>216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Run 1</vt:lpstr>
      <vt:lpstr>Run 2</vt:lpstr>
      <vt:lpstr>Run 3</vt:lpstr>
      <vt:lpstr>Run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Zelda Van Staden</dc:creator>
  <cp:lastModifiedBy>Zelda Van Staden</cp:lastModifiedBy>
  <dcterms:created xsi:type="dcterms:W3CDTF">2015-06-05T18:17:20Z</dcterms:created>
  <dcterms:modified xsi:type="dcterms:W3CDTF">2020-03-07T06:44:44Z</dcterms:modified>
</cp:coreProperties>
</file>