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0" yWindow="30" windowWidth="20640" windowHeight="10050" firstSheet="5" activeTab="6"/>
  </bookViews>
  <sheets>
    <sheet name="Hoja1" sheetId="1" r:id="rId1"/>
    <sheet name="CLIENTE" sheetId="4" r:id="rId2"/>
    <sheet name="VENTA" sheetId="2" r:id="rId3"/>
    <sheet name="PRODUCTOS" sheetId="5" r:id="rId4"/>
    <sheet name="PROVEEDORES" sheetId="7" r:id="rId5"/>
    <sheet name="CLIENTES" sheetId="8" r:id="rId6"/>
    <sheet name="PLAN CTA" sheetId="9" r:id="rId7"/>
    <sheet name="MOVIMIENTOS" sheetId="10" r:id="rId8"/>
    <sheet name="CONTABLE" sheetId="11" r:id="rId9"/>
    <sheet name="LIBRO DIARI" sheetId="13" r:id="rId10"/>
    <sheet name="DIAG PROCESO" sheetId="12" r:id="rId11"/>
    <sheet name="LIBRO MAYOR" sheetId="14" r:id="rId12"/>
  </sheets>
  <calcPr calcId="124519"/>
</workbook>
</file>

<file path=xl/calcChain.xml><?xml version="1.0" encoding="utf-8"?>
<calcChain xmlns="http://schemas.openxmlformats.org/spreadsheetml/2006/main">
  <c r="M17" i="10"/>
  <c r="G15" i="13"/>
  <c r="F15"/>
  <c r="I15"/>
  <c r="I4"/>
  <c r="I5"/>
  <c r="I6"/>
  <c r="I7"/>
  <c r="I8"/>
  <c r="I9"/>
  <c r="I10"/>
  <c r="I11"/>
  <c r="I12"/>
  <c r="I13"/>
  <c r="I14"/>
  <c r="I3"/>
  <c r="K19" i="12"/>
  <c r="K20"/>
  <c r="K18"/>
  <c r="K17"/>
  <c r="F3" i="5"/>
  <c r="F4"/>
  <c r="F5"/>
  <c r="F6"/>
  <c r="F7"/>
  <c r="F8"/>
  <c r="F9"/>
  <c r="F10"/>
  <c r="F11"/>
  <c r="I4" i="11"/>
  <c r="I3"/>
  <c r="H4" i="10"/>
  <c r="H3"/>
  <c r="H23"/>
  <c r="H24"/>
  <c r="H30"/>
  <c r="G23"/>
  <c r="G24"/>
  <c r="H31"/>
  <c r="H32"/>
  <c r="K21" i="2"/>
  <c r="K19"/>
  <c r="K20"/>
  <c r="J13"/>
  <c r="J12"/>
  <c r="K13"/>
  <c r="K12"/>
</calcChain>
</file>

<file path=xl/comments1.xml><?xml version="1.0" encoding="utf-8"?>
<comments xmlns="http://schemas.openxmlformats.org/spreadsheetml/2006/main">
  <authors>
    <author>Eugenio Arevalo</author>
    <author>Usuario</author>
  </authors>
  <commentList>
    <comment ref="A6" authorId="0">
      <text>
        <r>
          <rPr>
            <b/>
            <sz val="9"/>
            <color indexed="81"/>
            <rFont val="Tahoma"/>
            <family val="2"/>
          </rPr>
          <t>Eugenio Arevalo:</t>
        </r>
        <r>
          <rPr>
            <sz val="9"/>
            <color indexed="81"/>
            <rFont val="Tahoma"/>
            <family val="2"/>
          </rPr>
          <t xml:space="preserve">
bienes de cambio son bienes destinados a compra y venta que tienen el propósito de producir algún tipo de ganancia.
Se conoce como bienes de cambio a aquellos valores pertenecientes al activo financiero en una institución, cuya pasibilidad de utilizarse en operaciones de compra-venta permite que la entidad obtenga valor a cambio. Un típico caso de bien de cambio son las mercaderías que una empresa produce.</t>
        </r>
      </text>
    </comment>
    <comment ref="B6" authorId="0">
      <text>
        <r>
          <rPr>
            <b/>
            <sz val="9"/>
            <color indexed="81"/>
            <rFont val="Tahoma"/>
            <family val="2"/>
          </rPr>
          <t>Eugenio Arevalo:</t>
        </r>
        <r>
          <rPr>
            <sz val="9"/>
            <color indexed="81"/>
            <rFont val="Tahoma"/>
            <family val="2"/>
          </rPr>
          <t xml:space="preserve">
 bienes de cambio son bienes destinados a compra y venta que tienen el propósito de producir algún tipo de ganancia.
Se conoce como bienes de cambio a aquellos valores pertenecientes al activo financiero en una institución, cuya pasibilidad de utilizarse en operaciones de compra-venta permite que la entidad obtenga valor a cambio. Un típico caso de bien de cambio son las mercaderías que una empresa produce.</t>
        </r>
      </text>
    </comment>
    <comment ref="B7" authorId="0">
      <text>
        <r>
          <rPr>
            <b/>
            <sz val="9"/>
            <color indexed="81"/>
            <rFont val="Tahoma"/>
            <family val="2"/>
          </rPr>
          <t>Eugenio Arevalo:</t>
        </r>
        <r>
          <rPr>
            <sz val="9"/>
            <color indexed="81"/>
            <rFont val="Tahoma"/>
            <family val="2"/>
          </rPr>
          <t xml:space="preserve">
SON BIENES DE CAMBIO
Adquiridos para su venta en el mismo estado (mercadería de reventa)</t>
        </r>
      </text>
    </comment>
    <comment ref="G24" authorId="1">
      <text>
        <r>
          <rPr>
            <b/>
            <sz val="9"/>
            <color indexed="81"/>
            <rFont val="Tahoma"/>
            <family val="2"/>
          </rPr>
          <t>Usuario:</t>
        </r>
        <r>
          <rPr>
            <sz val="9"/>
            <color indexed="81"/>
            <rFont val="Tahoma"/>
            <family val="2"/>
          </rPr>
          <t xml:space="preserve">
capital social y aporte de propietarios</t>
        </r>
      </text>
    </comment>
    <comment ref="I24" authorId="1">
      <text>
        <r>
          <rPr>
            <b/>
            <sz val="9"/>
            <color indexed="81"/>
            <rFont val="Tahoma"/>
            <family val="2"/>
          </rPr>
          <t>Usuario:</t>
        </r>
        <r>
          <rPr>
            <sz val="9"/>
            <color indexed="81"/>
            <rFont val="Tahoma"/>
            <family val="2"/>
          </rPr>
          <t xml:space="preserve">
Bancos, prestamos.</t>
        </r>
      </text>
    </comment>
    <comment ref="I25" authorId="1">
      <text>
        <r>
          <rPr>
            <b/>
            <sz val="9"/>
            <color indexed="81"/>
            <rFont val="Tahoma"/>
            <family val="2"/>
          </rPr>
          <t>Usuario:</t>
        </r>
        <r>
          <rPr>
            <sz val="9"/>
            <color indexed="81"/>
            <rFont val="Tahoma"/>
            <family val="2"/>
          </rPr>
          <t xml:space="preserve">
Impuesto al produto,</t>
        </r>
      </text>
    </comment>
    <comment ref="I26" authorId="1">
      <text>
        <r>
          <rPr>
            <b/>
            <sz val="9"/>
            <color indexed="81"/>
            <rFont val="Tahoma"/>
            <family val="2"/>
          </rPr>
          <t>Usuario:</t>
        </r>
        <r>
          <rPr>
            <sz val="9"/>
            <color indexed="81"/>
            <rFont val="Tahoma"/>
            <family val="2"/>
          </rPr>
          <t xml:space="preserve">
ingresa librerias, forma parte del activo</t>
        </r>
      </text>
    </comment>
    <comment ref="I27" authorId="1">
      <text>
        <r>
          <rPr>
            <b/>
            <sz val="9"/>
            <color indexed="81"/>
            <rFont val="Tahoma"/>
            <family val="2"/>
          </rPr>
          <t>Usuario:</t>
        </r>
        <r>
          <rPr>
            <sz val="9"/>
            <color indexed="81"/>
            <rFont val="Tahoma"/>
            <family val="2"/>
          </rPr>
          <t xml:space="preserve">
desglosado el impuesto y el precio neto del producto.</t>
        </r>
      </text>
    </comment>
    <comment ref="B32" authorId="0">
      <text>
        <r>
          <rPr>
            <b/>
            <sz val="9"/>
            <color indexed="81"/>
            <rFont val="Tahoma"/>
            <family val="2"/>
          </rPr>
          <t>Eugenio Arevalo:</t>
        </r>
        <r>
          <rPr>
            <sz val="9"/>
            <color indexed="81"/>
            <rFont val="Tahoma"/>
            <family val="2"/>
          </rPr>
          <t xml:space="preserve">
El costo de ventas, (también conocido como el costo de los bienes vendidos), se refiere al importe directo de la producción de los bienes vendidos por una empresa. Esta cantidad incluye el costo de los materiales y la mano de obra directamente utilizados para crear un producto o servicio.</t>
        </r>
      </text>
    </comment>
  </commentList>
</comments>
</file>

<file path=xl/comments2.xml><?xml version="1.0" encoding="utf-8"?>
<comments xmlns="http://schemas.openxmlformats.org/spreadsheetml/2006/main">
  <authors>
    <author>Eugenio Arevalo</author>
  </authors>
  <commentList>
    <comment ref="J2" authorId="0">
      <text>
        <r>
          <rPr>
            <b/>
            <sz val="9"/>
            <color indexed="81"/>
            <rFont val="Tahoma"/>
            <family val="2"/>
          </rPr>
          <t>Eugenio Arevalo:</t>
        </r>
        <r>
          <rPr>
            <sz val="9"/>
            <color indexed="81"/>
            <rFont val="Tahoma"/>
            <family val="2"/>
          </rPr>
          <t xml:space="preserve">
codigo de Cliente en entidad
</t>
        </r>
      </text>
    </comment>
  </commentList>
</comments>
</file>

<file path=xl/comments3.xml><?xml version="1.0" encoding="utf-8"?>
<comments xmlns="http://schemas.openxmlformats.org/spreadsheetml/2006/main">
  <authors>
    <author>Eugenio Arevalo</author>
  </authors>
  <commentList>
    <comment ref="G10" authorId="0">
      <text>
        <r>
          <rPr>
            <b/>
            <sz val="9"/>
            <color indexed="81"/>
            <rFont val="Tahoma"/>
            <charset val="1"/>
          </rPr>
          <t>Eugenio Arevalo:</t>
        </r>
        <r>
          <rPr>
            <sz val="9"/>
            <color indexed="81"/>
            <rFont val="Tahoma"/>
            <charset val="1"/>
          </rPr>
          <t xml:space="preserve">
</t>
        </r>
      </text>
    </comment>
  </commentList>
</comments>
</file>

<file path=xl/sharedStrings.xml><?xml version="1.0" encoding="utf-8"?>
<sst xmlns="http://schemas.openxmlformats.org/spreadsheetml/2006/main" count="507" uniqueCount="300">
  <si>
    <t>fila[]</t>
  </si>
  <si>
    <t>col[]</t>
  </si>
  <si>
    <t>int</t>
  </si>
  <si>
    <t xml:space="preserve">int </t>
  </si>
  <si>
    <t>private</t>
  </si>
  <si>
    <t>Tabla</t>
  </si>
  <si>
    <t>datos[]</t>
  </si>
  <si>
    <t>struct</t>
  </si>
  <si>
    <t>CANT</t>
  </si>
  <si>
    <t>INGRESE EL COD DE PROD</t>
  </si>
  <si>
    <t>CANTIDAD</t>
  </si>
  <si>
    <t>TIPO FACT</t>
  </si>
  <si>
    <t>VENTA</t>
  </si>
  <si>
    <t>NRO CLIENTE</t>
  </si>
  <si>
    <t>A</t>
  </si>
  <si>
    <t>VALIDAR STOCK</t>
  </si>
  <si>
    <t>VALIDAR CODIGO</t>
  </si>
  <si>
    <t>VALIDAR TIPO VTA (FAC A O C.F.)</t>
  </si>
  <si>
    <t>PEPE ARGENTO</t>
  </si>
  <si>
    <t>CUIT 1112222</t>
  </si>
  <si>
    <t xml:space="preserve">DIRECCION QUEUQU </t>
  </si>
  <si>
    <t>MODO PAGO</t>
  </si>
  <si>
    <t>TF/EFEC/TAR</t>
  </si>
  <si>
    <t>GENERARR UN #FAC</t>
  </si>
  <si>
    <t>DESCUENTOS %</t>
  </si>
  <si>
    <t>RECARGO %</t>
  </si>
  <si>
    <t>IMPUESTOS %</t>
  </si>
  <si>
    <t>NRO PROVEEDOR</t>
  </si>
  <si>
    <t>COMPRA A TRAVES DE OC</t>
  </si>
  <si>
    <t xml:space="preserve">VALIDAR </t>
  </si>
  <si>
    <t>A/B</t>
  </si>
  <si>
    <t>EFECTIVO</t>
  </si>
  <si>
    <t>TF</t>
  </si>
  <si>
    <t>TARJ</t>
  </si>
  <si>
    <t>Bodegas Kloster</t>
  </si>
  <si>
    <t>Nomis TIC</t>
  </si>
  <si>
    <t>Edenor</t>
  </si>
  <si>
    <t>Naturgy</t>
  </si>
  <si>
    <t>Fibertel</t>
  </si>
  <si>
    <t>Brian Lancellota</t>
  </si>
  <si>
    <t>Nomis Legna</t>
  </si>
  <si>
    <t>11-11111111-1</t>
  </si>
  <si>
    <t>22-22222222-2</t>
  </si>
  <si>
    <t>33-33333333-3</t>
  </si>
  <si>
    <t>44-44444444-4</t>
  </si>
  <si>
    <t>55-55555555-5</t>
  </si>
  <si>
    <t>66-66666666-6</t>
  </si>
  <si>
    <t>77-77777777-7</t>
  </si>
  <si>
    <t>88-88888888-8</t>
  </si>
  <si>
    <t>555-5588</t>
  </si>
  <si>
    <t>info@edenor.com</t>
  </si>
  <si>
    <t>444-8877</t>
  </si>
  <si>
    <t>info@naturgy.com</t>
  </si>
  <si>
    <t>Pavon 444</t>
  </si>
  <si>
    <t>Ayacucho 2548</t>
  </si>
  <si>
    <t>Suipacha 356</t>
  </si>
  <si>
    <t>222-5858</t>
  </si>
  <si>
    <t>info@fibertel.com</t>
  </si>
  <si>
    <t>Briancola</t>
  </si>
  <si>
    <t>Laragym</t>
  </si>
  <si>
    <t>info@briancola.com</t>
  </si>
  <si>
    <t>info@laragym.com</t>
  </si>
  <si>
    <t>info@kloster.com</t>
  </si>
  <si>
    <t>info@nomis.com</t>
  </si>
  <si>
    <t>info@madmax.com</t>
  </si>
  <si>
    <t>info@gladys.com</t>
  </si>
  <si>
    <t>Irigoyen 711</t>
  </si>
  <si>
    <t>545-5854</t>
  </si>
  <si>
    <t>Maipu 545</t>
  </si>
  <si>
    <t>854-5874</t>
  </si>
  <si>
    <t>458-4584</t>
  </si>
  <si>
    <t>Cordoba 769</t>
  </si>
  <si>
    <t>585-5454</t>
  </si>
  <si>
    <t>Sobremonte 542</t>
  </si>
  <si>
    <t>256-9898</t>
  </si>
  <si>
    <t>Alberdi 54555</t>
  </si>
  <si>
    <t>258-9987</t>
  </si>
  <si>
    <t>LISTADO DE CLIENTES</t>
  </si>
  <si>
    <t>TipoEntidad</t>
  </si>
  <si>
    <t>Id</t>
  </si>
  <si>
    <t>Razon social</t>
  </si>
  <si>
    <t>Apenom</t>
  </si>
  <si>
    <t>Cuit</t>
  </si>
  <si>
    <t>Direccion</t>
  </si>
  <si>
    <t xml:space="preserve">Telefono </t>
  </si>
  <si>
    <t xml:space="preserve">Email </t>
  </si>
  <si>
    <t>PR</t>
  </si>
  <si>
    <t>CL</t>
  </si>
  <si>
    <t>Hugo Gomez</t>
  </si>
  <si>
    <t>HG Restó</t>
  </si>
  <si>
    <t>11-22222222-1</t>
  </si>
  <si>
    <t>22-33333333-2</t>
  </si>
  <si>
    <t>44-55555555-4</t>
  </si>
  <si>
    <t>33-44444444-3</t>
  </si>
  <si>
    <t>99-99999999-9</t>
  </si>
  <si>
    <t>Paseo Vi</t>
  </si>
  <si>
    <t>111-5555</t>
  </si>
  <si>
    <t>info@resto.com</t>
  </si>
  <si>
    <t>FRGP</t>
  </si>
  <si>
    <t xml:space="preserve">UTN </t>
  </si>
  <si>
    <t>Irigoyen 705</t>
  </si>
  <si>
    <t>222-6666</t>
  </si>
  <si>
    <t>info@frgp.com</t>
  </si>
  <si>
    <t>Ford sa</t>
  </si>
  <si>
    <t>Ford SA</t>
  </si>
  <si>
    <t>Henry 124</t>
  </si>
  <si>
    <t>333-8888</t>
  </si>
  <si>
    <t>info@ford.com</t>
  </si>
  <si>
    <t>Bicicletas Quinteros</t>
  </si>
  <si>
    <t>Dave Quinteros</t>
  </si>
  <si>
    <t>Paseo bike</t>
  </si>
  <si>
    <t>444-9999</t>
  </si>
  <si>
    <t>info@quint.com</t>
  </si>
  <si>
    <t>Estado</t>
  </si>
  <si>
    <t>LISTADO DE PROVEEDORES</t>
  </si>
  <si>
    <t>Games F</t>
  </si>
  <si>
    <t>Laly Esposito</t>
  </si>
  <si>
    <t>Daniel Kardotzem</t>
  </si>
  <si>
    <t>Maderas Max</t>
  </si>
  <si>
    <t>Max Para los Amigos</t>
  </si>
  <si>
    <t>The Two QMan Bombs</t>
  </si>
  <si>
    <t>Gladys Fernandez</t>
  </si>
  <si>
    <t>LISTADO DE PRODUCTOS</t>
  </si>
  <si>
    <t>CodProv</t>
  </si>
  <si>
    <t>Descripcion</t>
  </si>
  <si>
    <t>PlanCta</t>
  </si>
  <si>
    <t>IVA</t>
  </si>
  <si>
    <t>Tirantes</t>
  </si>
  <si>
    <t>Postes</t>
  </si>
  <si>
    <t>Botella Peta 500ml</t>
  </si>
  <si>
    <t>Botella Peta 2,5L</t>
  </si>
  <si>
    <t>Botella Peta 1L</t>
  </si>
  <si>
    <t>Botella Peta 100ml</t>
  </si>
  <si>
    <t>Vino tinto</t>
  </si>
  <si>
    <t>Espumante</t>
  </si>
  <si>
    <t xml:space="preserve">Cerveza </t>
  </si>
  <si>
    <t>ACTIVO</t>
  </si>
  <si>
    <t>ACTIVO CORRIENTE</t>
  </si>
  <si>
    <t>Caja Central</t>
  </si>
  <si>
    <t>MERCADERIA DE REVENTA</t>
  </si>
  <si>
    <t>BIENES DE USO</t>
  </si>
  <si>
    <t>EQUIPOS DE COMPUTACION</t>
  </si>
  <si>
    <t>INSTALACIONES</t>
  </si>
  <si>
    <t>PASIVO</t>
  </si>
  <si>
    <t>CUENTAS POR PAGAR</t>
  </si>
  <si>
    <t>PROVEEDORES</t>
  </si>
  <si>
    <t>IVA Debito Fiscal</t>
  </si>
  <si>
    <t>IVA Credito Fiscal</t>
  </si>
  <si>
    <t>IVA Saldo a favor</t>
  </si>
  <si>
    <t>IVA a pagar</t>
  </si>
  <si>
    <t>Impuesto a los Ingresos Brutos</t>
  </si>
  <si>
    <t>Impuesto a las Ganancias</t>
  </si>
  <si>
    <t>PASIVO NO CORRIENTE</t>
  </si>
  <si>
    <t>PATRIMONIO NETO</t>
  </si>
  <si>
    <t>APORTE DE LOS PROPIETARIOS</t>
  </si>
  <si>
    <t>CAPITAL SOCIAL</t>
  </si>
  <si>
    <t>RESULTADOS ACUMULADOS</t>
  </si>
  <si>
    <t>Resultado del ejercicio</t>
  </si>
  <si>
    <t>A.R.E.A.</t>
  </si>
  <si>
    <t>VENTAS</t>
  </si>
  <si>
    <t>Utilidad Venta Bienes de Uso</t>
  </si>
  <si>
    <t>COSTO DE VENTAS</t>
  </si>
  <si>
    <t>Alquileres y expensas</t>
  </si>
  <si>
    <t>Servicios eléctricos</t>
  </si>
  <si>
    <t>Seguros</t>
  </si>
  <si>
    <t>Librería y papelería</t>
  </si>
  <si>
    <t>Honorarios profesionales</t>
  </si>
  <si>
    <t>Telefonía</t>
  </si>
  <si>
    <t>Hosting Página Web</t>
  </si>
  <si>
    <t>TONGA GESTION SRL</t>
  </si>
  <si>
    <t>info@tongagest.com</t>
  </si>
  <si>
    <t>Dir: irigoyen 197</t>
  </si>
  <si>
    <t>cod Post : 1640</t>
  </si>
  <si>
    <t>Cuit: 30-12345678-0</t>
  </si>
  <si>
    <t>FACTURA TIPO A</t>
  </si>
  <si>
    <t>CLIENTE # 5</t>
  </si>
  <si>
    <t>Dir: Games F</t>
  </si>
  <si>
    <t>Tel: 458-4584</t>
  </si>
  <si>
    <t>cuit: 44-44444444-4</t>
  </si>
  <si>
    <t>numero Fac</t>
  </si>
  <si>
    <t>001-00100</t>
  </si>
  <si>
    <t>codProd</t>
  </si>
  <si>
    <t>descripcion</t>
  </si>
  <si>
    <t>cantidad</t>
  </si>
  <si>
    <t>precio unitario</t>
  </si>
  <si>
    <t>SubTotal</t>
  </si>
  <si>
    <t>Total Iva</t>
  </si>
  <si>
    <t>Total Final</t>
  </si>
  <si>
    <t>subtotal</t>
  </si>
  <si>
    <t>iva total</t>
  </si>
  <si>
    <t>CODPROD</t>
  </si>
  <si>
    <t>PRECIO</t>
  </si>
  <si>
    <t>TOTAL IVA</t>
  </si>
  <si>
    <t>SUBTOTAL</t>
  </si>
  <si>
    <t>A COBRAR</t>
  </si>
  <si>
    <t>PLANCTA</t>
  </si>
  <si>
    <t>Transferencias</t>
  </si>
  <si>
    <t>Tarjetas</t>
  </si>
  <si>
    <t>CODCLI</t>
  </si>
  <si>
    <t>ENTIDAD</t>
  </si>
  <si>
    <t>ASIENTO</t>
  </si>
  <si>
    <t>FACTURA  EJEMPLO</t>
  </si>
  <si>
    <t>001-0000001</t>
  </si>
  <si>
    <t>nroFactura</t>
  </si>
  <si>
    <t>StockMin</t>
  </si>
  <si>
    <t>CONTABLE</t>
  </si>
  <si>
    <t>IMPUTACION</t>
  </si>
  <si>
    <t>Venta</t>
  </si>
  <si>
    <t>getPercioProd</t>
  </si>
  <si>
    <t>Calculadora</t>
  </si>
  <si>
    <t>Producto</t>
  </si>
  <si>
    <t>Operación</t>
  </si>
  <si>
    <t>getTipo</t>
  </si>
  <si>
    <t xml:space="preserve">DEBE </t>
  </si>
  <si>
    <t>HABER</t>
  </si>
  <si>
    <t>RP+</t>
  </si>
  <si>
    <t xml:space="preserve">INGRESOS Resultados Positivos  </t>
  </si>
  <si>
    <t>GASTOS (Resultados Negativos)</t>
  </si>
  <si>
    <t>RN+</t>
  </si>
  <si>
    <t>OTROS INGRESOS (descuentos)</t>
  </si>
  <si>
    <t>LIBRO DIARIO</t>
  </si>
  <si>
    <t>FECHA</t>
  </si>
  <si>
    <t>FACTURA</t>
  </si>
  <si>
    <t>DETALLE</t>
  </si>
  <si>
    <t>DEBE</t>
  </si>
  <si>
    <t>ORIGINAL</t>
  </si>
  <si>
    <t>CERVEZAS</t>
  </si>
  <si>
    <t>Precio Costo</t>
  </si>
  <si>
    <t>Precio vta</t>
  </si>
  <si>
    <t>,</t>
  </si>
  <si>
    <t>total iva</t>
  </si>
  <si>
    <t>getivaprod</t>
  </si>
  <si>
    <t>B</t>
  </si>
  <si>
    <t>cliente</t>
  </si>
  <si>
    <t>Stock</t>
  </si>
  <si>
    <t>getProdXId(9)</t>
  </si>
  <si>
    <t>getModoPago(1)</t>
  </si>
  <si>
    <t>grabaDisco</t>
  </si>
  <si>
    <t>PORCENTAJE DE UTILIDAD</t>
  </si>
  <si>
    <t>A+</t>
  </si>
  <si>
    <t>A-</t>
  </si>
  <si>
    <t>cuit</t>
  </si>
  <si>
    <t>getClientexCuit()</t>
  </si>
  <si>
    <t>Objeto de clase</t>
  </si>
  <si>
    <t>Getimponible</t>
  </si>
  <si>
    <t>getMostrarFac</t>
  </si>
  <si>
    <t>cerrarOperacion?</t>
  </si>
  <si>
    <t>acepta</t>
  </si>
  <si>
    <t>cancela</t>
  </si>
  <si>
    <t>factTipoA</t>
  </si>
  <si>
    <t>factTipoB</t>
  </si>
  <si>
    <t>sub totaL</t>
  </si>
  <si>
    <t>total  prod</t>
  </si>
  <si>
    <t>desc aplicado</t>
  </si>
  <si>
    <t>~Venta()</t>
  </si>
  <si>
    <t>~Operación()</t>
  </si>
  <si>
    <t>Datos de los Geters()</t>
  </si>
  <si>
    <t>Ingresado por el usuario</t>
  </si>
  <si>
    <t>Metodos de clase</t>
  </si>
  <si>
    <t>CTA</t>
  </si>
  <si>
    <t>COMPRA</t>
  </si>
  <si>
    <t>SALDO</t>
  </si>
  <si>
    <t>DUPLICADO</t>
  </si>
  <si>
    <t>COD ENTI</t>
  </si>
  <si>
    <t>TIPO ENT</t>
  </si>
  <si>
    <t>VINO TITO</t>
  </si>
  <si>
    <t>estado</t>
  </si>
  <si>
    <t>Venta Vet[Cant++]</t>
  </si>
  <si>
    <t>detalle_vta</t>
  </si>
  <si>
    <t>subTotalProd</t>
  </si>
  <si>
    <t>A TotalProd</t>
  </si>
  <si>
    <t>planCta</t>
  </si>
  <si>
    <t>codEnt</t>
  </si>
  <si>
    <t>DETALLE FACTURA</t>
  </si>
  <si>
    <t>patrimonio</t>
  </si>
  <si>
    <t>servicios</t>
  </si>
  <si>
    <t>1- luz</t>
  </si>
  <si>
    <t>2- gas</t>
  </si>
  <si>
    <t>3- agua</t>
  </si>
  <si>
    <t>4- telefonia</t>
  </si>
  <si>
    <t>5- seguros</t>
  </si>
  <si>
    <t>compras</t>
  </si>
  <si>
    <t>acreedor</t>
  </si>
  <si>
    <t>proveedor</t>
  </si>
  <si>
    <t>bien de uso</t>
  </si>
  <si>
    <t>(ver, se netea?)</t>
  </si>
  <si>
    <t>ventas</t>
  </si>
  <si>
    <t>mercaderias</t>
  </si>
  <si>
    <t>impuesto</t>
  </si>
  <si>
    <t>precio neto</t>
  </si>
  <si>
    <t>capital inicial</t>
  </si>
  <si>
    <t>resultados ac</t>
  </si>
  <si>
    <t>resultados ej</t>
  </si>
  <si>
    <t>D</t>
  </si>
  <si>
    <t>H</t>
  </si>
  <si>
    <t>MERCAD</t>
  </si>
  <si>
    <t>CAJA</t>
  </si>
  <si>
    <t>IVA C</t>
  </si>
  <si>
    <t>IVA D</t>
  </si>
  <si>
    <t>SERVICIO</t>
  </si>
</sst>
</file>

<file path=xl/styles.xml><?xml version="1.0" encoding="utf-8"?>
<styleSheet xmlns="http://schemas.openxmlformats.org/spreadsheetml/2006/main">
  <fonts count="19">
    <font>
      <sz val="11"/>
      <color theme="1"/>
      <name val="Calibri"/>
      <family val="2"/>
      <scheme val="minor"/>
    </font>
    <font>
      <b/>
      <sz val="11"/>
      <color theme="0"/>
      <name val="Calibri"/>
      <family val="2"/>
      <scheme val="minor"/>
    </font>
    <font>
      <b/>
      <sz val="11"/>
      <color theme="0" tint="-4.9989318521683403E-2"/>
      <name val="Calibri"/>
      <family val="2"/>
      <scheme val="minor"/>
    </font>
    <font>
      <u/>
      <sz val="11"/>
      <color theme="10"/>
      <name val="Calibri"/>
      <family val="2"/>
      <scheme val="minor"/>
    </font>
    <font>
      <sz val="11"/>
      <color theme="0" tint="-0.14999847407452621"/>
      <name val="Calibri"/>
      <family val="2"/>
      <scheme val="minor"/>
    </font>
    <font>
      <sz val="12"/>
      <name val="Arial"/>
      <family val="2"/>
    </font>
    <font>
      <b/>
      <sz val="12"/>
      <name val="Arial"/>
      <family val="2"/>
    </font>
    <font>
      <sz val="12"/>
      <color rgb="FFFFFF00"/>
      <name val="Arial"/>
      <family val="2"/>
    </font>
    <font>
      <b/>
      <sz val="9"/>
      <color indexed="81"/>
      <name val="Tahoma"/>
      <family val="2"/>
    </font>
    <font>
      <sz val="9"/>
      <color indexed="81"/>
      <name val="Tahoma"/>
      <family val="2"/>
    </font>
    <font>
      <b/>
      <sz val="12"/>
      <color theme="0"/>
      <name val="Arial"/>
      <family val="2"/>
    </font>
    <font>
      <b/>
      <u/>
      <sz val="11"/>
      <color theme="0"/>
      <name val="Calibri"/>
      <family val="2"/>
      <scheme val="minor"/>
    </font>
    <font>
      <b/>
      <sz val="11"/>
      <name val="Calibri"/>
      <family val="2"/>
      <scheme val="minor"/>
    </font>
    <font>
      <sz val="11"/>
      <color theme="0"/>
      <name val="Calibri"/>
      <family val="2"/>
      <scheme val="minor"/>
    </font>
    <font>
      <sz val="9"/>
      <color indexed="81"/>
      <name val="Tahoma"/>
      <charset val="1"/>
    </font>
    <font>
      <b/>
      <sz val="9"/>
      <color indexed="81"/>
      <name val="Tahoma"/>
      <charset val="1"/>
    </font>
    <font>
      <sz val="11"/>
      <name val="Calibri"/>
      <family val="2"/>
      <scheme val="minor"/>
    </font>
    <font>
      <b/>
      <sz val="11"/>
      <color theme="1"/>
      <name val="Calibri"/>
      <family val="2"/>
      <scheme val="minor"/>
    </font>
    <font>
      <sz val="12"/>
      <color rgb="FFFF0000"/>
      <name val="Arial"/>
      <family val="2"/>
    </font>
  </fonts>
  <fills count="14">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rgb="FF92D050"/>
        <bgColor indexed="64"/>
      </patternFill>
    </fill>
    <fill>
      <patternFill patternType="solid">
        <fgColor theme="3" tint="0.39997558519241921"/>
        <bgColor indexed="64"/>
      </patternFill>
    </fill>
    <fill>
      <patternFill patternType="solid">
        <fgColor theme="1" tint="0.249977111117893"/>
        <bgColor indexed="64"/>
      </patternFill>
    </fill>
    <fill>
      <patternFill patternType="solid">
        <fgColor rgb="FF0070C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6">
    <xf numFmtId="0" fontId="0" fillId="0" borderId="0" xfId="0"/>
    <xf numFmtId="0" fontId="0" fillId="0" borderId="0" xfId="0" applyAlignment="1">
      <alignment horizontal="right"/>
    </xf>
    <xf numFmtId="0" fontId="0" fillId="0" borderId="0" xfId="0" applyAlignment="1">
      <alignment horizontal="center" vertical="center"/>
    </xf>
    <xf numFmtId="0" fontId="0" fillId="2" borderId="0" xfId="0" applyFill="1"/>
    <xf numFmtId="0" fontId="0" fillId="2" borderId="0" xfId="0" applyFill="1" applyAlignment="1">
      <alignment horizontal="center" vertical="center"/>
    </xf>
    <xf numFmtId="0" fontId="1" fillId="3" borderId="0" xfId="0" applyFont="1" applyFill="1"/>
    <xf numFmtId="0" fontId="1" fillId="3" borderId="0" xfId="0" applyFont="1" applyFill="1" applyAlignment="1">
      <alignment horizontal="center" vertical="center"/>
    </xf>
    <xf numFmtId="0" fontId="1" fillId="4" borderId="0" xfId="0" applyFont="1" applyFill="1"/>
    <xf numFmtId="0" fontId="1" fillId="4" borderId="0" xfId="0" applyFont="1" applyFill="1" applyAlignment="1">
      <alignment horizontal="center" vertical="center"/>
    </xf>
    <xf numFmtId="9" fontId="0" fillId="0" borderId="0" xfId="0" applyNumberFormat="1"/>
    <xf numFmtId="0" fontId="0" fillId="0" borderId="0" xfId="0" applyAlignment="1">
      <alignment horizontal="center"/>
    </xf>
    <xf numFmtId="0" fontId="2" fillId="5" borderId="0" xfId="0" applyFont="1" applyFill="1" applyAlignment="1">
      <alignment horizontal="center"/>
    </xf>
    <xf numFmtId="0" fontId="3" fillId="0" borderId="0" xfId="1" applyAlignment="1">
      <alignment horizontal="center"/>
    </xf>
    <xf numFmtId="0" fontId="2" fillId="5" borderId="0" xfId="0" applyFont="1" applyFill="1" applyAlignment="1">
      <alignment horizontal="left"/>
    </xf>
    <xf numFmtId="0" fontId="0" fillId="0" borderId="0" xfId="0" applyAlignment="1">
      <alignment horizontal="left"/>
    </xf>
    <xf numFmtId="0" fontId="4" fillId="6" borderId="0" xfId="0" applyFont="1" applyFill="1" applyAlignment="1">
      <alignment horizontal="center"/>
    </xf>
    <xf numFmtId="0" fontId="4" fillId="6" borderId="0" xfId="0" applyFont="1" applyFill="1" applyAlignment="1">
      <alignment horizontal="left"/>
    </xf>
    <xf numFmtId="0" fontId="4" fillId="6" borderId="0" xfId="0" applyFont="1" applyFill="1"/>
    <xf numFmtId="49" fontId="4" fillId="6" borderId="0" xfId="1" applyNumberFormat="1" applyFont="1" applyFill="1"/>
    <xf numFmtId="0" fontId="4" fillId="6" borderId="0" xfId="1" applyFont="1" applyFill="1"/>
    <xf numFmtId="0" fontId="5" fillId="4" borderId="0" xfId="0" applyFont="1" applyFill="1"/>
    <xf numFmtId="0" fontId="6" fillId="4" borderId="0" xfId="0" applyFont="1" applyFill="1"/>
    <xf numFmtId="0" fontId="7" fillId="4" borderId="0" xfId="0" applyFont="1" applyFill="1"/>
    <xf numFmtId="0" fontId="10" fillId="8" borderId="0" xfId="0" applyFont="1" applyFill="1"/>
    <xf numFmtId="0" fontId="0" fillId="7" borderId="0" xfId="0" applyFill="1" applyAlignment="1">
      <alignment horizontal="center" vertical="center"/>
    </xf>
    <xf numFmtId="0" fontId="1" fillId="9" borderId="0" xfId="0" applyFont="1" applyFill="1"/>
    <xf numFmtId="0" fontId="12" fillId="7" borderId="0" xfId="0" applyFont="1" applyFill="1"/>
    <xf numFmtId="2" fontId="12" fillId="7" borderId="0" xfId="0" applyNumberFormat="1" applyFont="1" applyFill="1"/>
    <xf numFmtId="0" fontId="11" fillId="9" borderId="0" xfId="1" applyFont="1" applyFill="1"/>
    <xf numFmtId="0" fontId="1" fillId="6" borderId="0" xfId="0" applyFont="1" applyFill="1" applyAlignment="1">
      <alignment horizontal="center"/>
    </xf>
    <xf numFmtId="0" fontId="1" fillId="6" borderId="0" xfId="0" applyFont="1" applyFill="1" applyAlignment="1">
      <alignment horizontal="left"/>
    </xf>
    <xf numFmtId="0" fontId="1" fillId="6" borderId="0" xfId="1" applyFont="1" applyFill="1"/>
    <xf numFmtId="0" fontId="2" fillId="5" borderId="0" xfId="0" applyFont="1" applyFill="1" applyAlignment="1">
      <alignment horizontal="center" vertical="center"/>
    </xf>
    <xf numFmtId="0" fontId="1" fillId="6" borderId="0" xfId="0" applyFont="1" applyFill="1" applyAlignment="1">
      <alignment horizontal="center" vertical="center"/>
    </xf>
    <xf numFmtId="0" fontId="4" fillId="6" borderId="0" xfId="0" applyFont="1" applyFill="1" applyAlignment="1">
      <alignment horizontal="center" vertical="center"/>
    </xf>
    <xf numFmtId="0" fontId="13" fillId="5" borderId="0" xfId="0" applyFont="1" applyFill="1"/>
    <xf numFmtId="14" fontId="4" fillId="6" borderId="0" xfId="0" applyNumberFormat="1" applyFont="1" applyFill="1" applyAlignment="1">
      <alignment horizontal="center"/>
    </xf>
    <xf numFmtId="0" fontId="0" fillId="0" borderId="0" xfId="0" applyFont="1"/>
    <xf numFmtId="0" fontId="2" fillId="10" borderId="0" xfId="0" applyFont="1" applyFill="1" applyAlignment="1">
      <alignment horizontal="center"/>
    </xf>
    <xf numFmtId="2" fontId="4" fillId="10" borderId="0" xfId="0" applyNumberFormat="1" applyFont="1" applyFill="1"/>
    <xf numFmtId="0" fontId="0" fillId="11" borderId="0" xfId="0" applyFill="1"/>
    <xf numFmtId="0" fontId="0" fillId="12" borderId="0" xfId="0" applyFill="1"/>
    <xf numFmtId="0" fontId="0" fillId="13" borderId="0" xfId="0" applyFill="1"/>
    <xf numFmtId="0" fontId="0" fillId="4" borderId="0" xfId="0" applyFill="1" applyAlignment="1">
      <alignment horizontal="center"/>
    </xf>
    <xf numFmtId="0" fontId="0" fillId="11" borderId="0" xfId="0" applyFill="1" applyAlignment="1">
      <alignment horizontal="center"/>
    </xf>
    <xf numFmtId="0" fontId="0" fillId="11" borderId="0" xfId="0" applyFill="1" applyAlignment="1">
      <alignment horizontal="center" vertical="center"/>
    </xf>
    <xf numFmtId="0" fontId="1" fillId="10" borderId="0" xfId="0" applyFont="1" applyFill="1"/>
    <xf numFmtId="0" fontId="12" fillId="2" borderId="0" xfId="0" applyFont="1" applyFill="1"/>
    <xf numFmtId="0" fontId="16" fillId="6" borderId="0" xfId="0" applyFont="1" applyFill="1"/>
    <xf numFmtId="0" fontId="1" fillId="6" borderId="0" xfId="0" applyFont="1" applyFill="1" applyAlignment="1">
      <alignment horizontal="center"/>
    </xf>
    <xf numFmtId="0" fontId="17" fillId="2" borderId="0" xfId="0" applyFont="1" applyFill="1"/>
    <xf numFmtId="0" fontId="2" fillId="5" borderId="0" xfId="0" applyFont="1" applyFill="1" applyAlignment="1">
      <alignment horizontal="right"/>
    </xf>
    <xf numFmtId="0" fontId="17" fillId="2" borderId="0" xfId="0" applyFont="1" applyFill="1" applyAlignment="1">
      <alignment horizontal="right"/>
    </xf>
    <xf numFmtId="2" fontId="4" fillId="6" borderId="0" xfId="0" applyNumberFormat="1" applyFont="1" applyFill="1" applyAlignment="1">
      <alignment horizontal="right"/>
    </xf>
    <xf numFmtId="0" fontId="1" fillId="7" borderId="0" xfId="0" applyFont="1" applyFill="1" applyAlignment="1">
      <alignment horizontal="center" vertical="center"/>
    </xf>
    <xf numFmtId="2" fontId="1" fillId="6" borderId="0" xfId="0" applyNumberFormat="1" applyFont="1" applyFill="1" applyAlignment="1">
      <alignment horizontal="right"/>
    </xf>
    <xf numFmtId="0" fontId="1" fillId="6" borderId="0" xfId="1" applyFont="1" applyFill="1" applyAlignment="1">
      <alignment horizontal="right"/>
    </xf>
    <xf numFmtId="2" fontId="1" fillId="6" borderId="0" xfId="1" applyNumberFormat="1" applyFont="1" applyFill="1" applyAlignment="1">
      <alignment horizontal="right"/>
    </xf>
    <xf numFmtId="0" fontId="1" fillId="8" borderId="0" xfId="0" applyFont="1" applyFill="1" applyAlignment="1">
      <alignment horizontal="center"/>
    </xf>
    <xf numFmtId="0" fontId="1" fillId="3" borderId="0" xfId="0" applyFont="1" applyFill="1" applyAlignment="1">
      <alignment horizontal="center"/>
    </xf>
    <xf numFmtId="0" fontId="0" fillId="5" borderId="0" xfId="0" applyFill="1" applyAlignment="1">
      <alignment horizontal="center"/>
    </xf>
    <xf numFmtId="0" fontId="1" fillId="6" borderId="0" xfId="0" applyFont="1" applyFill="1" applyAlignment="1">
      <alignment horizontal="center"/>
    </xf>
    <xf numFmtId="0" fontId="1" fillId="3" borderId="0" xfId="0" applyFont="1" applyFill="1" applyAlignment="1">
      <alignment horizontal="center" vertical="center"/>
    </xf>
    <xf numFmtId="0" fontId="12" fillId="11" borderId="0" xfId="0" applyFont="1" applyFill="1" applyAlignment="1">
      <alignment horizontal="center"/>
    </xf>
    <xf numFmtId="0" fontId="12" fillId="13" borderId="0" xfId="0" applyFont="1" applyFill="1" applyAlignment="1">
      <alignment horizontal="center"/>
    </xf>
    <xf numFmtId="0" fontId="18" fillId="4" borderId="0" xfId="0" applyFont="1" applyFill="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14</xdr:col>
      <xdr:colOff>352350</xdr:colOff>
      <xdr:row>19</xdr:row>
      <xdr:rowOff>123825</xdr:rowOff>
    </xdr:to>
    <xdr:pic>
      <xdr:nvPicPr>
        <xdr:cNvPr id="2" name="Imagen 1"/>
        <xdr:cNvPicPr>
          <a:picLocks noChangeAspect="1"/>
        </xdr:cNvPicPr>
      </xdr:nvPicPr>
      <xdr:blipFill rotWithShape="1">
        <a:blip xmlns:r="http://schemas.openxmlformats.org/officeDocument/2006/relationships" r:embed="rId1">
          <a:extLst>
            <a:ext uri="{28A0092B-C50C-407E-A947-70E740481C1C}">
              <a14:useLocalDpi xmlns="" xmlns:a14="http://schemas.microsoft.com/office/drawing/2010/main" val="0"/>
            </a:ext>
          </a:extLst>
        </a:blip>
        <a:srcRect l="5163" t="12187" r="236" b="22788"/>
        <a:stretch/>
      </xdr:blipFill>
      <xdr:spPr>
        <a:xfrm>
          <a:off x="5962650" y="400050"/>
          <a:ext cx="6448350" cy="3324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716018</xdr:colOff>
      <xdr:row>1</xdr:row>
      <xdr:rowOff>26276</xdr:rowOff>
    </xdr:from>
    <xdr:to>
      <xdr:col>7</xdr:col>
      <xdr:colOff>532086</xdr:colOff>
      <xdr:row>9</xdr:row>
      <xdr:rowOff>164224</xdr:rowOff>
    </xdr:to>
    <xdr:cxnSp macro="">
      <xdr:nvCxnSpPr>
        <xdr:cNvPr id="23" name="22 Conector recto de flecha"/>
        <xdr:cNvCxnSpPr/>
      </xdr:nvCxnSpPr>
      <xdr:spPr>
        <a:xfrm>
          <a:off x="4447190" y="216776"/>
          <a:ext cx="2417379" cy="166194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32845</xdr:colOff>
      <xdr:row>15</xdr:row>
      <xdr:rowOff>132522</xdr:rowOff>
    </xdr:from>
    <xdr:to>
      <xdr:col>7</xdr:col>
      <xdr:colOff>753717</xdr:colOff>
      <xdr:row>16</xdr:row>
      <xdr:rowOff>118242</xdr:rowOff>
    </xdr:to>
    <xdr:cxnSp macro="">
      <xdr:nvCxnSpPr>
        <xdr:cNvPr id="26" name="25 Conector recto de flecha"/>
        <xdr:cNvCxnSpPr/>
      </xdr:nvCxnSpPr>
      <xdr:spPr>
        <a:xfrm flipV="1">
          <a:off x="3768302" y="2990022"/>
          <a:ext cx="3313328" cy="1762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275896</xdr:colOff>
      <xdr:row>13</xdr:row>
      <xdr:rowOff>111672</xdr:rowOff>
    </xdr:from>
    <xdr:to>
      <xdr:col>7</xdr:col>
      <xdr:colOff>899948</xdr:colOff>
      <xdr:row>14</xdr:row>
      <xdr:rowOff>91966</xdr:rowOff>
    </xdr:to>
    <xdr:cxnSp macro="">
      <xdr:nvCxnSpPr>
        <xdr:cNvPr id="28" name="27 Conector recto de flecha"/>
        <xdr:cNvCxnSpPr/>
      </xdr:nvCxnSpPr>
      <xdr:spPr>
        <a:xfrm flipH="1">
          <a:off x="2272862" y="2588172"/>
          <a:ext cx="4959569" cy="17079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52552</xdr:colOff>
      <xdr:row>8</xdr:row>
      <xdr:rowOff>111674</xdr:rowOff>
    </xdr:from>
    <xdr:to>
      <xdr:col>4</xdr:col>
      <xdr:colOff>1024759</xdr:colOff>
      <xdr:row>9</xdr:row>
      <xdr:rowOff>78828</xdr:rowOff>
    </xdr:to>
    <xdr:cxnSp macro="">
      <xdr:nvCxnSpPr>
        <xdr:cNvPr id="30" name="29 Conector recto de flecha"/>
        <xdr:cNvCxnSpPr/>
      </xdr:nvCxnSpPr>
      <xdr:spPr>
        <a:xfrm flipV="1">
          <a:off x="3783724" y="1635674"/>
          <a:ext cx="972207" cy="1576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650327</xdr:colOff>
      <xdr:row>5</xdr:row>
      <xdr:rowOff>26276</xdr:rowOff>
    </xdr:from>
    <xdr:to>
      <xdr:col>1</xdr:col>
      <xdr:colOff>939362</xdr:colOff>
      <xdr:row>5</xdr:row>
      <xdr:rowOff>72259</xdr:rowOff>
    </xdr:to>
    <xdr:cxnSp macro="">
      <xdr:nvCxnSpPr>
        <xdr:cNvPr id="34" name="33 Conector recto de flecha"/>
        <xdr:cNvCxnSpPr/>
      </xdr:nvCxnSpPr>
      <xdr:spPr>
        <a:xfrm>
          <a:off x="1629103" y="978776"/>
          <a:ext cx="289035" cy="45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637190</xdr:colOff>
      <xdr:row>5</xdr:row>
      <xdr:rowOff>26276</xdr:rowOff>
    </xdr:from>
    <xdr:to>
      <xdr:col>2</xdr:col>
      <xdr:colOff>190500</xdr:colOff>
      <xdr:row>8</xdr:row>
      <xdr:rowOff>177362</xdr:rowOff>
    </xdr:to>
    <xdr:cxnSp macro="">
      <xdr:nvCxnSpPr>
        <xdr:cNvPr id="36" name="35 Conector recto de flecha"/>
        <xdr:cNvCxnSpPr/>
      </xdr:nvCxnSpPr>
      <xdr:spPr>
        <a:xfrm>
          <a:off x="1615966" y="978776"/>
          <a:ext cx="571500" cy="722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563218</xdr:colOff>
      <xdr:row>16</xdr:row>
      <xdr:rowOff>16565</xdr:rowOff>
    </xdr:from>
    <xdr:to>
      <xdr:col>8</xdr:col>
      <xdr:colOff>828261</xdr:colOff>
      <xdr:row>19</xdr:row>
      <xdr:rowOff>115957</xdr:rowOff>
    </xdr:to>
    <xdr:sp macro="" textlink="">
      <xdr:nvSpPr>
        <xdr:cNvPr id="38" name="37 Abrir llave"/>
        <xdr:cNvSpPr/>
      </xdr:nvSpPr>
      <xdr:spPr>
        <a:xfrm>
          <a:off x="7793935" y="3064565"/>
          <a:ext cx="265043" cy="67089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AR" sz="1100"/>
        </a:p>
      </xdr:txBody>
    </xdr:sp>
    <xdr:clientData/>
  </xdr:twoCellAnchor>
  <xdr:twoCellAnchor>
    <xdr:from>
      <xdr:col>3</xdr:col>
      <xdr:colOff>24848</xdr:colOff>
      <xdr:row>17</xdr:row>
      <xdr:rowOff>115957</xdr:rowOff>
    </xdr:from>
    <xdr:to>
      <xdr:col>8</xdr:col>
      <xdr:colOff>563218</xdr:colOff>
      <xdr:row>17</xdr:row>
      <xdr:rowOff>161511</xdr:rowOff>
    </xdr:to>
    <xdr:cxnSp macro="">
      <xdr:nvCxnSpPr>
        <xdr:cNvPr id="40" name="39 Conector recto de flecha"/>
        <xdr:cNvCxnSpPr>
          <a:stCxn id="38" idx="1"/>
        </xdr:cNvCxnSpPr>
      </xdr:nvCxnSpPr>
      <xdr:spPr>
        <a:xfrm flipH="1" flipV="1">
          <a:off x="2708413" y="3354457"/>
          <a:ext cx="5085522" cy="455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364434</xdr:colOff>
      <xdr:row>1</xdr:row>
      <xdr:rowOff>16565</xdr:rowOff>
    </xdr:from>
    <xdr:to>
      <xdr:col>2</xdr:col>
      <xdr:colOff>372717</xdr:colOff>
      <xdr:row>4</xdr:row>
      <xdr:rowOff>140804</xdr:rowOff>
    </xdr:to>
    <xdr:cxnSp macro="">
      <xdr:nvCxnSpPr>
        <xdr:cNvPr id="42" name="41 Conector recto de flecha"/>
        <xdr:cNvCxnSpPr/>
      </xdr:nvCxnSpPr>
      <xdr:spPr>
        <a:xfrm>
          <a:off x="2360543" y="207065"/>
          <a:ext cx="8283" cy="6957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463826</xdr:colOff>
      <xdr:row>1</xdr:row>
      <xdr:rowOff>8283</xdr:rowOff>
    </xdr:from>
    <xdr:to>
      <xdr:col>0</xdr:col>
      <xdr:colOff>472109</xdr:colOff>
      <xdr:row>2</xdr:row>
      <xdr:rowOff>16565</xdr:rowOff>
    </xdr:to>
    <xdr:cxnSp macro="">
      <xdr:nvCxnSpPr>
        <xdr:cNvPr id="45" name="44 Conector recto de flecha"/>
        <xdr:cNvCxnSpPr/>
      </xdr:nvCxnSpPr>
      <xdr:spPr>
        <a:xfrm>
          <a:off x="463826" y="198783"/>
          <a:ext cx="8283" cy="1987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447261</xdr:colOff>
      <xdr:row>1</xdr:row>
      <xdr:rowOff>41413</xdr:rowOff>
    </xdr:from>
    <xdr:to>
      <xdr:col>1</xdr:col>
      <xdr:colOff>455543</xdr:colOff>
      <xdr:row>3</xdr:row>
      <xdr:rowOff>16565</xdr:rowOff>
    </xdr:to>
    <xdr:cxnSp macro="">
      <xdr:nvCxnSpPr>
        <xdr:cNvPr id="47" name="46 Conector recto de flecha"/>
        <xdr:cNvCxnSpPr/>
      </xdr:nvCxnSpPr>
      <xdr:spPr>
        <a:xfrm>
          <a:off x="1424609" y="231913"/>
          <a:ext cx="8282" cy="35615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28575</xdr:colOff>
      <xdr:row>2</xdr:row>
      <xdr:rowOff>142876</xdr:rowOff>
    </xdr:from>
    <xdr:to>
      <xdr:col>11</xdr:col>
      <xdr:colOff>466725</xdr:colOff>
      <xdr:row>7</xdr:row>
      <xdr:rowOff>28576</xdr:rowOff>
    </xdr:to>
    <xdr:cxnSp macro="">
      <xdr:nvCxnSpPr>
        <xdr:cNvPr id="3" name="2 Conector recto de flecha"/>
        <xdr:cNvCxnSpPr/>
      </xdr:nvCxnSpPr>
      <xdr:spPr>
        <a:xfrm rot="10800000">
          <a:off x="6886575" y="542926"/>
          <a:ext cx="1962150" cy="885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552450</xdr:colOff>
      <xdr:row>2</xdr:row>
      <xdr:rowOff>47625</xdr:rowOff>
    </xdr:from>
    <xdr:to>
      <xdr:col>13</xdr:col>
      <xdr:colOff>704850</xdr:colOff>
      <xdr:row>6</xdr:row>
      <xdr:rowOff>161925</xdr:rowOff>
    </xdr:to>
    <xdr:cxnSp macro="">
      <xdr:nvCxnSpPr>
        <xdr:cNvPr id="5" name="4 Conector recto de flecha"/>
        <xdr:cNvCxnSpPr/>
      </xdr:nvCxnSpPr>
      <xdr:spPr>
        <a:xfrm rot="16200000" flipV="1">
          <a:off x="9696450" y="447675"/>
          <a:ext cx="914400" cy="914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fo@briancola.com" TargetMode="External"/><Relationship Id="rId1" Type="http://schemas.openxmlformats.org/officeDocument/2006/relationships/hyperlink" Target="mailto:info@tongagest.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mailto:info@madmax.com" TargetMode="External"/><Relationship Id="rId3" Type="http://schemas.openxmlformats.org/officeDocument/2006/relationships/hyperlink" Target="mailto:info@fibertel.com" TargetMode="External"/><Relationship Id="rId7" Type="http://schemas.openxmlformats.org/officeDocument/2006/relationships/hyperlink" Target="mailto:info@nomis.com" TargetMode="External"/><Relationship Id="rId2" Type="http://schemas.openxmlformats.org/officeDocument/2006/relationships/hyperlink" Target="mailto:info@naturgy.com" TargetMode="External"/><Relationship Id="rId1" Type="http://schemas.openxmlformats.org/officeDocument/2006/relationships/hyperlink" Target="mailto:info@edenor.com" TargetMode="External"/><Relationship Id="rId6" Type="http://schemas.openxmlformats.org/officeDocument/2006/relationships/hyperlink" Target="mailto:info@kloster.com" TargetMode="External"/><Relationship Id="rId5" Type="http://schemas.openxmlformats.org/officeDocument/2006/relationships/hyperlink" Target="mailto:info@laragym.com" TargetMode="External"/><Relationship Id="rId10" Type="http://schemas.openxmlformats.org/officeDocument/2006/relationships/printerSettings" Target="../printerSettings/printerSettings3.bin"/><Relationship Id="rId4" Type="http://schemas.openxmlformats.org/officeDocument/2006/relationships/hyperlink" Target="mailto:info@briancola.com" TargetMode="External"/><Relationship Id="rId9" Type="http://schemas.openxmlformats.org/officeDocument/2006/relationships/hyperlink" Target="mailto:info@gladys.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info@ford.com" TargetMode="External"/><Relationship Id="rId2" Type="http://schemas.openxmlformats.org/officeDocument/2006/relationships/hyperlink" Target="mailto:info@frgp.com" TargetMode="External"/><Relationship Id="rId1" Type="http://schemas.openxmlformats.org/officeDocument/2006/relationships/hyperlink" Target="mailto:info@resto.com" TargetMode="External"/><Relationship Id="rId6" Type="http://schemas.openxmlformats.org/officeDocument/2006/relationships/printerSettings" Target="../printerSettings/printerSettings4.bin"/><Relationship Id="rId5" Type="http://schemas.openxmlformats.org/officeDocument/2006/relationships/hyperlink" Target="mailto:info@briancola.com" TargetMode="External"/><Relationship Id="rId4" Type="http://schemas.openxmlformats.org/officeDocument/2006/relationships/hyperlink" Target="mailto:info@quint.com"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info@briancola.com" TargetMode="External"/><Relationship Id="rId1" Type="http://schemas.openxmlformats.org/officeDocument/2006/relationships/hyperlink" Target="mailto:info@tongagest.com"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3:B7"/>
  <sheetViews>
    <sheetView workbookViewId="0">
      <selection activeCell="C4" sqref="C4:C5"/>
    </sheetView>
  </sheetViews>
  <sheetFormatPr baseColWidth="10" defaultRowHeight="15"/>
  <cols>
    <col min="1" max="1" width="11.42578125" style="1"/>
  </cols>
  <sheetData>
    <row r="3" spans="1:2">
      <c r="B3" t="s">
        <v>5</v>
      </c>
    </row>
    <row r="4" spans="1:2">
      <c r="A4" s="1" t="s">
        <v>4</v>
      </c>
    </row>
    <row r="5" spans="1:2">
      <c r="A5" s="1" t="s">
        <v>2</v>
      </c>
      <c r="B5" t="s">
        <v>1</v>
      </c>
    </row>
    <row r="6" spans="1:2">
      <c r="A6" s="1" t="s">
        <v>3</v>
      </c>
      <c r="B6" t="s">
        <v>0</v>
      </c>
    </row>
    <row r="7" spans="1:2">
      <c r="A7" s="1" t="s">
        <v>7</v>
      </c>
      <c r="B7" t="s">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1"/>
  <sheetViews>
    <sheetView topLeftCell="A7" zoomScale="110" zoomScaleNormal="110" workbookViewId="0">
      <selection activeCell="M2" sqref="M2:N42"/>
    </sheetView>
  </sheetViews>
  <sheetFormatPr baseColWidth="10" defaultRowHeight="15"/>
  <cols>
    <col min="1" max="1" width="11.85546875" customWidth="1"/>
    <col min="6" max="7" width="11.42578125" style="1"/>
    <col min="9" max="9" width="11.42578125" style="1"/>
    <col min="10" max="10" width="12.85546875" bestFit="1" customWidth="1"/>
    <col min="13" max="13" width="5.140625" bestFit="1" customWidth="1"/>
    <col min="14" max="14" width="39" bestFit="1" customWidth="1"/>
  </cols>
  <sheetData>
    <row r="1" spans="1:14">
      <c r="A1" s="59" t="s">
        <v>220</v>
      </c>
      <c r="B1" s="59"/>
      <c r="C1" s="59"/>
      <c r="D1" s="59"/>
      <c r="E1" s="59"/>
      <c r="F1" s="59"/>
      <c r="G1" s="59"/>
      <c r="H1" s="59"/>
      <c r="I1" s="59"/>
      <c r="J1" s="59"/>
      <c r="K1" s="59"/>
    </row>
    <row r="2" spans="1:14" ht="15.75">
      <c r="A2" s="11" t="s">
        <v>221</v>
      </c>
      <c r="B2" s="13" t="s">
        <v>222</v>
      </c>
      <c r="C2" s="13" t="s">
        <v>264</v>
      </c>
      <c r="D2" s="13" t="s">
        <v>263</v>
      </c>
      <c r="E2" s="13" t="s">
        <v>223</v>
      </c>
      <c r="F2" s="51" t="s">
        <v>224</v>
      </c>
      <c r="G2" s="51" t="s">
        <v>214</v>
      </c>
      <c r="H2" s="13" t="s">
        <v>259</v>
      </c>
      <c r="I2" s="51" t="s">
        <v>261</v>
      </c>
      <c r="J2" s="13" t="s">
        <v>206</v>
      </c>
      <c r="K2" s="13" t="s">
        <v>200</v>
      </c>
      <c r="M2" s="23">
        <v>100</v>
      </c>
      <c r="N2" s="23" t="s">
        <v>136</v>
      </c>
    </row>
    <row r="3" spans="1:14" ht="15.75">
      <c r="A3" s="36">
        <v>43789</v>
      </c>
      <c r="B3" s="16" t="s">
        <v>225</v>
      </c>
      <c r="C3" s="16" t="s">
        <v>86</v>
      </c>
      <c r="D3" s="16">
        <v>1</v>
      </c>
      <c r="E3" s="16" t="s">
        <v>226</v>
      </c>
      <c r="F3" s="53">
        <v>4132.2299999999996</v>
      </c>
      <c r="G3" s="53"/>
      <c r="H3" s="15">
        <v>105</v>
      </c>
      <c r="I3" s="53">
        <f>+F3-G3</f>
        <v>4132.2299999999996</v>
      </c>
      <c r="J3" s="15" t="s">
        <v>260</v>
      </c>
      <c r="K3" s="15">
        <v>1153</v>
      </c>
      <c r="M3" s="20">
        <v>101</v>
      </c>
      <c r="N3" s="21" t="s">
        <v>137</v>
      </c>
    </row>
    <row r="4" spans="1:14" ht="15.75">
      <c r="A4" s="36">
        <v>43789</v>
      </c>
      <c r="B4" s="16" t="s">
        <v>225</v>
      </c>
      <c r="C4" s="16" t="s">
        <v>86</v>
      </c>
      <c r="D4" s="16">
        <v>1</v>
      </c>
      <c r="E4" s="16" t="s">
        <v>226</v>
      </c>
      <c r="F4" s="53"/>
      <c r="G4" s="53">
        <v>5000</v>
      </c>
      <c r="H4" s="15">
        <v>102</v>
      </c>
      <c r="I4" s="53">
        <f t="shared" ref="I4:I15" si="0">+F4-G4</f>
        <v>-5000</v>
      </c>
      <c r="J4" s="15" t="s">
        <v>260</v>
      </c>
      <c r="K4" s="15">
        <v>1153</v>
      </c>
      <c r="M4" s="22">
        <v>102</v>
      </c>
      <c r="N4" s="22" t="s">
        <v>138</v>
      </c>
    </row>
    <row r="5" spans="1:14" ht="15.75">
      <c r="A5" s="36">
        <v>43789</v>
      </c>
      <c r="B5" s="16" t="s">
        <v>225</v>
      </c>
      <c r="C5" s="16" t="s">
        <v>86</v>
      </c>
      <c r="D5" s="16">
        <v>1</v>
      </c>
      <c r="E5" s="16" t="s">
        <v>226</v>
      </c>
      <c r="F5" s="53">
        <v>867.77</v>
      </c>
      <c r="G5" s="53"/>
      <c r="H5" s="15">
        <v>204</v>
      </c>
      <c r="I5" s="53">
        <f t="shared" si="0"/>
        <v>867.77</v>
      </c>
      <c r="J5" s="15" t="s">
        <v>260</v>
      </c>
      <c r="K5" s="15">
        <v>1153</v>
      </c>
      <c r="M5" s="22">
        <v>103</v>
      </c>
      <c r="N5" s="22" t="s">
        <v>196</v>
      </c>
    </row>
    <row r="6" spans="1:14" ht="15.75">
      <c r="A6" s="36">
        <v>43790</v>
      </c>
      <c r="B6" s="16" t="s">
        <v>262</v>
      </c>
      <c r="C6" s="16" t="s">
        <v>87</v>
      </c>
      <c r="D6" s="16">
        <v>4</v>
      </c>
      <c r="E6" s="16" t="s">
        <v>265</v>
      </c>
      <c r="F6" s="53"/>
      <c r="G6" s="53">
        <v>85.71</v>
      </c>
      <c r="H6" s="15"/>
      <c r="I6" s="53">
        <f t="shared" si="0"/>
        <v>-85.71</v>
      </c>
      <c r="J6" s="15" t="s">
        <v>12</v>
      </c>
      <c r="K6" s="15">
        <v>1154</v>
      </c>
      <c r="M6" s="22">
        <v>104</v>
      </c>
      <c r="N6" s="22" t="s">
        <v>197</v>
      </c>
    </row>
    <row r="7" spans="1:14" ht="15.75">
      <c r="A7" s="36">
        <v>43790</v>
      </c>
      <c r="B7" s="16" t="s">
        <v>262</v>
      </c>
      <c r="C7" s="16" t="s">
        <v>87</v>
      </c>
      <c r="D7" s="16">
        <v>4</v>
      </c>
      <c r="E7" s="16" t="s">
        <v>265</v>
      </c>
      <c r="F7" s="53">
        <v>120</v>
      </c>
      <c r="G7" s="53"/>
      <c r="H7" s="15">
        <v>102</v>
      </c>
      <c r="I7" s="53">
        <f t="shared" si="0"/>
        <v>120</v>
      </c>
      <c r="J7" s="15" t="s">
        <v>12</v>
      </c>
      <c r="K7" s="15">
        <v>1154</v>
      </c>
      <c r="M7" s="20">
        <v>105</v>
      </c>
      <c r="N7" s="20" t="s">
        <v>139</v>
      </c>
    </row>
    <row r="8" spans="1:14" ht="15.75">
      <c r="A8" s="36">
        <v>43790</v>
      </c>
      <c r="B8" s="16" t="s">
        <v>262</v>
      </c>
      <c r="C8" s="16" t="s">
        <v>87</v>
      </c>
      <c r="D8" s="16">
        <v>4</v>
      </c>
      <c r="E8" s="16" t="s">
        <v>265</v>
      </c>
      <c r="F8" s="53"/>
      <c r="G8" s="53">
        <v>34.29</v>
      </c>
      <c r="H8" s="15">
        <v>203</v>
      </c>
      <c r="I8" s="53">
        <f t="shared" si="0"/>
        <v>-34.29</v>
      </c>
      <c r="J8" s="15" t="s">
        <v>12</v>
      </c>
      <c r="K8" s="15">
        <v>1154</v>
      </c>
      <c r="M8" s="20">
        <v>106</v>
      </c>
      <c r="N8" s="20" t="s">
        <v>140</v>
      </c>
    </row>
    <row r="9" spans="1:14" ht="15.75">
      <c r="A9" s="15"/>
      <c r="B9" s="16"/>
      <c r="C9" s="16"/>
      <c r="D9" s="16"/>
      <c r="E9" s="16"/>
      <c r="F9" s="53"/>
      <c r="G9" s="53"/>
      <c r="H9" s="15"/>
      <c r="I9" s="53">
        <f t="shared" si="0"/>
        <v>0</v>
      </c>
      <c r="J9" s="15"/>
      <c r="K9" s="15"/>
      <c r="M9" s="20">
        <v>107</v>
      </c>
      <c r="N9" s="20" t="s">
        <v>141</v>
      </c>
    </row>
    <row r="10" spans="1:14" ht="15.75">
      <c r="A10" s="15"/>
      <c r="B10" s="16"/>
      <c r="C10" s="16"/>
      <c r="D10" s="16"/>
      <c r="E10" s="16"/>
      <c r="F10" s="53"/>
      <c r="G10" s="53"/>
      <c r="H10" s="15"/>
      <c r="I10" s="53">
        <f t="shared" si="0"/>
        <v>0</v>
      </c>
      <c r="J10" s="15"/>
      <c r="K10" s="15"/>
      <c r="M10" s="20">
        <v>108</v>
      </c>
      <c r="N10" s="20" t="s">
        <v>142</v>
      </c>
    </row>
    <row r="11" spans="1:14" ht="15.75">
      <c r="A11" s="15"/>
      <c r="B11" s="16"/>
      <c r="C11" s="16"/>
      <c r="D11" s="16"/>
      <c r="E11" s="16"/>
      <c r="F11" s="53"/>
      <c r="G11" s="53"/>
      <c r="H11" s="15"/>
      <c r="I11" s="53">
        <f t="shared" si="0"/>
        <v>0</v>
      </c>
      <c r="J11" s="15"/>
      <c r="K11" s="15"/>
      <c r="M11" s="23">
        <v>200</v>
      </c>
      <c r="N11" s="23" t="s">
        <v>143</v>
      </c>
    </row>
    <row r="12" spans="1:14" ht="15.75">
      <c r="A12" s="15"/>
      <c r="B12" s="16"/>
      <c r="C12" s="16"/>
      <c r="D12" s="16"/>
      <c r="E12" s="16"/>
      <c r="F12" s="53"/>
      <c r="G12" s="53"/>
      <c r="H12" s="15"/>
      <c r="I12" s="53">
        <f t="shared" si="0"/>
        <v>0</v>
      </c>
      <c r="J12" s="15"/>
      <c r="K12" s="15"/>
      <c r="M12" s="20">
        <v>201</v>
      </c>
      <c r="N12" s="20" t="s">
        <v>144</v>
      </c>
    </row>
    <row r="13" spans="1:14" ht="15.75">
      <c r="A13" s="15"/>
      <c r="B13" s="16"/>
      <c r="C13" s="16"/>
      <c r="D13" s="16"/>
      <c r="E13" s="16"/>
      <c r="F13" s="53"/>
      <c r="G13" s="53"/>
      <c r="H13" s="15"/>
      <c r="I13" s="53">
        <f t="shared" si="0"/>
        <v>0</v>
      </c>
      <c r="J13" s="15"/>
      <c r="K13" s="15"/>
      <c r="M13" s="22">
        <v>202</v>
      </c>
      <c r="N13" s="22" t="s">
        <v>145</v>
      </c>
    </row>
    <row r="14" spans="1:14" ht="15.75">
      <c r="A14" s="15"/>
      <c r="B14" s="16"/>
      <c r="C14" s="16"/>
      <c r="D14" s="16"/>
      <c r="E14" s="16"/>
      <c r="F14" s="53"/>
      <c r="G14" s="53"/>
      <c r="H14" s="15"/>
      <c r="I14" s="53">
        <f t="shared" si="0"/>
        <v>0</v>
      </c>
      <c r="J14" s="15"/>
      <c r="K14" s="15"/>
      <c r="M14" s="22">
        <v>203</v>
      </c>
      <c r="N14" s="22" t="s">
        <v>146</v>
      </c>
    </row>
    <row r="15" spans="1:14" ht="15.75">
      <c r="F15" s="52">
        <f>SUM(F3:F14)</f>
        <v>5120</v>
      </c>
      <c r="G15" s="52">
        <f>SUM(G3:G14)</f>
        <v>5120</v>
      </c>
      <c r="H15" s="50"/>
      <c r="I15" s="52">
        <f t="shared" si="0"/>
        <v>0</v>
      </c>
      <c r="M15" s="22">
        <v>204</v>
      </c>
      <c r="N15" s="22" t="s">
        <v>147</v>
      </c>
    </row>
    <row r="16" spans="1:14" ht="15.75">
      <c r="M16" s="22">
        <v>205</v>
      </c>
      <c r="N16" s="22" t="s">
        <v>148</v>
      </c>
    </row>
    <row r="17" spans="13:14" ht="15.75">
      <c r="M17" s="22">
        <v>206</v>
      </c>
      <c r="N17" s="22" t="s">
        <v>149</v>
      </c>
    </row>
    <row r="18" spans="13:14" ht="15.75">
      <c r="M18" s="20">
        <v>208</v>
      </c>
      <c r="N18" s="20" t="s">
        <v>150</v>
      </c>
    </row>
    <row r="19" spans="13:14" ht="15.75">
      <c r="M19" s="20">
        <v>209</v>
      </c>
      <c r="N19" s="20" t="s">
        <v>151</v>
      </c>
    </row>
    <row r="20" spans="13:14" ht="15.75">
      <c r="M20" s="20">
        <v>210</v>
      </c>
      <c r="N20" s="21" t="s">
        <v>152</v>
      </c>
    </row>
    <row r="21" spans="13:14" ht="15.75">
      <c r="M21" s="23">
        <v>300</v>
      </c>
      <c r="N21" s="23" t="s">
        <v>153</v>
      </c>
    </row>
    <row r="22" spans="13:14" ht="15.75">
      <c r="M22" s="20">
        <v>301</v>
      </c>
      <c r="N22" s="21" t="s">
        <v>154</v>
      </c>
    </row>
    <row r="23" spans="13:14" ht="15.75">
      <c r="M23" s="20">
        <v>302</v>
      </c>
      <c r="N23" s="20" t="s">
        <v>155</v>
      </c>
    </row>
    <row r="24" spans="13:14" ht="15.75">
      <c r="M24" s="20">
        <v>303</v>
      </c>
      <c r="N24" s="21" t="s">
        <v>156</v>
      </c>
    </row>
    <row r="25" spans="13:14" ht="15.75">
      <c r="M25" s="20">
        <v>304</v>
      </c>
      <c r="N25" s="20" t="s">
        <v>157</v>
      </c>
    </row>
    <row r="26" spans="13:14" ht="15.75">
      <c r="M26" s="20">
        <v>305</v>
      </c>
      <c r="N26" s="20" t="s">
        <v>158</v>
      </c>
    </row>
    <row r="27" spans="13:14" ht="15.75">
      <c r="M27" s="23">
        <v>400</v>
      </c>
      <c r="N27" s="23" t="s">
        <v>216</v>
      </c>
    </row>
    <row r="28" spans="13:14" ht="15.75">
      <c r="M28" s="22">
        <v>401</v>
      </c>
      <c r="N28" s="22" t="s">
        <v>159</v>
      </c>
    </row>
    <row r="29" spans="13:14" ht="15.75">
      <c r="M29" s="20">
        <v>402</v>
      </c>
      <c r="N29" s="20" t="s">
        <v>219</v>
      </c>
    </row>
    <row r="30" spans="13:14" ht="15.75">
      <c r="M30" s="20">
        <v>403</v>
      </c>
      <c r="N30" s="20" t="s">
        <v>160</v>
      </c>
    </row>
    <row r="31" spans="13:14" ht="15.75">
      <c r="M31" s="23">
        <v>500</v>
      </c>
      <c r="N31" s="23" t="s">
        <v>217</v>
      </c>
    </row>
    <row r="32" spans="13:14" ht="15.75">
      <c r="M32" s="22">
        <v>501</v>
      </c>
      <c r="N32" s="22" t="s">
        <v>161</v>
      </c>
    </row>
    <row r="33" spans="13:14" ht="15.75">
      <c r="M33" s="20">
        <v>502</v>
      </c>
      <c r="N33" s="20" t="s">
        <v>162</v>
      </c>
    </row>
    <row r="34" spans="13:14" ht="15.75">
      <c r="M34" s="22">
        <v>503</v>
      </c>
      <c r="N34" s="22" t="s">
        <v>163</v>
      </c>
    </row>
    <row r="35" spans="13:14" ht="15.75">
      <c r="M35" s="22">
        <v>506</v>
      </c>
      <c r="N35" s="22" t="s">
        <v>164</v>
      </c>
    </row>
    <row r="36" spans="13:14" ht="15.75">
      <c r="M36" s="22">
        <v>507</v>
      </c>
      <c r="N36" s="22" t="s">
        <v>165</v>
      </c>
    </row>
    <row r="37" spans="13:14" ht="15.75">
      <c r="M37" s="20">
        <v>508</v>
      </c>
      <c r="N37" s="20" t="s">
        <v>166</v>
      </c>
    </row>
    <row r="38" spans="13:14" ht="15.75">
      <c r="M38" s="22">
        <v>509</v>
      </c>
      <c r="N38" s="22" t="s">
        <v>167</v>
      </c>
    </row>
    <row r="39" spans="13:14" ht="15.75">
      <c r="M39" s="22">
        <v>513</v>
      </c>
      <c r="N39" s="22" t="s">
        <v>168</v>
      </c>
    </row>
    <row r="40" spans="13:14" ht="15.75">
      <c r="M40" s="20">
        <v>515</v>
      </c>
      <c r="N40" s="20" t="s">
        <v>151</v>
      </c>
    </row>
    <row r="41" spans="13:14" ht="15.75">
      <c r="M41" s="20">
        <v>516</v>
      </c>
      <c r="N41" s="20" t="s">
        <v>150</v>
      </c>
    </row>
  </sheetData>
  <mergeCells count="1">
    <mergeCell ref="A1:K1"/>
  </mergeCell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dimension ref="A1:K23"/>
  <sheetViews>
    <sheetView zoomScale="115" zoomScaleNormal="115" workbookViewId="0">
      <selection activeCell="C18" sqref="C18"/>
    </sheetView>
  </sheetViews>
  <sheetFormatPr baseColWidth="10" defaultRowHeight="15"/>
  <cols>
    <col min="1" max="1" width="14.7109375" bestFit="1" customWidth="1"/>
    <col min="2" max="2" width="16.7109375" bestFit="1" customWidth="1"/>
    <col min="3" max="3" width="12" customWidth="1"/>
    <col min="4" max="4" width="15.7109375" bestFit="1" customWidth="1"/>
    <col min="5" max="5" width="16.42578125" bestFit="1" customWidth="1"/>
    <col min="6" max="6" width="9" bestFit="1" customWidth="1"/>
    <col min="7" max="8" width="13.5703125" bestFit="1" customWidth="1"/>
    <col min="9" max="10" width="13.28515625" bestFit="1" customWidth="1"/>
  </cols>
  <sheetData>
    <row r="1" spans="1:10">
      <c r="A1" s="46" t="s">
        <v>243</v>
      </c>
      <c r="B1" s="47" t="s">
        <v>258</v>
      </c>
      <c r="C1" s="63" t="s">
        <v>257</v>
      </c>
      <c r="D1" s="63"/>
      <c r="E1" s="64" t="s">
        <v>256</v>
      </c>
      <c r="F1" s="64"/>
    </row>
    <row r="3" spans="1:10">
      <c r="A3" s="46" t="s">
        <v>211</v>
      </c>
    </row>
    <row r="4" spans="1:10">
      <c r="B4" s="3" t="s">
        <v>212</v>
      </c>
    </row>
    <row r="5" spans="1:10">
      <c r="B5" s="46" t="s">
        <v>207</v>
      </c>
    </row>
    <row r="6" spans="1:10">
      <c r="C6" s="44" t="s">
        <v>14</v>
      </c>
      <c r="D6" s="3" t="s">
        <v>249</v>
      </c>
    </row>
    <row r="7" spans="1:10">
      <c r="D7" s="46" t="s">
        <v>233</v>
      </c>
    </row>
    <row r="8" spans="1:10">
      <c r="D8" s="40" t="s">
        <v>241</v>
      </c>
      <c r="E8" s="3" t="s">
        <v>242</v>
      </c>
    </row>
    <row r="9" spans="1:10">
      <c r="F9" s="46" t="s">
        <v>210</v>
      </c>
    </row>
    <row r="10" spans="1:10">
      <c r="C10" s="45" t="s">
        <v>232</v>
      </c>
      <c r="D10" s="3" t="s">
        <v>250</v>
      </c>
      <c r="F10" s="40">
        <v>9</v>
      </c>
      <c r="G10" s="3" t="s">
        <v>235</v>
      </c>
    </row>
    <row r="11" spans="1:10">
      <c r="G11" s="3" t="s">
        <v>208</v>
      </c>
      <c r="H11" s="42">
        <v>700</v>
      </c>
    </row>
    <row r="12" spans="1:10">
      <c r="G12" s="41" t="s">
        <v>183</v>
      </c>
      <c r="H12">
        <v>2</v>
      </c>
    </row>
    <row r="13" spans="1:10">
      <c r="G13" s="3" t="s">
        <v>231</v>
      </c>
      <c r="H13" s="46" t="s">
        <v>209</v>
      </c>
    </row>
    <row r="14" spans="1:10">
      <c r="A14" s="46" t="s">
        <v>211</v>
      </c>
      <c r="I14" s="43" t="s">
        <v>244</v>
      </c>
      <c r="J14" s="42">
        <v>1400</v>
      </c>
    </row>
    <row r="15" spans="1:10">
      <c r="B15" s="3" t="s">
        <v>246</v>
      </c>
    </row>
    <row r="16" spans="1:10">
      <c r="B16" s="42" t="s">
        <v>247</v>
      </c>
      <c r="C16" s="46" t="s">
        <v>268</v>
      </c>
      <c r="I16" s="46" t="s">
        <v>209</v>
      </c>
    </row>
    <row r="17" spans="2:11">
      <c r="D17" s="3" t="s">
        <v>236</v>
      </c>
      <c r="J17" s="3" t="s">
        <v>251</v>
      </c>
      <c r="K17" s="42">
        <f>+J14</f>
        <v>1400</v>
      </c>
    </row>
    <row r="18" spans="2:11">
      <c r="C18" s="46" t="s">
        <v>268</v>
      </c>
      <c r="J18" s="3" t="s">
        <v>253</v>
      </c>
      <c r="K18" s="42">
        <f>+K17*0.95</f>
        <v>1330</v>
      </c>
    </row>
    <row r="19" spans="2:11">
      <c r="D19" s="3" t="s">
        <v>245</v>
      </c>
      <c r="J19" s="3" t="s">
        <v>230</v>
      </c>
      <c r="K19" s="42">
        <f>+K18*21/100</f>
        <v>279.3</v>
      </c>
    </row>
    <row r="20" spans="2:11">
      <c r="D20" s="3" t="s">
        <v>237</v>
      </c>
      <c r="J20" s="3" t="s">
        <v>252</v>
      </c>
      <c r="K20" s="42">
        <f>+K18+K19</f>
        <v>1609.3</v>
      </c>
    </row>
    <row r="21" spans="2:11">
      <c r="D21" s="3" t="s">
        <v>254</v>
      </c>
    </row>
    <row r="22" spans="2:11">
      <c r="B22" s="42" t="s">
        <v>248</v>
      </c>
    </row>
    <row r="23" spans="2:11">
      <c r="C23" s="3" t="s">
        <v>255</v>
      </c>
    </row>
  </sheetData>
  <mergeCells count="2">
    <mergeCell ref="C1:D1"/>
    <mergeCell ref="E1:F1"/>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dimension ref="A1:P40"/>
  <sheetViews>
    <sheetView workbookViewId="0">
      <selection activeCell="H14" sqref="H14"/>
    </sheetView>
  </sheetViews>
  <sheetFormatPr baseColWidth="10" defaultRowHeight="15"/>
  <sheetData>
    <row r="1" spans="1:16" ht="15.75">
      <c r="A1" s="23">
        <v>100</v>
      </c>
      <c r="B1" s="23" t="s">
        <v>136</v>
      </c>
    </row>
    <row r="2" spans="1:16" ht="15.75">
      <c r="A2" s="20">
        <v>101</v>
      </c>
      <c r="B2" s="21" t="s">
        <v>137</v>
      </c>
      <c r="G2" t="s">
        <v>260</v>
      </c>
      <c r="H2" s="42">
        <v>202</v>
      </c>
      <c r="K2" t="s">
        <v>159</v>
      </c>
      <c r="L2" s="42">
        <v>401</v>
      </c>
      <c r="N2" t="s">
        <v>296</v>
      </c>
      <c r="O2" s="42">
        <v>102</v>
      </c>
    </row>
    <row r="3" spans="1:16" ht="15.75">
      <c r="A3" s="22">
        <v>102</v>
      </c>
      <c r="B3" s="22" t="s">
        <v>138</v>
      </c>
      <c r="H3" t="s">
        <v>293</v>
      </c>
      <c r="I3" t="s">
        <v>294</v>
      </c>
      <c r="L3" t="s">
        <v>293</v>
      </c>
      <c r="M3" t="s">
        <v>294</v>
      </c>
      <c r="O3" t="s">
        <v>293</v>
      </c>
      <c r="P3" t="s">
        <v>294</v>
      </c>
    </row>
    <row r="4" spans="1:16" ht="15.75">
      <c r="A4" s="22">
        <v>103</v>
      </c>
      <c r="B4" s="22" t="s">
        <v>196</v>
      </c>
      <c r="I4">
        <v>5000</v>
      </c>
      <c r="L4">
        <v>4000</v>
      </c>
      <c r="P4">
        <v>5000</v>
      </c>
    </row>
    <row r="5" spans="1:16" ht="15.75">
      <c r="A5" s="22">
        <v>104</v>
      </c>
      <c r="B5" s="22" t="s">
        <v>197</v>
      </c>
      <c r="H5">
        <v>5000</v>
      </c>
      <c r="M5">
        <v>4000</v>
      </c>
      <c r="O5">
        <v>4000</v>
      </c>
    </row>
    <row r="6" spans="1:16" ht="15.75">
      <c r="A6" s="20">
        <v>105</v>
      </c>
      <c r="B6" s="20" t="s">
        <v>139</v>
      </c>
      <c r="P6">
        <v>7000</v>
      </c>
    </row>
    <row r="7" spans="1:16" ht="15.75">
      <c r="A7" s="20">
        <v>106</v>
      </c>
      <c r="B7" s="20" t="s">
        <v>140</v>
      </c>
    </row>
    <row r="8" spans="1:16" ht="15.75">
      <c r="A8" s="20">
        <v>107</v>
      </c>
      <c r="B8" s="20" t="s">
        <v>141</v>
      </c>
      <c r="G8" t="s">
        <v>295</v>
      </c>
      <c r="H8" s="42">
        <v>105</v>
      </c>
      <c r="K8" t="s">
        <v>298</v>
      </c>
      <c r="L8" s="42">
        <v>203</v>
      </c>
      <c r="N8" t="s">
        <v>297</v>
      </c>
      <c r="O8" s="42">
        <v>204</v>
      </c>
    </row>
    <row r="9" spans="1:16" ht="15.75">
      <c r="A9" s="20">
        <v>108</v>
      </c>
      <c r="B9" s="20" t="s">
        <v>142</v>
      </c>
      <c r="H9" t="s">
        <v>293</v>
      </c>
      <c r="I9" t="s">
        <v>294</v>
      </c>
      <c r="L9" t="s">
        <v>293</v>
      </c>
      <c r="M9" t="s">
        <v>294</v>
      </c>
      <c r="O9" t="s">
        <v>293</v>
      </c>
      <c r="P9" t="s">
        <v>294</v>
      </c>
    </row>
    <row r="10" spans="1:16" ht="15.75">
      <c r="A10" s="23">
        <v>200</v>
      </c>
      <c r="B10" s="23" t="s">
        <v>143</v>
      </c>
      <c r="H10">
        <v>3950</v>
      </c>
      <c r="M10">
        <v>1050</v>
      </c>
      <c r="O10">
        <v>840</v>
      </c>
    </row>
    <row r="11" spans="1:16" ht="15.75">
      <c r="A11" s="20">
        <v>201</v>
      </c>
      <c r="B11" s="20" t="s">
        <v>144</v>
      </c>
      <c r="I11">
        <v>3160</v>
      </c>
    </row>
    <row r="12" spans="1:16" ht="15.75">
      <c r="A12" s="22">
        <v>202</v>
      </c>
      <c r="B12" s="22" t="s">
        <v>145</v>
      </c>
    </row>
    <row r="13" spans="1:16" ht="15.75">
      <c r="A13" s="22">
        <v>203</v>
      </c>
      <c r="B13" s="22" t="s">
        <v>146</v>
      </c>
    </row>
    <row r="14" spans="1:16" ht="15.75">
      <c r="A14" s="22">
        <v>204</v>
      </c>
      <c r="B14" s="22" t="s">
        <v>147</v>
      </c>
      <c r="G14" t="s">
        <v>299</v>
      </c>
      <c r="H14" s="42">
        <v>503</v>
      </c>
    </row>
    <row r="15" spans="1:16" ht="15.75">
      <c r="A15" s="22">
        <v>205</v>
      </c>
      <c r="B15" s="22" t="s">
        <v>148</v>
      </c>
      <c r="H15" t="s">
        <v>293</v>
      </c>
      <c r="I15" t="s">
        <v>294</v>
      </c>
    </row>
    <row r="16" spans="1:16" ht="15.75">
      <c r="A16" s="22">
        <v>206</v>
      </c>
      <c r="B16" s="22" t="s">
        <v>149</v>
      </c>
      <c r="I16">
        <v>2000</v>
      </c>
    </row>
    <row r="17" spans="1:9" ht="15.75">
      <c r="A17" s="20">
        <v>208</v>
      </c>
      <c r="B17" s="20" t="s">
        <v>150</v>
      </c>
      <c r="I17">
        <v>1500</v>
      </c>
    </row>
    <row r="18" spans="1:9" ht="15.75">
      <c r="A18" s="20">
        <v>209</v>
      </c>
      <c r="B18" s="20" t="s">
        <v>151</v>
      </c>
      <c r="I18">
        <v>3500</v>
      </c>
    </row>
    <row r="19" spans="1:9" ht="15.75">
      <c r="A19" s="20">
        <v>210</v>
      </c>
      <c r="B19" s="21" t="s">
        <v>152</v>
      </c>
    </row>
    <row r="20" spans="1:9" ht="15.75">
      <c r="A20" s="23">
        <v>300</v>
      </c>
      <c r="B20" s="23" t="s">
        <v>153</v>
      </c>
    </row>
    <row r="21" spans="1:9" ht="15.75">
      <c r="A21" s="20">
        <v>301</v>
      </c>
      <c r="B21" s="21" t="s">
        <v>154</v>
      </c>
    </row>
    <row r="22" spans="1:9" ht="15.75">
      <c r="A22" s="20">
        <v>302</v>
      </c>
      <c r="B22" s="20" t="s">
        <v>155</v>
      </c>
    </row>
    <row r="23" spans="1:9" ht="15.75">
      <c r="A23" s="20">
        <v>303</v>
      </c>
      <c r="B23" s="21" t="s">
        <v>156</v>
      </c>
    </row>
    <row r="24" spans="1:9" ht="15.75">
      <c r="A24" s="20">
        <v>304</v>
      </c>
      <c r="B24" s="20" t="s">
        <v>157</v>
      </c>
    </row>
    <row r="25" spans="1:9" ht="15.75">
      <c r="A25" s="20">
        <v>305</v>
      </c>
      <c r="B25" s="20" t="s">
        <v>158</v>
      </c>
    </row>
    <row r="26" spans="1:9" ht="15.75">
      <c r="A26" s="23">
        <v>400</v>
      </c>
      <c r="B26" s="23" t="s">
        <v>216</v>
      </c>
    </row>
    <row r="27" spans="1:9" ht="15.75">
      <c r="A27" s="22">
        <v>401</v>
      </c>
      <c r="B27" s="22" t="s">
        <v>159</v>
      </c>
    </row>
    <row r="28" spans="1:9" ht="15.75">
      <c r="A28" s="20">
        <v>402</v>
      </c>
      <c r="B28" s="20" t="s">
        <v>219</v>
      </c>
    </row>
    <row r="29" spans="1:9" ht="15.75">
      <c r="A29" s="20">
        <v>403</v>
      </c>
      <c r="B29" s="20" t="s">
        <v>160</v>
      </c>
    </row>
    <row r="30" spans="1:9" ht="15.75">
      <c r="A30" s="23">
        <v>500</v>
      </c>
      <c r="B30" s="23" t="s">
        <v>217</v>
      </c>
    </row>
    <row r="31" spans="1:9" ht="15.75">
      <c r="A31" s="22">
        <v>501</v>
      </c>
      <c r="B31" s="22" t="s">
        <v>161</v>
      </c>
    </row>
    <row r="32" spans="1:9" ht="15.75">
      <c r="A32" s="20">
        <v>502</v>
      </c>
      <c r="B32" s="20" t="s">
        <v>162</v>
      </c>
    </row>
    <row r="33" spans="1:2" ht="15.75">
      <c r="A33" s="22">
        <v>503</v>
      </c>
      <c r="B33" s="22" t="s">
        <v>163</v>
      </c>
    </row>
    <row r="34" spans="1:2" ht="15.75">
      <c r="A34" s="22">
        <v>506</v>
      </c>
      <c r="B34" s="22" t="s">
        <v>164</v>
      </c>
    </row>
    <row r="35" spans="1:2" ht="15.75">
      <c r="A35" s="22">
        <v>507</v>
      </c>
      <c r="B35" s="22" t="s">
        <v>165</v>
      </c>
    </row>
    <row r="36" spans="1:2" ht="15.75">
      <c r="A36" s="20">
        <v>508</v>
      </c>
      <c r="B36" s="20" t="s">
        <v>166</v>
      </c>
    </row>
    <row r="37" spans="1:2" ht="15.75">
      <c r="A37" s="22">
        <v>509</v>
      </c>
      <c r="B37" s="22" t="s">
        <v>167</v>
      </c>
    </row>
    <row r="38" spans="1:2" ht="15.75">
      <c r="A38" s="22">
        <v>513</v>
      </c>
      <c r="B38" s="22" t="s">
        <v>168</v>
      </c>
    </row>
    <row r="39" spans="1:2" ht="15.75">
      <c r="A39" s="20">
        <v>515</v>
      </c>
      <c r="B39" s="20" t="s">
        <v>151</v>
      </c>
    </row>
    <row r="40" spans="1:2" ht="15.75">
      <c r="A40" s="20">
        <v>516</v>
      </c>
      <c r="B40" s="20" t="s">
        <v>150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K18" sqref="K18"/>
    </sheetView>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27"/>
  <sheetViews>
    <sheetView zoomScale="85" zoomScaleNormal="85" workbookViewId="0">
      <selection activeCell="E28" sqref="E28"/>
    </sheetView>
  </sheetViews>
  <sheetFormatPr baseColWidth="10" defaultRowHeight="15"/>
  <cols>
    <col min="1" max="1" width="23.7109375" bestFit="1" customWidth="1"/>
    <col min="2" max="2" width="13.42578125" style="2" bestFit="1" customWidth="1"/>
    <col min="3" max="3" width="30.28515625" bestFit="1" customWidth="1"/>
    <col min="6" max="6" width="19.5703125" bestFit="1" customWidth="1"/>
    <col min="7" max="7" width="11.140625" bestFit="1" customWidth="1"/>
    <col min="8" max="8" width="8.5703125" bestFit="1" customWidth="1"/>
    <col min="9" max="9" width="14" bestFit="1" customWidth="1"/>
    <col min="10" max="10" width="19.140625" bestFit="1" customWidth="1"/>
    <col min="11" max="11" width="13" bestFit="1" customWidth="1"/>
  </cols>
  <sheetData>
    <row r="1" spans="1:11">
      <c r="A1" s="5" t="s">
        <v>12</v>
      </c>
      <c r="B1" s="6"/>
    </row>
    <row r="2" spans="1:11">
      <c r="A2" t="s">
        <v>9</v>
      </c>
      <c r="B2" s="2">
        <v>2</v>
      </c>
      <c r="C2" t="s">
        <v>16</v>
      </c>
      <c r="F2" s="58" t="s">
        <v>174</v>
      </c>
      <c r="G2" s="58"/>
      <c r="H2" s="58"/>
      <c r="I2" s="58"/>
      <c r="J2" s="58"/>
      <c r="K2" s="58"/>
    </row>
    <row r="3" spans="1:11">
      <c r="F3" s="25"/>
      <c r="G3" s="25"/>
      <c r="H3" s="25"/>
      <c r="I3" s="25"/>
      <c r="J3" s="25" t="s">
        <v>179</v>
      </c>
      <c r="K3" s="25" t="s">
        <v>202</v>
      </c>
    </row>
    <row r="4" spans="1:11">
      <c r="A4" s="3" t="s">
        <v>10</v>
      </c>
      <c r="B4" s="4">
        <v>2</v>
      </c>
      <c r="C4" t="s">
        <v>15</v>
      </c>
      <c r="F4" s="25"/>
      <c r="G4" s="25"/>
      <c r="H4" s="25"/>
      <c r="I4" s="25"/>
      <c r="J4" s="25"/>
      <c r="K4" s="25"/>
    </row>
    <row r="5" spans="1:11">
      <c r="A5" t="s">
        <v>11</v>
      </c>
      <c r="B5" s="2" t="s">
        <v>30</v>
      </c>
      <c r="C5" t="s">
        <v>17</v>
      </c>
      <c r="F5" s="25" t="s">
        <v>169</v>
      </c>
      <c r="G5" s="25"/>
      <c r="H5" s="25"/>
      <c r="I5" s="25"/>
      <c r="J5" s="25" t="s">
        <v>175</v>
      </c>
      <c r="K5" s="25"/>
    </row>
    <row r="6" spans="1:11">
      <c r="A6" t="s">
        <v>13</v>
      </c>
      <c r="B6" s="2">
        <v>111</v>
      </c>
      <c r="C6" t="s">
        <v>29</v>
      </c>
      <c r="F6" s="28" t="s">
        <v>170</v>
      </c>
      <c r="G6" s="25"/>
      <c r="H6" s="25"/>
      <c r="I6" s="25"/>
      <c r="J6" s="28" t="s">
        <v>60</v>
      </c>
      <c r="K6" s="25"/>
    </row>
    <row r="7" spans="1:11">
      <c r="A7" t="s">
        <v>21</v>
      </c>
      <c r="B7" s="2" t="s">
        <v>22</v>
      </c>
      <c r="F7" s="25" t="s">
        <v>171</v>
      </c>
      <c r="G7" s="25"/>
      <c r="H7" s="25"/>
      <c r="I7" s="25"/>
      <c r="J7" s="25" t="s">
        <v>176</v>
      </c>
      <c r="K7" s="25"/>
    </row>
    <row r="8" spans="1:11">
      <c r="A8" t="s">
        <v>24</v>
      </c>
      <c r="B8" s="2">
        <v>5</v>
      </c>
      <c r="F8" s="25" t="s">
        <v>172</v>
      </c>
      <c r="G8" s="25"/>
      <c r="H8" s="25"/>
      <c r="I8" s="25"/>
      <c r="J8" s="25" t="s">
        <v>177</v>
      </c>
      <c r="K8" s="25"/>
    </row>
    <row r="9" spans="1:11">
      <c r="A9" t="s">
        <v>25</v>
      </c>
      <c r="B9" s="2">
        <v>3</v>
      </c>
      <c r="F9" s="25" t="s">
        <v>173</v>
      </c>
      <c r="G9" s="25"/>
      <c r="H9" s="25"/>
      <c r="I9" s="25"/>
      <c r="J9" s="25" t="s">
        <v>178</v>
      </c>
      <c r="K9" s="25"/>
    </row>
    <row r="10" spans="1:11">
      <c r="A10" t="s">
        <v>26</v>
      </c>
      <c r="B10" s="2">
        <v>10.5</v>
      </c>
      <c r="F10" s="25"/>
      <c r="G10" s="25"/>
      <c r="H10" s="25"/>
      <c r="I10" s="25"/>
      <c r="J10" s="25"/>
      <c r="K10" s="25"/>
    </row>
    <row r="11" spans="1:11">
      <c r="A11" t="s">
        <v>23</v>
      </c>
      <c r="F11" s="24" t="s">
        <v>181</v>
      </c>
      <c r="G11" s="24" t="s">
        <v>182</v>
      </c>
      <c r="H11" s="24" t="s">
        <v>183</v>
      </c>
      <c r="I11" s="24" t="s">
        <v>184</v>
      </c>
      <c r="J11" s="24" t="s">
        <v>189</v>
      </c>
      <c r="K11" s="24" t="s">
        <v>188</v>
      </c>
    </row>
    <row r="12" spans="1:11">
      <c r="F12" s="25">
        <v>2</v>
      </c>
      <c r="G12" s="25" t="s">
        <v>133</v>
      </c>
      <c r="H12" s="25">
        <v>6</v>
      </c>
      <c r="I12" s="25">
        <v>110</v>
      </c>
      <c r="J12" s="25">
        <f>+K12*21/100</f>
        <v>138.6</v>
      </c>
      <c r="K12" s="25">
        <f>+I12*H12</f>
        <v>660</v>
      </c>
    </row>
    <row r="13" spans="1:11">
      <c r="A13" s="7" t="s">
        <v>18</v>
      </c>
      <c r="B13" s="8" t="s">
        <v>19</v>
      </c>
      <c r="C13" s="7" t="s">
        <v>20</v>
      </c>
      <c r="F13" s="25">
        <v>3</v>
      </c>
      <c r="G13" s="25" t="s">
        <v>134</v>
      </c>
      <c r="H13" s="25">
        <v>6</v>
      </c>
      <c r="I13" s="25">
        <v>210</v>
      </c>
      <c r="J13" s="25">
        <f>+K13*21/100</f>
        <v>264.60000000000002</v>
      </c>
      <c r="K13" s="25">
        <f>+I13*H13</f>
        <v>1260</v>
      </c>
    </row>
    <row r="14" spans="1:11">
      <c r="A14">
        <v>1</v>
      </c>
      <c r="B14" t="s">
        <v>31</v>
      </c>
      <c r="C14" s="9">
        <v>-0.05</v>
      </c>
      <c r="F14" s="25"/>
      <c r="G14" s="25"/>
      <c r="H14" s="25"/>
      <c r="I14" s="25"/>
      <c r="J14" s="25"/>
      <c r="K14" s="25"/>
    </row>
    <row r="15" spans="1:11">
      <c r="A15">
        <v>2</v>
      </c>
      <c r="B15" t="s">
        <v>32</v>
      </c>
      <c r="C15" s="9">
        <v>0</v>
      </c>
      <c r="F15" s="25"/>
      <c r="G15" s="25"/>
      <c r="H15" s="25"/>
      <c r="I15" s="25"/>
      <c r="J15" s="25"/>
      <c r="K15" s="25"/>
    </row>
    <row r="16" spans="1:11">
      <c r="A16">
        <v>3</v>
      </c>
      <c r="B16" t="s">
        <v>33</v>
      </c>
      <c r="C16" s="9">
        <v>0.03</v>
      </c>
      <c r="F16" s="25"/>
      <c r="G16" s="25"/>
      <c r="H16" s="25"/>
      <c r="I16" s="25"/>
      <c r="J16" s="25"/>
      <c r="K16" s="25"/>
    </row>
    <row r="17" spans="1:11">
      <c r="F17" s="25"/>
      <c r="G17" s="25"/>
      <c r="H17" s="25"/>
      <c r="I17" s="25"/>
      <c r="J17" s="25"/>
      <c r="K17" s="25"/>
    </row>
    <row r="18" spans="1:11">
      <c r="F18" s="25"/>
      <c r="G18" s="25"/>
      <c r="H18" s="25"/>
      <c r="I18" s="25"/>
      <c r="J18" s="25"/>
      <c r="K18" s="25"/>
    </row>
    <row r="19" spans="1:11">
      <c r="F19" s="26"/>
      <c r="G19" s="26"/>
      <c r="H19" s="26"/>
      <c r="I19" s="26"/>
      <c r="J19" s="26" t="s">
        <v>185</v>
      </c>
      <c r="K19" s="27">
        <f>SUM(K12:K18)</f>
        <v>1920</v>
      </c>
    </row>
    <row r="20" spans="1:11">
      <c r="A20" s="5" t="s">
        <v>28</v>
      </c>
      <c r="B20" s="6">
        <v>5555</v>
      </c>
      <c r="F20" s="26"/>
      <c r="G20" s="26"/>
      <c r="H20" s="26"/>
      <c r="I20" s="26"/>
      <c r="J20" s="26" t="s">
        <v>186</v>
      </c>
      <c r="K20" s="27">
        <f>+J12+J13</f>
        <v>403.20000000000005</v>
      </c>
    </row>
    <row r="21" spans="1:11">
      <c r="A21" t="s">
        <v>9</v>
      </c>
      <c r="B21" s="2">
        <v>2</v>
      </c>
      <c r="C21" t="s">
        <v>16</v>
      </c>
      <c r="F21" s="26"/>
      <c r="G21" s="26"/>
      <c r="H21" s="26"/>
      <c r="I21" s="26"/>
      <c r="J21" s="26" t="s">
        <v>187</v>
      </c>
      <c r="K21" s="27">
        <f>+K19+K20</f>
        <v>2323.1999999999998</v>
      </c>
    </row>
    <row r="22" spans="1:11">
      <c r="A22" s="3" t="s">
        <v>10</v>
      </c>
      <c r="B22" s="4">
        <v>2</v>
      </c>
      <c r="C22" t="s">
        <v>15</v>
      </c>
    </row>
    <row r="23" spans="1:11">
      <c r="A23" t="s">
        <v>11</v>
      </c>
      <c r="B23" s="2" t="s">
        <v>14</v>
      </c>
      <c r="C23" t="s">
        <v>17</v>
      </c>
    </row>
    <row r="24" spans="1:11">
      <c r="A24" t="s">
        <v>27</v>
      </c>
      <c r="B24" s="2">
        <v>111</v>
      </c>
    </row>
    <row r="25" spans="1:11">
      <c r="A25" t="s">
        <v>21</v>
      </c>
      <c r="B25" s="2" t="s">
        <v>22</v>
      </c>
    </row>
    <row r="26" spans="1:11">
      <c r="A26" t="s">
        <v>24</v>
      </c>
      <c r="B26" s="2">
        <v>5</v>
      </c>
    </row>
    <row r="27" spans="1:11">
      <c r="A27" t="s">
        <v>25</v>
      </c>
      <c r="B27" s="2">
        <v>0</v>
      </c>
    </row>
  </sheetData>
  <mergeCells count="1">
    <mergeCell ref="F2:K2"/>
  </mergeCells>
  <hyperlinks>
    <hyperlink ref="F6" r:id="rId1"/>
    <hyperlink ref="J6"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dimension ref="A1:J20"/>
  <sheetViews>
    <sheetView zoomScale="130" zoomScaleNormal="130" workbookViewId="0">
      <selection activeCell="G4" sqref="G4"/>
    </sheetView>
  </sheetViews>
  <sheetFormatPr baseColWidth="10" defaultRowHeight="15"/>
  <cols>
    <col min="3" max="3" width="17.5703125" bestFit="1" customWidth="1"/>
    <col min="4" max="4" width="11.7109375" customWidth="1"/>
    <col min="7" max="7" width="11.42578125" customWidth="1"/>
  </cols>
  <sheetData>
    <row r="1" spans="1:10">
      <c r="A1" s="59" t="s">
        <v>122</v>
      </c>
      <c r="B1" s="59"/>
      <c r="C1" s="59"/>
      <c r="D1" s="59"/>
      <c r="E1" s="59"/>
      <c r="F1" s="59"/>
      <c r="G1" s="59"/>
      <c r="H1" s="59"/>
      <c r="I1" s="59"/>
      <c r="J1" s="59"/>
    </row>
    <row r="2" spans="1:10">
      <c r="A2" s="11" t="s">
        <v>79</v>
      </c>
      <c r="B2" s="13" t="s">
        <v>123</v>
      </c>
      <c r="C2" s="13" t="s">
        <v>124</v>
      </c>
      <c r="D2" s="11" t="s">
        <v>125</v>
      </c>
      <c r="E2" s="11" t="s">
        <v>234</v>
      </c>
      <c r="F2" s="38" t="s">
        <v>227</v>
      </c>
      <c r="G2" s="11" t="s">
        <v>228</v>
      </c>
      <c r="H2" s="11" t="s">
        <v>126</v>
      </c>
      <c r="I2" s="11" t="s">
        <v>204</v>
      </c>
      <c r="J2" s="11" t="s">
        <v>113</v>
      </c>
    </row>
    <row r="3" spans="1:10">
      <c r="A3" s="15">
        <v>1</v>
      </c>
      <c r="B3" s="17">
        <v>6</v>
      </c>
      <c r="C3" s="17" t="s">
        <v>135</v>
      </c>
      <c r="D3" s="15">
        <v>501</v>
      </c>
      <c r="E3" s="17">
        <v>1000</v>
      </c>
      <c r="F3" s="39">
        <f>+G3/(($A$14/100)+1)</f>
        <v>42.857142857142861</v>
      </c>
      <c r="G3" s="48">
        <v>60</v>
      </c>
      <c r="H3" s="19">
        <v>21</v>
      </c>
      <c r="I3" s="17">
        <v>50</v>
      </c>
      <c r="J3" s="17">
        <v>1</v>
      </c>
    </row>
    <row r="4" spans="1:10">
      <c r="A4" s="15">
        <v>2</v>
      </c>
      <c r="B4" s="17">
        <v>6</v>
      </c>
      <c r="C4" s="17" t="s">
        <v>133</v>
      </c>
      <c r="D4" s="15">
        <v>501</v>
      </c>
      <c r="E4" s="17">
        <v>1000</v>
      </c>
      <c r="F4" s="39">
        <f t="shared" ref="F4:F11" si="0">+G4/(($A$14/100)+1)</f>
        <v>85.714285714285722</v>
      </c>
      <c r="G4" s="48">
        <v>120</v>
      </c>
      <c r="H4" s="19">
        <v>21</v>
      </c>
      <c r="I4" s="17">
        <v>50</v>
      </c>
      <c r="J4" s="17">
        <v>1</v>
      </c>
    </row>
    <row r="5" spans="1:10">
      <c r="A5" s="15">
        <v>3</v>
      </c>
      <c r="B5" s="17">
        <v>6</v>
      </c>
      <c r="C5" s="17" t="s">
        <v>134</v>
      </c>
      <c r="D5" s="15">
        <v>501</v>
      </c>
      <c r="E5" s="17">
        <v>1000</v>
      </c>
      <c r="F5" s="39">
        <f t="shared" si="0"/>
        <v>150</v>
      </c>
      <c r="G5" s="48">
        <v>210</v>
      </c>
      <c r="H5" s="19">
        <v>210</v>
      </c>
      <c r="I5" s="17">
        <v>50</v>
      </c>
      <c r="J5" s="17">
        <v>1</v>
      </c>
    </row>
    <row r="6" spans="1:10">
      <c r="A6" s="15">
        <v>4</v>
      </c>
      <c r="B6" s="17">
        <v>8</v>
      </c>
      <c r="C6" s="17" t="s">
        <v>127</v>
      </c>
      <c r="D6" s="15">
        <v>501</v>
      </c>
      <c r="E6" s="17">
        <v>300</v>
      </c>
      <c r="F6" s="39">
        <f t="shared" si="0"/>
        <v>357.14285714285717</v>
      </c>
      <c r="G6" s="48">
        <v>500</v>
      </c>
      <c r="H6" s="19">
        <v>10.5</v>
      </c>
      <c r="I6" s="17">
        <v>10</v>
      </c>
      <c r="J6" s="17">
        <v>1</v>
      </c>
    </row>
    <row r="7" spans="1:10">
      <c r="A7" s="15">
        <v>5</v>
      </c>
      <c r="B7" s="17">
        <v>8</v>
      </c>
      <c r="C7" s="17" t="s">
        <v>128</v>
      </c>
      <c r="D7" s="15">
        <v>501</v>
      </c>
      <c r="E7" s="17">
        <v>300</v>
      </c>
      <c r="F7" s="39">
        <f t="shared" si="0"/>
        <v>428.57142857142861</v>
      </c>
      <c r="G7" s="48">
        <v>600</v>
      </c>
      <c r="H7" s="19">
        <v>10.5</v>
      </c>
      <c r="I7" s="17">
        <v>10</v>
      </c>
      <c r="J7" s="17">
        <v>1</v>
      </c>
    </row>
    <row r="8" spans="1:10">
      <c r="A8" s="15">
        <v>6</v>
      </c>
      <c r="B8" s="17">
        <v>4</v>
      </c>
      <c r="C8" s="17" t="s">
        <v>131</v>
      </c>
      <c r="D8" s="15">
        <v>501</v>
      </c>
      <c r="E8" s="17">
        <v>8000</v>
      </c>
      <c r="F8" s="39">
        <f t="shared" si="0"/>
        <v>7.1428571428571432</v>
      </c>
      <c r="G8" s="48">
        <v>10</v>
      </c>
      <c r="H8" s="19">
        <v>21</v>
      </c>
      <c r="I8" s="17">
        <v>50</v>
      </c>
      <c r="J8" s="17">
        <v>1</v>
      </c>
    </row>
    <row r="9" spans="1:10">
      <c r="A9" s="15">
        <v>7</v>
      </c>
      <c r="B9" s="17">
        <v>4</v>
      </c>
      <c r="C9" s="17" t="s">
        <v>129</v>
      </c>
      <c r="D9" s="15">
        <v>501</v>
      </c>
      <c r="E9" s="17">
        <v>8000</v>
      </c>
      <c r="F9" s="39">
        <f t="shared" si="0"/>
        <v>5.7142857142857144</v>
      </c>
      <c r="G9" s="48">
        <v>8</v>
      </c>
      <c r="H9" s="19">
        <v>21</v>
      </c>
      <c r="I9" s="17">
        <v>50</v>
      </c>
      <c r="J9" s="17">
        <v>1</v>
      </c>
    </row>
    <row r="10" spans="1:10">
      <c r="A10" s="15">
        <v>8</v>
      </c>
      <c r="B10" s="17">
        <v>4</v>
      </c>
      <c r="C10" s="17" t="s">
        <v>130</v>
      </c>
      <c r="D10" s="15">
        <v>501</v>
      </c>
      <c r="E10" s="17">
        <v>6000</v>
      </c>
      <c r="F10" s="39">
        <f t="shared" si="0"/>
        <v>4.2857142857142856</v>
      </c>
      <c r="G10" s="48">
        <v>6</v>
      </c>
      <c r="H10" s="19">
        <v>21</v>
      </c>
      <c r="I10" s="17">
        <v>50</v>
      </c>
      <c r="J10" s="17">
        <v>1</v>
      </c>
    </row>
    <row r="11" spans="1:10">
      <c r="A11" s="15">
        <v>9</v>
      </c>
      <c r="B11" s="17">
        <v>4</v>
      </c>
      <c r="C11" s="17" t="s">
        <v>132</v>
      </c>
      <c r="D11" s="15">
        <v>501</v>
      </c>
      <c r="E11" s="17">
        <v>100</v>
      </c>
      <c r="F11" s="39">
        <f t="shared" si="0"/>
        <v>3.5714285714285716</v>
      </c>
      <c r="G11" s="48">
        <v>5</v>
      </c>
      <c r="H11" s="19">
        <v>21</v>
      </c>
      <c r="I11" s="17">
        <v>10</v>
      </c>
      <c r="J11" s="17">
        <v>1</v>
      </c>
    </row>
    <row r="13" spans="1:10">
      <c r="A13" s="60" t="s">
        <v>238</v>
      </c>
      <c r="B13" s="60"/>
      <c r="C13" s="60"/>
    </row>
    <row r="14" spans="1:10">
      <c r="A14" s="61">
        <v>40</v>
      </c>
      <c r="B14" s="61"/>
      <c r="C14" s="61"/>
    </row>
    <row r="15" spans="1:10">
      <c r="G15" s="37"/>
    </row>
    <row r="20" spans="7:7">
      <c r="G20" t="s">
        <v>229</v>
      </c>
    </row>
  </sheetData>
  <mergeCells count="3">
    <mergeCell ref="A1:J1"/>
    <mergeCell ref="A13:C13"/>
    <mergeCell ref="A14:C1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I11"/>
  <sheetViews>
    <sheetView topLeftCell="A4" zoomScale="140" zoomScaleNormal="140" workbookViewId="0">
      <selection activeCell="D15" sqref="D15"/>
    </sheetView>
  </sheetViews>
  <sheetFormatPr baseColWidth="10" defaultColWidth="17.85546875" defaultRowHeight="15"/>
  <cols>
    <col min="1" max="1" width="6.5703125" style="10" customWidth="1"/>
    <col min="2" max="2" width="28.140625" bestFit="1" customWidth="1"/>
    <col min="3" max="3" width="19.140625" bestFit="1" customWidth="1"/>
    <col min="4" max="4" width="14.5703125" bestFit="1" customWidth="1"/>
    <col min="5" max="5" width="15.5703125" bestFit="1" customWidth="1"/>
    <col min="6" max="6" width="9.42578125" bestFit="1" customWidth="1"/>
    <col min="7" max="7" width="19" bestFit="1" customWidth="1"/>
    <col min="8" max="8" width="11.5703125" bestFit="1" customWidth="1"/>
    <col min="9" max="9" width="6.85546875" bestFit="1" customWidth="1"/>
  </cols>
  <sheetData>
    <row r="1" spans="1:9">
      <c r="A1" s="59" t="s">
        <v>114</v>
      </c>
      <c r="B1" s="59"/>
      <c r="C1" s="59"/>
      <c r="D1" s="59"/>
      <c r="E1" s="59"/>
      <c r="F1" s="59"/>
      <c r="G1" s="59"/>
      <c r="H1" s="59"/>
      <c r="I1" s="59"/>
    </row>
    <row r="2" spans="1:9">
      <c r="A2" s="11" t="s">
        <v>79</v>
      </c>
      <c r="B2" s="13" t="s">
        <v>80</v>
      </c>
      <c r="C2" s="13" t="s">
        <v>81</v>
      </c>
      <c r="D2" s="11" t="s">
        <v>82</v>
      </c>
      <c r="E2" s="11" t="s">
        <v>83</v>
      </c>
      <c r="F2" s="11" t="s">
        <v>84</v>
      </c>
      <c r="G2" s="11" t="s">
        <v>85</v>
      </c>
      <c r="H2" s="32" t="s">
        <v>78</v>
      </c>
      <c r="I2" s="11" t="s">
        <v>113</v>
      </c>
    </row>
    <row r="3" spans="1:9">
      <c r="A3" s="15">
        <v>1</v>
      </c>
      <c r="B3" s="17" t="s">
        <v>36</v>
      </c>
      <c r="C3" s="17" t="s">
        <v>36</v>
      </c>
      <c r="D3" s="17" t="s">
        <v>41</v>
      </c>
      <c r="E3" s="17" t="s">
        <v>55</v>
      </c>
      <c r="F3" s="17" t="s">
        <v>49</v>
      </c>
      <c r="G3" s="18" t="s">
        <v>50</v>
      </c>
      <c r="H3" s="34" t="s">
        <v>86</v>
      </c>
      <c r="I3" s="17">
        <v>1</v>
      </c>
    </row>
    <row r="4" spans="1:9">
      <c r="A4" s="15">
        <v>2</v>
      </c>
      <c r="B4" s="17" t="s">
        <v>37</v>
      </c>
      <c r="C4" s="17" t="s">
        <v>37</v>
      </c>
      <c r="D4" s="17" t="s">
        <v>42</v>
      </c>
      <c r="E4" s="17" t="s">
        <v>54</v>
      </c>
      <c r="F4" s="17" t="s">
        <v>51</v>
      </c>
      <c r="G4" s="19" t="s">
        <v>52</v>
      </c>
      <c r="H4" s="34" t="s">
        <v>86</v>
      </c>
      <c r="I4" s="17">
        <v>1</v>
      </c>
    </row>
    <row r="5" spans="1:9">
      <c r="A5" s="15">
        <v>3</v>
      </c>
      <c r="B5" s="17" t="s">
        <v>38</v>
      </c>
      <c r="C5" s="17" t="s">
        <v>38</v>
      </c>
      <c r="D5" s="17" t="s">
        <v>43</v>
      </c>
      <c r="E5" s="17" t="s">
        <v>53</v>
      </c>
      <c r="F5" s="17" t="s">
        <v>56</v>
      </c>
      <c r="G5" s="19" t="s">
        <v>57</v>
      </c>
      <c r="H5" s="34" t="s">
        <v>86</v>
      </c>
      <c r="I5" s="17">
        <v>1</v>
      </c>
    </row>
    <row r="6" spans="1:9">
      <c r="A6" s="15">
        <v>4</v>
      </c>
      <c r="B6" s="17" t="s">
        <v>58</v>
      </c>
      <c r="C6" s="17" t="s">
        <v>39</v>
      </c>
      <c r="D6" s="17" t="s">
        <v>44</v>
      </c>
      <c r="E6" s="17" t="s">
        <v>115</v>
      </c>
      <c r="F6" s="17" t="s">
        <v>70</v>
      </c>
      <c r="G6" s="19" t="s">
        <v>60</v>
      </c>
      <c r="H6" s="34" t="s">
        <v>86</v>
      </c>
      <c r="I6" s="17">
        <v>1</v>
      </c>
    </row>
    <row r="7" spans="1:9">
      <c r="A7" s="15">
        <v>5</v>
      </c>
      <c r="B7" s="17" t="s">
        <v>59</v>
      </c>
      <c r="C7" s="17" t="s">
        <v>116</v>
      </c>
      <c r="D7" s="17" t="s">
        <v>45</v>
      </c>
      <c r="E7" s="17" t="s">
        <v>66</v>
      </c>
      <c r="F7" s="17" t="s">
        <v>67</v>
      </c>
      <c r="G7" s="19" t="s">
        <v>61</v>
      </c>
      <c r="H7" s="34" t="s">
        <v>86</v>
      </c>
      <c r="I7" s="17">
        <v>1</v>
      </c>
    </row>
    <row r="8" spans="1:9">
      <c r="A8" s="15">
        <v>6</v>
      </c>
      <c r="B8" s="17" t="s">
        <v>34</v>
      </c>
      <c r="C8" s="17" t="s">
        <v>117</v>
      </c>
      <c r="D8" s="17" t="s">
        <v>46</v>
      </c>
      <c r="E8" s="17" t="s">
        <v>68</v>
      </c>
      <c r="F8" s="17" t="s">
        <v>69</v>
      </c>
      <c r="G8" s="19" t="s">
        <v>62</v>
      </c>
      <c r="H8" s="34" t="s">
        <v>86</v>
      </c>
      <c r="I8" s="17">
        <v>1</v>
      </c>
    </row>
    <row r="9" spans="1:9">
      <c r="A9" s="15">
        <v>7</v>
      </c>
      <c r="B9" s="17" t="s">
        <v>35</v>
      </c>
      <c r="C9" s="17" t="s">
        <v>40</v>
      </c>
      <c r="D9" s="17" t="s">
        <v>47</v>
      </c>
      <c r="E9" s="17" t="s">
        <v>71</v>
      </c>
      <c r="F9" s="17" t="s">
        <v>72</v>
      </c>
      <c r="G9" s="19" t="s">
        <v>63</v>
      </c>
      <c r="H9" s="34" t="s">
        <v>86</v>
      </c>
      <c r="I9" s="17">
        <v>1</v>
      </c>
    </row>
    <row r="10" spans="1:9">
      <c r="A10" s="15">
        <v>8</v>
      </c>
      <c r="B10" s="17" t="s">
        <v>118</v>
      </c>
      <c r="C10" s="17" t="s">
        <v>119</v>
      </c>
      <c r="D10" s="17" t="s">
        <v>48</v>
      </c>
      <c r="E10" s="17" t="s">
        <v>73</v>
      </c>
      <c r="F10" s="17" t="s">
        <v>74</v>
      </c>
      <c r="G10" s="19" t="s">
        <v>64</v>
      </c>
      <c r="H10" s="34" t="s">
        <v>86</v>
      </c>
      <c r="I10" s="17">
        <v>1</v>
      </c>
    </row>
    <row r="11" spans="1:9">
      <c r="A11" s="15">
        <v>9</v>
      </c>
      <c r="B11" s="17" t="s">
        <v>120</v>
      </c>
      <c r="C11" s="17" t="s">
        <v>121</v>
      </c>
      <c r="D11" s="17" t="s">
        <v>94</v>
      </c>
      <c r="E11" s="17" t="s">
        <v>75</v>
      </c>
      <c r="F11" s="17" t="s">
        <v>76</v>
      </c>
      <c r="G11" s="19" t="s">
        <v>65</v>
      </c>
      <c r="H11" s="34" t="s">
        <v>86</v>
      </c>
      <c r="I11" s="17">
        <v>0</v>
      </c>
    </row>
  </sheetData>
  <mergeCells count="1">
    <mergeCell ref="A1:I1"/>
  </mergeCells>
  <hyperlinks>
    <hyperlink ref="G3" r:id="rId1"/>
    <hyperlink ref="G4" r:id="rId2"/>
    <hyperlink ref="G5" r:id="rId3"/>
    <hyperlink ref="G6" r:id="rId4"/>
    <hyperlink ref="G7" r:id="rId5"/>
    <hyperlink ref="G8" r:id="rId6"/>
    <hyperlink ref="G9" r:id="rId7"/>
    <hyperlink ref="G10" r:id="rId8"/>
    <hyperlink ref="G11" r:id="rId9"/>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dimension ref="A1:I11"/>
  <sheetViews>
    <sheetView zoomScale="145" zoomScaleNormal="145" workbookViewId="0">
      <selection activeCell="C22" sqref="C22"/>
    </sheetView>
  </sheetViews>
  <sheetFormatPr baseColWidth="10" defaultRowHeight="15"/>
  <cols>
    <col min="1" max="1" width="3.85546875" style="10" customWidth="1"/>
    <col min="2" max="2" width="18.7109375" style="14" bestFit="1" customWidth="1"/>
    <col min="3" max="3" width="15" style="14" bestFit="1" customWidth="1"/>
    <col min="4" max="4" width="13.42578125" style="10" bestFit="1" customWidth="1"/>
    <col min="5" max="5" width="11.7109375" style="10" bestFit="1" customWidth="1"/>
    <col min="6" max="6" width="9.42578125" style="10" bestFit="1" customWidth="1"/>
    <col min="7" max="7" width="19" style="10" bestFit="1" customWidth="1"/>
    <col min="8" max="8" width="11.5703125" style="10" bestFit="1" customWidth="1"/>
    <col min="9" max="9" width="6.85546875" bestFit="1" customWidth="1"/>
  </cols>
  <sheetData>
    <row r="1" spans="1:9">
      <c r="A1" s="59" t="s">
        <v>77</v>
      </c>
      <c r="B1" s="59"/>
      <c r="C1" s="59"/>
      <c r="D1" s="59"/>
      <c r="E1" s="59"/>
      <c r="F1" s="59"/>
      <c r="G1" s="59"/>
      <c r="H1" s="59"/>
      <c r="I1" s="59"/>
    </row>
    <row r="2" spans="1:9">
      <c r="A2" s="11" t="s">
        <v>79</v>
      </c>
      <c r="B2" s="13" t="s">
        <v>80</v>
      </c>
      <c r="C2" s="13" t="s">
        <v>81</v>
      </c>
      <c r="D2" s="11" t="s">
        <v>82</v>
      </c>
      <c r="E2" s="11" t="s">
        <v>83</v>
      </c>
      <c r="F2" s="11" t="s">
        <v>84</v>
      </c>
      <c r="G2" s="11" t="s">
        <v>85</v>
      </c>
      <c r="H2" s="11" t="s">
        <v>78</v>
      </c>
      <c r="I2" s="11" t="s">
        <v>113</v>
      </c>
    </row>
    <row r="3" spans="1:9">
      <c r="A3" s="15">
        <v>1</v>
      </c>
      <c r="B3" s="16" t="s">
        <v>89</v>
      </c>
      <c r="C3" s="16" t="s">
        <v>88</v>
      </c>
      <c r="D3" s="15" t="s">
        <v>90</v>
      </c>
      <c r="E3" s="15" t="s">
        <v>95</v>
      </c>
      <c r="F3" s="15" t="s">
        <v>96</v>
      </c>
      <c r="G3" s="19" t="s">
        <v>97</v>
      </c>
      <c r="H3" s="15" t="s">
        <v>87</v>
      </c>
      <c r="I3" s="17">
        <v>1</v>
      </c>
    </row>
    <row r="4" spans="1:9">
      <c r="A4" s="15">
        <v>2</v>
      </c>
      <c r="B4" s="16" t="s">
        <v>98</v>
      </c>
      <c r="C4" s="16" t="s">
        <v>99</v>
      </c>
      <c r="D4" s="15" t="s">
        <v>91</v>
      </c>
      <c r="E4" s="15" t="s">
        <v>100</v>
      </c>
      <c r="F4" s="15" t="s">
        <v>101</v>
      </c>
      <c r="G4" s="19" t="s">
        <v>102</v>
      </c>
      <c r="H4" s="15" t="s">
        <v>87</v>
      </c>
      <c r="I4" s="17">
        <v>0</v>
      </c>
    </row>
    <row r="5" spans="1:9">
      <c r="A5" s="15">
        <v>3</v>
      </c>
      <c r="B5" s="16" t="s">
        <v>103</v>
      </c>
      <c r="C5" s="16" t="s">
        <v>104</v>
      </c>
      <c r="D5" s="15" t="s">
        <v>93</v>
      </c>
      <c r="E5" s="15" t="s">
        <v>105</v>
      </c>
      <c r="F5" s="15" t="s">
        <v>106</v>
      </c>
      <c r="G5" s="19" t="s">
        <v>107</v>
      </c>
      <c r="H5" s="15" t="s">
        <v>87</v>
      </c>
      <c r="I5" s="17">
        <v>1</v>
      </c>
    </row>
    <row r="6" spans="1:9">
      <c r="A6" s="15">
        <v>4</v>
      </c>
      <c r="B6" s="16" t="s">
        <v>108</v>
      </c>
      <c r="C6" s="16" t="s">
        <v>109</v>
      </c>
      <c r="D6" s="15" t="s">
        <v>92</v>
      </c>
      <c r="E6" s="15" t="s">
        <v>110</v>
      </c>
      <c r="F6" s="15" t="s">
        <v>111</v>
      </c>
      <c r="G6" s="19" t="s">
        <v>112</v>
      </c>
      <c r="H6" s="15" t="s">
        <v>87</v>
      </c>
      <c r="I6" s="17">
        <v>1</v>
      </c>
    </row>
    <row r="7" spans="1:9">
      <c r="A7" s="15">
        <v>5</v>
      </c>
      <c r="B7" s="16" t="s">
        <v>58</v>
      </c>
      <c r="C7" s="16" t="s">
        <v>39</v>
      </c>
      <c r="D7" s="15" t="s">
        <v>44</v>
      </c>
      <c r="E7" s="15" t="s">
        <v>115</v>
      </c>
      <c r="F7" s="15" t="s">
        <v>70</v>
      </c>
      <c r="G7" s="19" t="s">
        <v>60</v>
      </c>
      <c r="H7" s="15" t="s">
        <v>87</v>
      </c>
      <c r="I7" s="17">
        <v>1</v>
      </c>
    </row>
    <row r="8" spans="1:9">
      <c r="G8" s="12"/>
    </row>
    <row r="9" spans="1:9">
      <c r="G9" s="12"/>
    </row>
    <row r="10" spans="1:9">
      <c r="G10" s="12"/>
    </row>
    <row r="11" spans="1:9">
      <c r="G11" s="12"/>
    </row>
  </sheetData>
  <mergeCells count="1">
    <mergeCell ref="A1:I1"/>
  </mergeCells>
  <hyperlinks>
    <hyperlink ref="G3" r:id="rId1"/>
    <hyperlink ref="G4" r:id="rId2"/>
    <hyperlink ref="G5" r:id="rId3"/>
    <hyperlink ref="G6" r:id="rId4"/>
    <hyperlink ref="G7" r:id="rId5"/>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dimension ref="A1:K41"/>
  <sheetViews>
    <sheetView tabSelected="1" topLeftCell="A24" workbookViewId="0">
      <selection activeCell="B31" sqref="B31"/>
    </sheetView>
  </sheetViews>
  <sheetFormatPr baseColWidth="10" defaultRowHeight="15"/>
  <cols>
    <col min="1" max="1" width="5.140625" bestFit="1" customWidth="1"/>
    <col min="2" max="2" width="38.5703125" bestFit="1" customWidth="1"/>
  </cols>
  <sheetData>
    <row r="1" spans="1:4">
      <c r="C1" s="35" t="s">
        <v>213</v>
      </c>
      <c r="D1" s="35" t="s">
        <v>214</v>
      </c>
    </row>
    <row r="2" spans="1:4" ht="15.75">
      <c r="A2" s="23">
        <v>100</v>
      </c>
      <c r="B2" s="23" t="s">
        <v>136</v>
      </c>
    </row>
    <row r="3" spans="1:4" ht="15.75">
      <c r="A3" s="20">
        <v>101</v>
      </c>
      <c r="B3" s="21" t="s">
        <v>137</v>
      </c>
    </row>
    <row r="4" spans="1:4" ht="15.75">
      <c r="A4" s="22">
        <v>102</v>
      </c>
      <c r="B4" s="22" t="s">
        <v>138</v>
      </c>
      <c r="C4" t="s">
        <v>239</v>
      </c>
      <c r="D4" t="s">
        <v>240</v>
      </c>
    </row>
    <row r="5" spans="1:4" ht="15.75">
      <c r="A5" s="22">
        <v>103</v>
      </c>
      <c r="B5" s="22" t="s">
        <v>196</v>
      </c>
    </row>
    <row r="6" spans="1:4" ht="15.75">
      <c r="A6" s="22">
        <v>104</v>
      </c>
      <c r="B6" s="22" t="s">
        <v>197</v>
      </c>
    </row>
    <row r="7" spans="1:4" ht="15.75">
      <c r="A7" s="20">
        <v>105</v>
      </c>
      <c r="B7" s="20" t="s">
        <v>139</v>
      </c>
    </row>
    <row r="8" spans="1:4" ht="15.75">
      <c r="A8" s="20">
        <v>106</v>
      </c>
      <c r="B8" s="20" t="s">
        <v>140</v>
      </c>
    </row>
    <row r="9" spans="1:4" ht="15.75">
      <c r="A9" s="20">
        <v>107</v>
      </c>
      <c r="B9" s="20" t="s">
        <v>141</v>
      </c>
    </row>
    <row r="10" spans="1:4" ht="15.75">
      <c r="A10" s="20">
        <v>108</v>
      </c>
      <c r="B10" s="20" t="s">
        <v>142</v>
      </c>
    </row>
    <row r="11" spans="1:4" ht="15.75">
      <c r="A11" s="23">
        <v>200</v>
      </c>
      <c r="B11" s="23" t="s">
        <v>143</v>
      </c>
    </row>
    <row r="12" spans="1:4" ht="15.75">
      <c r="A12" s="20">
        <v>201</v>
      </c>
      <c r="B12" s="20" t="s">
        <v>144</v>
      </c>
    </row>
    <row r="13" spans="1:4" ht="15.75">
      <c r="A13" s="22">
        <v>202</v>
      </c>
      <c r="B13" s="65" t="s">
        <v>145</v>
      </c>
    </row>
    <row r="14" spans="1:4" ht="15.75">
      <c r="A14" s="22">
        <v>203</v>
      </c>
      <c r="B14" s="65" t="s">
        <v>146</v>
      </c>
    </row>
    <row r="15" spans="1:4" ht="15.75">
      <c r="A15" s="22">
        <v>204</v>
      </c>
      <c r="B15" s="22" t="s">
        <v>147</v>
      </c>
    </row>
    <row r="16" spans="1:4" ht="15.75">
      <c r="A16" s="22">
        <v>205</v>
      </c>
      <c r="B16" s="22" t="s">
        <v>148</v>
      </c>
    </row>
    <row r="17" spans="1:11" ht="15.75">
      <c r="A17" s="22">
        <v>206</v>
      </c>
      <c r="B17" s="22" t="s">
        <v>149</v>
      </c>
    </row>
    <row r="18" spans="1:11" ht="15.75">
      <c r="A18" s="20">
        <v>208</v>
      </c>
      <c r="B18" s="20" t="s">
        <v>150</v>
      </c>
    </row>
    <row r="19" spans="1:11" ht="15.75">
      <c r="A19" s="20">
        <v>209</v>
      </c>
      <c r="B19" s="20" t="s">
        <v>151</v>
      </c>
    </row>
    <row r="20" spans="1:11" ht="15.75">
      <c r="A20" s="20">
        <v>210</v>
      </c>
      <c r="B20" s="21" t="s">
        <v>152</v>
      </c>
    </row>
    <row r="21" spans="1:11" ht="15.75">
      <c r="A21" s="23">
        <v>300</v>
      </c>
      <c r="B21" s="23" t="s">
        <v>153</v>
      </c>
    </row>
    <row r="22" spans="1:11" ht="15.75">
      <c r="A22" s="20">
        <v>301</v>
      </c>
      <c r="B22" s="21" t="s">
        <v>154</v>
      </c>
    </row>
    <row r="23" spans="1:11" ht="15.75">
      <c r="A23" s="20">
        <v>302</v>
      </c>
      <c r="B23" s="20" t="s">
        <v>155</v>
      </c>
      <c r="E23" s="42" t="s">
        <v>275</v>
      </c>
      <c r="G23" s="42" t="s">
        <v>274</v>
      </c>
      <c r="I23" s="42" t="s">
        <v>281</v>
      </c>
      <c r="K23" s="42" t="s">
        <v>286</v>
      </c>
    </row>
    <row r="24" spans="1:11" ht="15.75">
      <c r="A24" s="20">
        <v>303</v>
      </c>
      <c r="B24" s="21" t="s">
        <v>156</v>
      </c>
      <c r="E24" t="s">
        <v>276</v>
      </c>
      <c r="G24" t="s">
        <v>290</v>
      </c>
      <c r="I24" t="s">
        <v>282</v>
      </c>
      <c r="K24" t="s">
        <v>288</v>
      </c>
    </row>
    <row r="25" spans="1:11" ht="15.75">
      <c r="A25" s="20">
        <v>304</v>
      </c>
      <c r="B25" s="20" t="s">
        <v>157</v>
      </c>
      <c r="E25" t="s">
        <v>277</v>
      </c>
      <c r="G25" t="s">
        <v>291</v>
      </c>
      <c r="I25" t="s">
        <v>283</v>
      </c>
      <c r="K25" t="s">
        <v>289</v>
      </c>
    </row>
    <row r="26" spans="1:11" ht="15.75">
      <c r="A26" s="20">
        <v>305</v>
      </c>
      <c r="B26" s="20" t="s">
        <v>158</v>
      </c>
      <c r="E26" t="s">
        <v>278</v>
      </c>
      <c r="G26" t="s">
        <v>292</v>
      </c>
      <c r="I26" t="s">
        <v>284</v>
      </c>
    </row>
    <row r="27" spans="1:11" ht="15.75">
      <c r="A27" s="23">
        <v>400</v>
      </c>
      <c r="B27" s="23" t="s">
        <v>216</v>
      </c>
      <c r="E27" t="s">
        <v>279</v>
      </c>
      <c r="I27" t="s">
        <v>287</v>
      </c>
    </row>
    <row r="28" spans="1:11" ht="15.75">
      <c r="A28" s="65">
        <v>401</v>
      </c>
      <c r="B28" s="65" t="s">
        <v>159</v>
      </c>
      <c r="D28" t="s">
        <v>215</v>
      </c>
      <c r="E28" t="s">
        <v>280</v>
      </c>
    </row>
    <row r="29" spans="1:11" ht="15.75">
      <c r="A29" s="20">
        <v>402</v>
      </c>
      <c r="B29" s="20" t="s">
        <v>219</v>
      </c>
    </row>
    <row r="30" spans="1:11" ht="15.75">
      <c r="A30" s="20">
        <v>403</v>
      </c>
      <c r="B30" s="20" t="s">
        <v>160</v>
      </c>
    </row>
    <row r="31" spans="1:11" ht="15.75">
      <c r="A31" s="23">
        <v>500</v>
      </c>
      <c r="B31" s="23" t="s">
        <v>217</v>
      </c>
    </row>
    <row r="32" spans="1:11" ht="15.75">
      <c r="A32" s="65">
        <v>501</v>
      </c>
      <c r="B32" s="65" t="s">
        <v>161</v>
      </c>
      <c r="C32" t="s">
        <v>218</v>
      </c>
    </row>
    <row r="33" spans="1:3" ht="15.75">
      <c r="A33" s="20">
        <v>502</v>
      </c>
      <c r="B33" s="20" t="s">
        <v>162</v>
      </c>
    </row>
    <row r="34" spans="1:3" ht="15.75">
      <c r="A34" s="65">
        <v>503</v>
      </c>
      <c r="B34" s="65" t="s">
        <v>163</v>
      </c>
    </row>
    <row r="35" spans="1:3" ht="15.75">
      <c r="A35" s="65">
        <v>506</v>
      </c>
      <c r="B35" s="65" t="s">
        <v>164</v>
      </c>
    </row>
    <row r="36" spans="1:3" ht="15.75">
      <c r="A36" s="65">
        <v>507</v>
      </c>
      <c r="B36" s="65" t="s">
        <v>165</v>
      </c>
    </row>
    <row r="37" spans="1:3" ht="15.75">
      <c r="A37" s="20">
        <v>508</v>
      </c>
      <c r="B37" s="20" t="s">
        <v>166</v>
      </c>
    </row>
    <row r="38" spans="1:3" ht="15.75">
      <c r="A38" s="65">
        <v>509</v>
      </c>
      <c r="B38" s="65" t="s">
        <v>167</v>
      </c>
    </row>
    <row r="39" spans="1:3" ht="15.75">
      <c r="A39" s="65">
        <v>513</v>
      </c>
      <c r="B39" s="65" t="s">
        <v>168</v>
      </c>
    </row>
    <row r="40" spans="1:3" ht="15.75">
      <c r="A40" s="20">
        <v>515</v>
      </c>
      <c r="B40" s="20" t="s">
        <v>151</v>
      </c>
      <c r="C40" t="s">
        <v>285</v>
      </c>
    </row>
    <row r="41" spans="1:3" ht="15.75">
      <c r="A41" s="20">
        <v>516</v>
      </c>
      <c r="B41" s="20" t="s">
        <v>150</v>
      </c>
      <c r="C41" t="s">
        <v>285</v>
      </c>
    </row>
  </sheetData>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dimension ref="A1:S32"/>
  <sheetViews>
    <sheetView zoomScale="130" zoomScaleNormal="130" workbookViewId="0">
      <selection activeCell="A2" sqref="A2"/>
    </sheetView>
  </sheetViews>
  <sheetFormatPr baseColWidth="10" defaultRowHeight="15"/>
  <cols>
    <col min="2" max="2" width="10.42578125" bestFit="1" customWidth="1"/>
    <col min="6" max="6" width="14" bestFit="1" customWidth="1"/>
    <col min="19" max="19" width="15.28515625" bestFit="1" customWidth="1"/>
  </cols>
  <sheetData>
    <row r="1" spans="1:19">
      <c r="A1" s="62" t="s">
        <v>273</v>
      </c>
      <c r="B1" s="62"/>
      <c r="C1" s="62"/>
      <c r="D1" s="62"/>
      <c r="E1" s="62"/>
      <c r="F1" s="62"/>
      <c r="G1" s="62"/>
      <c r="H1" s="62"/>
      <c r="I1" s="62"/>
      <c r="J1" s="62"/>
      <c r="K1" s="62"/>
      <c r="L1" s="62"/>
    </row>
    <row r="2" spans="1:19">
      <c r="A2" s="11" t="s">
        <v>79</v>
      </c>
      <c r="B2" s="11" t="s">
        <v>203</v>
      </c>
      <c r="C2" s="13" t="s">
        <v>190</v>
      </c>
      <c r="D2" s="13" t="s">
        <v>8</v>
      </c>
      <c r="E2" s="11" t="s">
        <v>191</v>
      </c>
      <c r="F2" s="11" t="s">
        <v>192</v>
      </c>
      <c r="G2" s="11" t="s">
        <v>269</v>
      </c>
      <c r="H2" s="11" t="s">
        <v>270</v>
      </c>
      <c r="I2" s="11" t="s">
        <v>271</v>
      </c>
      <c r="J2" s="32" t="s">
        <v>272</v>
      </c>
      <c r="K2" s="32" t="s">
        <v>266</v>
      </c>
      <c r="L2" s="32" t="s">
        <v>199</v>
      </c>
    </row>
    <row r="3" spans="1:19">
      <c r="A3" s="49">
        <v>1</v>
      </c>
      <c r="B3" s="29">
        <v>100</v>
      </c>
      <c r="C3" s="30">
        <v>2</v>
      </c>
      <c r="D3" s="30">
        <v>6</v>
      </c>
      <c r="E3" s="55">
        <v>110</v>
      </c>
      <c r="F3" s="55">
        <v>138.6</v>
      </c>
      <c r="G3" s="55">
        <v>660</v>
      </c>
      <c r="H3" s="56">
        <f>+F3+G3</f>
        <v>798.6</v>
      </c>
      <c r="I3" s="29">
        <v>102</v>
      </c>
      <c r="J3" s="33">
        <v>5</v>
      </c>
      <c r="K3" s="33">
        <v>1</v>
      </c>
      <c r="L3" s="33" t="s">
        <v>87</v>
      </c>
      <c r="S3" t="s">
        <v>267</v>
      </c>
    </row>
    <row r="4" spans="1:19">
      <c r="A4" s="49">
        <v>2</v>
      </c>
      <c r="B4" s="29">
        <v>100</v>
      </c>
      <c r="C4" s="30">
        <v>3</v>
      </c>
      <c r="D4" s="30">
        <v>6</v>
      </c>
      <c r="E4" s="55">
        <v>210</v>
      </c>
      <c r="F4" s="55">
        <v>264.60000000000002</v>
      </c>
      <c r="G4" s="55">
        <v>1260</v>
      </c>
      <c r="H4" s="56">
        <f>+F4+G4</f>
        <v>1524.6</v>
      </c>
      <c r="I4" s="29">
        <v>102</v>
      </c>
      <c r="J4" s="33">
        <v>5</v>
      </c>
      <c r="K4" s="33">
        <v>1</v>
      </c>
      <c r="L4" s="33" t="s">
        <v>87</v>
      </c>
    </row>
    <row r="5" spans="1:19">
      <c r="A5" s="49">
        <v>3</v>
      </c>
      <c r="B5" s="29">
        <v>101</v>
      </c>
      <c r="C5" s="30">
        <v>2</v>
      </c>
      <c r="D5" s="30">
        <v>1</v>
      </c>
      <c r="E5" s="55">
        <v>110</v>
      </c>
      <c r="F5" s="55">
        <v>23.21</v>
      </c>
      <c r="G5" s="55">
        <v>110</v>
      </c>
      <c r="H5" s="57">
        <v>133.21</v>
      </c>
      <c r="I5" s="29">
        <v>102</v>
      </c>
      <c r="J5" s="33">
        <v>16</v>
      </c>
      <c r="K5" s="33">
        <v>1</v>
      </c>
      <c r="L5" s="33" t="s">
        <v>87</v>
      </c>
    </row>
    <row r="6" spans="1:19">
      <c r="A6" s="15"/>
      <c r="B6" s="15"/>
      <c r="C6" s="16"/>
      <c r="D6" s="16"/>
      <c r="E6" s="15"/>
      <c r="F6" s="15"/>
      <c r="G6" s="15"/>
      <c r="H6" s="19"/>
      <c r="I6" s="15"/>
      <c r="J6" s="17"/>
      <c r="K6" s="17"/>
      <c r="L6" s="17"/>
    </row>
    <row r="7" spans="1:19">
      <c r="A7" s="15"/>
      <c r="B7" s="15"/>
      <c r="C7" s="16"/>
      <c r="D7" s="16"/>
      <c r="E7" s="15"/>
      <c r="F7" s="15"/>
      <c r="G7" s="15"/>
      <c r="H7" s="19"/>
      <c r="I7" s="15"/>
      <c r="J7" s="17"/>
      <c r="K7" s="17"/>
      <c r="L7" s="17"/>
    </row>
    <row r="12" spans="1:19">
      <c r="C12" s="3" t="s">
        <v>201</v>
      </c>
      <c r="D12" s="3"/>
    </row>
    <row r="14" spans="1:19">
      <c r="C14" s="25"/>
      <c r="D14" s="25"/>
      <c r="E14" s="25"/>
      <c r="F14" s="25"/>
      <c r="G14" s="25" t="s">
        <v>179</v>
      </c>
      <c r="H14" s="25" t="s">
        <v>180</v>
      </c>
    </row>
    <row r="15" spans="1:19">
      <c r="C15" s="25"/>
      <c r="D15" s="25"/>
      <c r="E15" s="25"/>
      <c r="F15" s="25"/>
      <c r="G15" s="25"/>
      <c r="H15" s="25"/>
    </row>
    <row r="16" spans="1:19">
      <c r="C16" s="25" t="s">
        <v>169</v>
      </c>
      <c r="D16" s="25"/>
      <c r="E16" s="25"/>
      <c r="F16" s="25"/>
      <c r="G16" s="25" t="s">
        <v>175</v>
      </c>
      <c r="H16" s="25"/>
      <c r="L16">
        <v>1000</v>
      </c>
      <c r="M16">
        <v>0.21</v>
      </c>
    </row>
    <row r="17" spans="3:13">
      <c r="C17" s="28" t="s">
        <v>170</v>
      </c>
      <c r="D17" s="25"/>
      <c r="E17" s="25"/>
      <c r="F17" s="25"/>
      <c r="G17" s="28" t="s">
        <v>60</v>
      </c>
      <c r="H17" s="25"/>
      <c r="M17">
        <f>+L16*M16</f>
        <v>210</v>
      </c>
    </row>
    <row r="18" spans="3:13">
      <c r="C18" s="25" t="s">
        <v>171</v>
      </c>
      <c r="D18" s="25"/>
      <c r="E18" s="25"/>
      <c r="F18" s="25"/>
      <c r="G18" s="25" t="s">
        <v>176</v>
      </c>
      <c r="H18" s="25"/>
    </row>
    <row r="19" spans="3:13">
      <c r="C19" s="25" t="s">
        <v>172</v>
      </c>
      <c r="D19" s="25"/>
      <c r="E19" s="25"/>
      <c r="F19" s="25"/>
      <c r="G19" s="25" t="s">
        <v>177</v>
      </c>
      <c r="H19" s="25"/>
    </row>
    <row r="20" spans="3:13">
      <c r="C20" s="25" t="s">
        <v>173</v>
      </c>
      <c r="D20" s="25"/>
      <c r="E20" s="25"/>
      <c r="F20" s="25"/>
      <c r="G20" s="25" t="s">
        <v>178</v>
      </c>
      <c r="H20" s="25"/>
    </row>
    <row r="21" spans="3:13">
      <c r="C21" s="25"/>
      <c r="D21" s="25"/>
      <c r="E21" s="25"/>
      <c r="F21" s="25"/>
      <c r="G21" s="25"/>
      <c r="H21" s="25"/>
    </row>
    <row r="22" spans="3:13">
      <c r="C22" s="54" t="s">
        <v>181</v>
      </c>
      <c r="D22" s="54" t="s">
        <v>182</v>
      </c>
      <c r="E22" s="54" t="s">
        <v>183</v>
      </c>
      <c r="F22" s="54" t="s">
        <v>184</v>
      </c>
      <c r="G22" s="54" t="s">
        <v>189</v>
      </c>
      <c r="H22" s="54" t="s">
        <v>188</v>
      </c>
    </row>
    <row r="23" spans="3:13">
      <c r="C23" s="25">
        <v>2</v>
      </c>
      <c r="D23" s="25" t="s">
        <v>133</v>
      </c>
      <c r="E23" s="25">
        <v>6</v>
      </c>
      <c r="F23" s="25">
        <v>110</v>
      </c>
      <c r="G23" s="25">
        <f>+H23*21/100</f>
        <v>138.6</v>
      </c>
      <c r="H23" s="25">
        <f>+F23*E23</f>
        <v>660</v>
      </c>
    </row>
    <row r="24" spans="3:13">
      <c r="C24" s="25">
        <v>3</v>
      </c>
      <c r="D24" s="25" t="s">
        <v>134</v>
      </c>
      <c r="E24" s="25">
        <v>6</v>
      </c>
      <c r="F24" s="25">
        <v>210</v>
      </c>
      <c r="G24" s="25">
        <f>+H24*21/100</f>
        <v>264.60000000000002</v>
      </c>
      <c r="H24" s="25">
        <f>+F24*E24</f>
        <v>1260</v>
      </c>
    </row>
    <row r="25" spans="3:13">
      <c r="C25" s="25"/>
      <c r="D25" s="25"/>
      <c r="E25" s="25"/>
      <c r="F25" s="25"/>
      <c r="G25" s="25"/>
      <c r="H25" s="25"/>
    </row>
    <row r="26" spans="3:13">
      <c r="C26" s="25"/>
      <c r="D26" s="25"/>
      <c r="E26" s="25"/>
      <c r="F26" s="25"/>
      <c r="G26" s="25"/>
      <c r="H26" s="25"/>
    </row>
    <row r="27" spans="3:13">
      <c r="C27" s="25"/>
      <c r="D27" s="25"/>
      <c r="E27" s="25"/>
      <c r="F27" s="25"/>
      <c r="G27" s="25"/>
      <c r="H27" s="25"/>
    </row>
    <row r="28" spans="3:13">
      <c r="C28" s="25"/>
      <c r="D28" s="25"/>
      <c r="E28" s="25"/>
      <c r="F28" s="25"/>
      <c r="G28" s="25"/>
      <c r="H28" s="25"/>
    </row>
    <row r="29" spans="3:13">
      <c r="C29" s="25"/>
      <c r="D29" s="25"/>
      <c r="E29" s="25"/>
      <c r="F29" s="25"/>
      <c r="G29" s="25"/>
      <c r="H29" s="25"/>
    </row>
    <row r="30" spans="3:13">
      <c r="C30" s="26"/>
      <c r="D30" s="26"/>
      <c r="E30" s="26"/>
      <c r="F30" s="26"/>
      <c r="G30" s="26" t="s">
        <v>185</v>
      </c>
      <c r="H30" s="27">
        <f>SUM(H23:H29)</f>
        <v>1920</v>
      </c>
    </row>
    <row r="31" spans="3:13">
      <c r="C31" s="26"/>
      <c r="D31" s="26"/>
      <c r="E31" s="26"/>
      <c r="F31" s="26"/>
      <c r="G31" s="26" t="s">
        <v>186</v>
      </c>
      <c r="H31" s="27">
        <f>+G23+G24</f>
        <v>403.20000000000005</v>
      </c>
    </row>
    <row r="32" spans="3:13">
      <c r="C32" s="26"/>
      <c r="D32" s="26"/>
      <c r="E32" s="26"/>
      <c r="F32" s="26"/>
      <c r="G32" s="26" t="s">
        <v>187</v>
      </c>
      <c r="H32" s="27">
        <f>+H30+H31</f>
        <v>2323.1999999999998</v>
      </c>
    </row>
  </sheetData>
  <mergeCells count="1">
    <mergeCell ref="A1:L1"/>
  </mergeCells>
  <hyperlinks>
    <hyperlink ref="C17" r:id="rId1"/>
    <hyperlink ref="G17" r:id="rId2"/>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dimension ref="A1:L7"/>
  <sheetViews>
    <sheetView workbookViewId="0">
      <selection activeCell="G32" sqref="G32"/>
    </sheetView>
  </sheetViews>
  <sheetFormatPr baseColWidth="10" defaultRowHeight="15"/>
  <cols>
    <col min="2" max="2" width="12.85546875" bestFit="1" customWidth="1"/>
  </cols>
  <sheetData>
    <row r="1" spans="1:12">
      <c r="A1" s="62" t="s">
        <v>205</v>
      </c>
      <c r="B1" s="62"/>
      <c r="C1" s="62"/>
      <c r="D1" s="62"/>
      <c r="E1" s="62"/>
      <c r="F1" s="62"/>
      <c r="G1" s="62"/>
      <c r="H1" s="62"/>
      <c r="I1" s="62"/>
      <c r="J1" s="62"/>
      <c r="K1" s="62"/>
      <c r="L1" s="62"/>
    </row>
    <row r="2" spans="1:12">
      <c r="A2" s="32" t="s">
        <v>200</v>
      </c>
      <c r="B2" s="32" t="s">
        <v>206</v>
      </c>
      <c r="C2" s="11" t="s">
        <v>203</v>
      </c>
      <c r="D2" s="13" t="s">
        <v>190</v>
      </c>
      <c r="E2" s="13" t="s">
        <v>8</v>
      </c>
      <c r="F2" s="11" t="s">
        <v>191</v>
      </c>
      <c r="G2" s="11" t="s">
        <v>192</v>
      </c>
      <c r="H2" s="11" t="s">
        <v>193</v>
      </c>
      <c r="I2" s="11" t="s">
        <v>194</v>
      </c>
      <c r="J2" s="11" t="s">
        <v>195</v>
      </c>
      <c r="K2" s="32" t="s">
        <v>198</v>
      </c>
      <c r="L2" s="32" t="s">
        <v>199</v>
      </c>
    </row>
    <row r="3" spans="1:12">
      <c r="A3" s="33">
        <v>1</v>
      </c>
      <c r="B3" s="33" t="s">
        <v>12</v>
      </c>
      <c r="C3" s="29">
        <v>100</v>
      </c>
      <c r="D3" s="30">
        <v>2</v>
      </c>
      <c r="E3" s="30">
        <v>6</v>
      </c>
      <c r="F3" s="29">
        <v>110</v>
      </c>
      <c r="G3" s="29">
        <v>138.6</v>
      </c>
      <c r="H3" s="29">
        <v>660</v>
      </c>
      <c r="I3" s="31">
        <f>+G3+H3</f>
        <v>798.6</v>
      </c>
      <c r="J3" s="29">
        <v>102</v>
      </c>
      <c r="K3" s="33">
        <v>5</v>
      </c>
      <c r="L3" s="33" t="s">
        <v>87</v>
      </c>
    </row>
    <row r="4" spans="1:12">
      <c r="A4" s="33">
        <v>1</v>
      </c>
      <c r="B4" s="33" t="s">
        <v>12</v>
      </c>
      <c r="C4" s="29">
        <v>100</v>
      </c>
      <c r="D4" s="30">
        <v>3</v>
      </c>
      <c r="E4" s="30">
        <v>6</v>
      </c>
      <c r="F4" s="29">
        <v>210</v>
      </c>
      <c r="G4" s="29">
        <v>264.60000000000002</v>
      </c>
      <c r="H4" s="29">
        <v>1260</v>
      </c>
      <c r="I4" s="31">
        <f>+G4+H4</f>
        <v>1524.6</v>
      </c>
      <c r="J4" s="29">
        <v>102</v>
      </c>
      <c r="K4" s="33">
        <v>5</v>
      </c>
      <c r="L4" s="33" t="s">
        <v>87</v>
      </c>
    </row>
    <row r="5" spans="1:12">
      <c r="A5" s="33">
        <v>1</v>
      </c>
      <c r="B5" s="33" t="s">
        <v>12</v>
      </c>
      <c r="C5" s="29">
        <v>100</v>
      </c>
      <c r="D5" s="30">
        <v>2</v>
      </c>
      <c r="E5" s="30"/>
      <c r="F5" s="29"/>
      <c r="G5" s="29"/>
      <c r="H5" s="29"/>
      <c r="I5" s="31"/>
      <c r="J5" s="29"/>
      <c r="K5" s="33"/>
      <c r="L5" s="33"/>
    </row>
    <row r="6" spans="1:12">
      <c r="A6" s="33"/>
      <c r="B6" s="33" t="s">
        <v>12</v>
      </c>
      <c r="C6" s="29"/>
      <c r="D6" s="30">
        <v>3</v>
      </c>
      <c r="E6" s="30"/>
      <c r="F6" s="29"/>
      <c r="G6" s="29"/>
      <c r="H6" s="29"/>
      <c r="I6" s="31"/>
      <c r="J6" s="29"/>
      <c r="K6" s="33"/>
      <c r="L6" s="33"/>
    </row>
    <row r="7" spans="1:12">
      <c r="A7" s="33"/>
      <c r="B7" s="33"/>
      <c r="C7" s="29"/>
      <c r="D7" s="30"/>
      <c r="E7" s="30"/>
      <c r="F7" s="29"/>
      <c r="G7" s="29"/>
      <c r="H7" s="29"/>
      <c r="I7" s="31"/>
      <c r="J7" s="29"/>
      <c r="K7" s="33"/>
      <c r="L7" s="33"/>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Hoja1</vt:lpstr>
      <vt:lpstr>CLIENTE</vt:lpstr>
      <vt:lpstr>VENTA</vt:lpstr>
      <vt:lpstr>PRODUCTOS</vt:lpstr>
      <vt:lpstr>PROVEEDORES</vt:lpstr>
      <vt:lpstr>CLIENTES</vt:lpstr>
      <vt:lpstr>PLAN CTA</vt:lpstr>
      <vt:lpstr>MOVIMIENTOS</vt:lpstr>
      <vt:lpstr>CONTABLE</vt:lpstr>
      <vt:lpstr>LIBRO DIARI</vt:lpstr>
      <vt:lpstr>DIAG PROCESO</vt:lpstr>
      <vt:lpstr>LIBRO MAYOR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Eugenio Arevalo</dc:creator>
  <cp:lastModifiedBy>Usuario</cp:lastModifiedBy>
  <dcterms:created xsi:type="dcterms:W3CDTF">2020-10-18T18:13:50Z</dcterms:created>
  <dcterms:modified xsi:type="dcterms:W3CDTF">2020-11-03T15:10:09Z</dcterms:modified>
</cp:coreProperties>
</file>