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620" firstSheet="2" activeTab="13"/>
  </bookViews>
  <sheets>
    <sheet name="Sheet1" sheetId="1" r:id="rId1"/>
    <sheet name="CleanData" sheetId="2" r:id="rId2"/>
    <sheet name="Average" sheetId="3" r:id="rId3"/>
    <sheet name="Q1" sheetId="5" r:id="rId4"/>
    <sheet name="Q2" sheetId="6" r:id="rId5"/>
    <sheet name="Q3" sheetId="7" r:id="rId6"/>
    <sheet name="Q4 A" sheetId="8" r:id="rId7"/>
    <sheet name="Q4 B" sheetId="9" r:id="rId8"/>
    <sheet name="Q5" sheetId="10" r:id="rId9"/>
    <sheet name="Q6" sheetId="11" r:id="rId10"/>
    <sheet name="Task2 A" sheetId="12" r:id="rId11"/>
    <sheet name="Task2 B" sheetId="13" r:id="rId12"/>
    <sheet name="Task2 C" sheetId="14" r:id="rId13"/>
    <sheet name="Task2 D" sheetId="15" r:id="rId14"/>
  </sheets>
  <definedNames>
    <definedName name="tptday1">CleanData!$B:$B</definedName>
    <definedName name="tptq1">CleanData!$C:$C</definedName>
    <definedName name="tptday2">CleanData!$D:$D</definedName>
    <definedName name="tptday3">CleanData!$F:$F</definedName>
    <definedName name="tptday4">CleanData!$H:$H</definedName>
    <definedName name="tptday5">CleanData!$J:$J</definedName>
    <definedName name="tptday6">CleanData!$L:$L</definedName>
    <definedName name="tptday8">CleanData!$P:$P</definedName>
    <definedName name="tptday9">CleanData!$R:$R</definedName>
    <definedName name="tptday10">CleanData!$T:$T</definedName>
    <definedName name="tptday11">CleanData!$V:$V</definedName>
    <definedName name="tptday12">CleanData!$X:$X</definedName>
    <definedName name="tptday13">CleanData!$Z:$Z</definedName>
    <definedName name="tptday14">CleanData!$AB:$AB</definedName>
    <definedName name="tptday15">CleanData!$AD:$AD</definedName>
    <definedName name="tptday7">CleanData!$N:$N</definedName>
    <definedName name="tptq2">CleanData!$E:$E</definedName>
    <definedName name="tptq3">CleanData!$G:$G</definedName>
    <definedName name="tptq4">CleanData!$I:$I</definedName>
    <definedName name="tptq5">CleanData!$K:$K</definedName>
    <definedName name="tptq6">CleanData!$M:$M</definedName>
    <definedName name="tptq7">CleanData!$O:$O</definedName>
    <definedName name="tptq8">CleanData!$Q:$Q</definedName>
    <definedName name="tptq9">CleanData!$S:$S</definedName>
    <definedName name="tptq10">CleanData!$U:$U</definedName>
    <definedName name="tptq11">CleanData!$W:$W</definedName>
    <definedName name="tptq12">CleanData!$Y:$Y</definedName>
    <definedName name="tptq13">CleanData!$AA:$AA</definedName>
    <definedName name="tptq14">CleanData!$AC:$AC</definedName>
    <definedName name="tptq15">CleanData!$AE:$AE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<sst xmlns="http://schemas.openxmlformats.org/spreadsheetml/2006/main" count="271" uniqueCount="139">
  <si>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</si>
  <si>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</si>
  <si>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</si>
  <si>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</si>
  <si>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</si>
  <si>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</si>
  <si>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</si>
  <si>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</si>
  <si>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</si>
  <si>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</si>
  <si>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</si>
  <si>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</si>
  <si>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</si>
  <si>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</si>
  <si>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Day 15</t>
  </si>
  <si>
    <t>Day 16</t>
  </si>
  <si>
    <t>Day 17</t>
  </si>
  <si>
    <t>Day 18</t>
  </si>
  <si>
    <t>Day 19</t>
  </si>
  <si>
    <t>Day 20</t>
  </si>
  <si>
    <t>Day 21</t>
  </si>
  <si>
    <t>Day 22</t>
  </si>
  <si>
    <t>Day 23</t>
  </si>
  <si>
    <t>Day 24</t>
  </si>
  <si>
    <t>Day 25</t>
  </si>
  <si>
    <t>Day 26</t>
  </si>
  <si>
    <t>Day 27</t>
  </si>
  <si>
    <t>Day 28</t>
  </si>
  <si>
    <t>Day 29</t>
  </si>
  <si>
    <t>Day 30</t>
  </si>
  <si>
    <t>Name</t>
  </si>
  <si>
    <t>Time per Task (seconds)</t>
  </si>
  <si>
    <t>Quality (%)</t>
  </si>
  <si>
    <t>Afzal</t>
  </si>
  <si>
    <t>Amit</t>
  </si>
  <si>
    <t>Amrit</t>
  </si>
  <si>
    <t>Anand</t>
  </si>
  <si>
    <t>Anika</t>
  </si>
  <si>
    <t>Aniket</t>
  </si>
  <si>
    <t>Anushka</t>
  </si>
  <si>
    <t>Arohi</t>
  </si>
  <si>
    <t>Biju</t>
  </si>
  <si>
    <t>Binny</t>
  </si>
  <si>
    <t>Charlie</t>
  </si>
  <si>
    <t>Debdas</t>
  </si>
  <si>
    <t>Deepa</t>
  </si>
  <si>
    <t>Dhanya</t>
  </si>
  <si>
    <t>Dhruti</t>
  </si>
  <si>
    <t>Dipa</t>
  </si>
  <si>
    <t>Diwakar</t>
  </si>
  <si>
    <t>Firoza</t>
  </si>
  <si>
    <t>Gopal</t>
  </si>
  <si>
    <t>Haritha</t>
  </si>
  <si>
    <t>Indu</t>
  </si>
  <si>
    <t>Mange</t>
  </si>
  <si>
    <t>Neha</t>
  </si>
  <si>
    <t>Nupur</t>
  </si>
  <si>
    <t>Prachi</t>
  </si>
  <si>
    <t>Pradyut</t>
  </si>
  <si>
    <t>Prajwal</t>
  </si>
  <si>
    <t>Praveen</t>
  </si>
  <si>
    <t>Preetha</t>
  </si>
  <si>
    <t>Venkat</t>
  </si>
  <si>
    <t>Vijay</t>
  </si>
  <si>
    <t>Vimal</t>
  </si>
  <si>
    <t>Vimla</t>
  </si>
  <si>
    <t>Vinay</t>
  </si>
  <si>
    <t>Wasim</t>
  </si>
  <si>
    <t>Day 1Time per Task (seconds)</t>
  </si>
  <si>
    <t>Day 1Quality (%)</t>
  </si>
  <si>
    <t>Day 2 Time per Task (seconds)</t>
  </si>
  <si>
    <t>Day 2 Quality (%)</t>
  </si>
  <si>
    <t>Day 3 Time per Task (seconds)</t>
  </si>
  <si>
    <t>Day 3 Quality (%)</t>
  </si>
  <si>
    <t>Day 4 Time per Task (seconds)</t>
  </si>
  <si>
    <t>Day 4 Quality (%)</t>
  </si>
  <si>
    <t>Day 5 Time per Task (seconds)</t>
  </si>
  <si>
    <t>Day 5 Quality (%)</t>
  </si>
  <si>
    <t>Day 6 Time per Task (seconds)</t>
  </si>
  <si>
    <t>Day 6 Quality (%)</t>
  </si>
  <si>
    <t>Day 7 Time per Task (seconds)</t>
  </si>
  <si>
    <t>Day 7 Quality (%)</t>
  </si>
  <si>
    <t>Day 8 Time per Task (seconds)</t>
  </si>
  <si>
    <t>Day 8 Quality (%)</t>
  </si>
  <si>
    <t>Day 9 Time per Task (seconds)</t>
  </si>
  <si>
    <t>Day 9 Quality (%)</t>
  </si>
  <si>
    <t>Day 10 Time per Task (seconds)</t>
  </si>
  <si>
    <t>Day 10 Quality (%)</t>
  </si>
  <si>
    <t>Day 11 Time per Task (seconds)</t>
  </si>
  <si>
    <t>Day 11 Quality (%)</t>
  </si>
  <si>
    <t>Day 12 Time per Task (seconds)</t>
  </si>
  <si>
    <t>Day 12 Quality (%)</t>
  </si>
  <si>
    <t>Day 13 Time per Task (seconds)</t>
  </si>
  <si>
    <t>Day 13 Quality (%)</t>
  </si>
  <si>
    <t>Day 14 Time per Task (seconds)</t>
  </si>
  <si>
    <t>Day 14 Quality (%)</t>
  </si>
  <si>
    <t>Day 15 Time per Task (seconds)</t>
  </si>
  <si>
    <t>Day 15 Quality (%)</t>
  </si>
  <si>
    <t>Day</t>
  </si>
  <si>
    <t>Average TPT</t>
  </si>
  <si>
    <t>Average Quality</t>
  </si>
  <si>
    <t>Standard Deviation</t>
  </si>
  <si>
    <t>Day1</t>
  </si>
  <si>
    <t>Day2</t>
  </si>
  <si>
    <t>Day3</t>
  </si>
  <si>
    <t>Day4</t>
  </si>
  <si>
    <t>Day5</t>
  </si>
  <si>
    <t>Day6</t>
  </si>
  <si>
    <t>Day7</t>
  </si>
  <si>
    <t>Day8</t>
  </si>
  <si>
    <t>Day9</t>
  </si>
  <si>
    <t>Day10</t>
  </si>
  <si>
    <t>Day11</t>
  </si>
  <si>
    <t>Day12</t>
  </si>
  <si>
    <t>Day13</t>
  </si>
  <si>
    <t>Day14</t>
  </si>
  <si>
    <t>Day15</t>
  </si>
  <si>
    <t>Avg 1to 15</t>
  </si>
  <si>
    <t xml:space="preserve">Did anyone take more time on Day 15 than Day 14? </t>
  </si>
  <si>
    <t>Ans=&gt;NO</t>
  </si>
  <si>
    <t xml:space="preserve">Did anyone take longer because they were focusing too much on the quality? </t>
  </si>
  <si>
    <t>Ans=&gt; Dhruti decrease Quality &amp; Biju &amp; Harshita Increase Quality</t>
  </si>
  <si>
    <t>How many have shown improvement in terms of TPT on Day 15</t>
  </si>
  <si>
    <t>Ans=&gt;Anand,Nupur,Biju,Gopal,Dhanya,Dipa improve quality in Day 15</t>
  </si>
  <si>
    <t xml:space="preserve">Who are the top 3 members with the lowest TPT on the 15th Day </t>
  </si>
  <si>
    <t xml:space="preserve">Ans=&gt;Anushka,Arohi,Firoza members with the lowest TPT on the 15th Day  </t>
  </si>
  <si>
    <t>who are the top 3 members with the lowest average TPT against day 1 to day 15? Are they the same person?</t>
  </si>
  <si>
    <t xml:space="preserve">Ans=&gt;Anushka,Arohi,Firoza members with the lowest TPT  against day 1 to  Day 15 </t>
  </si>
  <si>
    <t>Which charts would give insights for each of the above points?</t>
  </si>
  <si>
    <t>Ans=&gt;Line Chart &amp; Column Chart</t>
  </si>
  <si>
    <t xml:space="preserve">What is the average of TPT against each day? </t>
  </si>
  <si>
    <t>Did the average TPT improve?</t>
  </si>
  <si>
    <t>Ans=&gt;NO,Average TPT Decresed</t>
  </si>
  <si>
    <t>Did the standard deviation decrease over the last 15 days?</t>
  </si>
  <si>
    <t>Ans=&gt;Yes,standard deviation decrease over the last 15 days</t>
  </si>
  <si>
    <t>Did the average TPT come down from the earlier TPT as your supervisor had indicated? What further actions may be required to bring down the average TPT to 1.8?</t>
  </si>
  <si>
    <t>Ans=&gt; Average TPT Already 1.8.  no  further actions may be required to bring down the average TPT to 1.8</t>
  </si>
  <si>
    <t>What insight would you share on the quality outcomes?</t>
  </si>
  <si>
    <t>ANS=&gt; Day 1 to Day 15 Average Quality Increased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</si>
</sst>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5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2"/>
      <color rgb="FF000000"/>
      <name val="Calibri"/>
      <charset val="134"/>
      <scheme val="minor"/>
    </font>
    <font>
      <sz val="10"/>
      <color rgb="FF000000"/>
      <name val="Söhne"/>
      <charset val="134"/>
    </font>
    <font>
      <sz val="10"/>
      <color theme="1"/>
      <name val="Calibri"/>
      <charset val="134"/>
      <scheme val="minor"/>
    </font>
    <font>
      <sz val="10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CECF1"/>
        <bgColor rgb="FFECECF1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4" borderId="6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5" borderId="9" applyNumberFormat="0" applyAlignment="0" applyProtection="0">
      <alignment vertical="center"/>
    </xf>
    <xf numFmtId="0" fontId="15" fillId="6" borderId="10" applyNumberFormat="0" applyAlignment="0" applyProtection="0">
      <alignment vertical="center"/>
    </xf>
    <xf numFmtId="0" fontId="16" fillId="6" borderId="9" applyNumberFormat="0" applyAlignment="0" applyProtection="0">
      <alignment vertical="center"/>
    </xf>
    <xf numFmtId="0" fontId="17" fillId="7" borderId="11" applyNumberFormat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1" fillId="0" borderId="0" xfId="0" applyFont="1">
      <alignment vertical="center"/>
    </xf>
    <xf numFmtId="0" fontId="0" fillId="0" borderId="0" xfId="0" applyFont="1" applyFill="1" applyAlignment="1"/>
    <xf numFmtId="0" fontId="3" fillId="3" borderId="1" xfId="0" applyFont="1" applyFill="1" applyBorder="1" applyAlignment="1">
      <alignment horizontal="center" wrapText="1"/>
    </xf>
    <xf numFmtId="0" fontId="4" fillId="0" borderId="0" xfId="0" applyFont="1" applyFill="1" applyAlignment="1"/>
    <xf numFmtId="2" fontId="4" fillId="0" borderId="0" xfId="0" applyNumberFormat="1" applyFont="1" applyFill="1" applyAlignment="1"/>
    <xf numFmtId="0" fontId="3" fillId="3" borderId="2" xfId="0" applyFont="1" applyFill="1" applyBorder="1" applyAlignment="1">
      <alignment horizontal="center" wrapText="1"/>
    </xf>
    <xf numFmtId="0" fontId="3" fillId="3" borderId="3" xfId="0" applyFont="1" applyFill="1" applyBorder="1" applyAlignment="1">
      <alignment horizontal="center" wrapText="1"/>
    </xf>
    <xf numFmtId="0" fontId="3" fillId="3" borderId="4" xfId="0" applyFont="1" applyFill="1" applyBorder="1" applyAlignment="1">
      <alignment horizontal="center" wrapText="1"/>
    </xf>
    <xf numFmtId="0" fontId="5" fillId="0" borderId="5" xfId="0" applyFont="1" applyFill="1" applyBorder="1" applyAlignme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7" Type="http://schemas.openxmlformats.org/officeDocument/2006/relationships/styles" Target="styles.xml"/><Relationship Id="rId16" Type="http://schemas.openxmlformats.org/officeDocument/2006/relationships/sharedStrings" Target="sharedStrings.xml"/><Relationship Id="rId15" Type="http://schemas.openxmlformats.org/officeDocument/2006/relationships/theme" Target="theme/theme1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169545</xdr:colOff>
      <xdr:row>2</xdr:row>
      <xdr:rowOff>132715</xdr:rowOff>
    </xdr:from>
    <xdr:to>
      <xdr:col>20</xdr:col>
      <xdr:colOff>209550</xdr:colOff>
      <xdr:row>35</xdr:row>
      <xdr:rowOff>38100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388745" y="513715"/>
          <a:ext cx="11012805" cy="619188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228600</xdr:colOff>
      <xdr:row>5</xdr:row>
      <xdr:rowOff>47625</xdr:rowOff>
    </xdr:from>
    <xdr:to>
      <xdr:col>20</xdr:col>
      <xdr:colOff>504825</xdr:colOff>
      <xdr:row>38</xdr:row>
      <xdr:rowOff>85725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47800" y="1000125"/>
          <a:ext cx="11249025" cy="63246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4</xdr:col>
      <xdr:colOff>542925</xdr:colOff>
      <xdr:row>6</xdr:row>
      <xdr:rowOff>114935</xdr:rowOff>
    </xdr:from>
    <xdr:to>
      <xdr:col>25</xdr:col>
      <xdr:colOff>209550</xdr:colOff>
      <xdr:row>43</xdr:row>
      <xdr:rowOff>76200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981325" y="1257935"/>
          <a:ext cx="12468225" cy="700976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</xdr:col>
      <xdr:colOff>0</xdr:colOff>
      <xdr:row>4</xdr:row>
      <xdr:rowOff>0</xdr:rowOff>
    </xdr:from>
    <xdr:to>
      <xdr:col>24</xdr:col>
      <xdr:colOff>209550</xdr:colOff>
      <xdr:row>42</xdr:row>
      <xdr:rowOff>76200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828800" y="762000"/>
          <a:ext cx="13011150" cy="73152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4</xdr:col>
      <xdr:colOff>0</xdr:colOff>
      <xdr:row>5</xdr:row>
      <xdr:rowOff>0</xdr:rowOff>
    </xdr:from>
    <xdr:to>
      <xdr:col>25</xdr:col>
      <xdr:colOff>209550</xdr:colOff>
      <xdr:row>43</xdr:row>
      <xdr:rowOff>76200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438400" y="952500"/>
          <a:ext cx="13011150" cy="73152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584200</xdr:colOff>
      <xdr:row>4</xdr:row>
      <xdr:rowOff>47625</xdr:rowOff>
    </xdr:from>
    <xdr:to>
      <xdr:col>19</xdr:col>
      <xdr:colOff>504825</xdr:colOff>
      <xdr:row>36</xdr:row>
      <xdr:rowOff>76200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193800" y="809625"/>
          <a:ext cx="10893425" cy="612457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</xdr:col>
      <xdr:colOff>0</xdr:colOff>
      <xdr:row>5</xdr:row>
      <xdr:rowOff>0</xdr:rowOff>
    </xdr:from>
    <xdr:to>
      <xdr:col>24</xdr:col>
      <xdr:colOff>209550</xdr:colOff>
      <xdr:row>43</xdr:row>
      <xdr:rowOff>76200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828800" y="952500"/>
          <a:ext cx="13011150" cy="73152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I37"/>
  <sheetViews>
    <sheetView workbookViewId="0">
      <selection activeCell="A1" sqref="$A1:$XFD1048576"/>
    </sheetView>
  </sheetViews>
  <sheetFormatPr defaultColWidth="9" defaultRowHeight="15"/>
  <cols>
    <col min="1" max="16384" width="9" style="6"/>
  </cols>
  <sheetData>
    <row r="1" s="6" customFormat="1" spans="1:61">
      <c r="A1" s="11"/>
      <c r="B1" s="12" t="s">
        <v>0</v>
      </c>
      <c r="C1" s="13"/>
      <c r="D1" s="12" t="s">
        <v>1</v>
      </c>
      <c r="E1" s="13"/>
      <c r="F1" s="12" t="s">
        <v>2</v>
      </c>
      <c r="G1" s="13"/>
      <c r="H1" s="12" t="s">
        <v>3</v>
      </c>
      <c r="I1" s="13"/>
      <c r="J1" s="12" t="s">
        <v>4</v>
      </c>
      <c r="K1" s="13"/>
      <c r="L1" s="12" t="s">
        <v>5</v>
      </c>
      <c r="M1" s="13"/>
      <c r="N1" s="12" t="s">
        <v>6</v>
      </c>
      <c r="O1" s="13"/>
      <c r="P1" s="12" t="s">
        <v>7</v>
      </c>
      <c r="Q1" s="13"/>
      <c r="R1" s="12" t="s">
        <v>8</v>
      </c>
      <c r="S1" s="13"/>
      <c r="T1" s="12" t="s">
        <v>9</v>
      </c>
      <c r="U1" s="13"/>
      <c r="V1" s="12" t="s">
        <v>10</v>
      </c>
      <c r="W1" s="13"/>
      <c r="X1" s="12" t="s">
        <v>11</v>
      </c>
      <c r="Y1" s="13"/>
      <c r="Z1" s="12" t="s">
        <v>12</v>
      </c>
      <c r="AA1" s="13"/>
      <c r="AB1" s="12" t="s">
        <v>13</v>
      </c>
      <c r="AC1" s="13"/>
      <c r="AD1" s="12" t="s">
        <v>14</v>
      </c>
      <c r="AE1" s="13"/>
      <c r="AF1" s="12" t="s">
        <v>15</v>
      </c>
      <c r="AG1" s="13"/>
      <c r="AH1" s="12" t="s">
        <v>16</v>
      </c>
      <c r="AI1" s="13"/>
      <c r="AJ1" s="12" t="s">
        <v>17</v>
      </c>
      <c r="AK1" s="13"/>
      <c r="AL1" s="12" t="s">
        <v>18</v>
      </c>
      <c r="AM1" s="13"/>
      <c r="AN1" s="12" t="s">
        <v>19</v>
      </c>
      <c r="AO1" s="13"/>
      <c r="AP1" s="12" t="s">
        <v>20</v>
      </c>
      <c r="AQ1" s="13"/>
      <c r="AR1" s="12" t="s">
        <v>21</v>
      </c>
      <c r="AS1" s="13"/>
      <c r="AT1" s="12" t="s">
        <v>22</v>
      </c>
      <c r="AU1" s="13"/>
      <c r="AV1" s="12" t="s">
        <v>23</v>
      </c>
      <c r="AW1" s="13"/>
      <c r="AX1" s="12" t="s">
        <v>24</v>
      </c>
      <c r="AY1" s="13"/>
      <c r="AZ1" s="12" t="s">
        <v>25</v>
      </c>
      <c r="BA1" s="13"/>
      <c r="BB1" s="12" t="s">
        <v>26</v>
      </c>
      <c r="BC1" s="13"/>
      <c r="BD1" s="12" t="s">
        <v>27</v>
      </c>
      <c r="BE1" s="13"/>
      <c r="BF1" s="12" t="s">
        <v>28</v>
      </c>
      <c r="BG1" s="13"/>
      <c r="BH1" s="12" t="s">
        <v>29</v>
      </c>
      <c r="BI1" s="13"/>
    </row>
    <row r="2" s="6" customFormat="1" ht="38.25" spans="1:61">
      <c r="A2" s="11" t="s">
        <v>30</v>
      </c>
      <c r="B2" s="11" t="s">
        <v>31</v>
      </c>
      <c r="C2" s="11" t="s">
        <v>32</v>
      </c>
      <c r="D2" s="11" t="s">
        <v>31</v>
      </c>
      <c r="E2" s="11" t="s">
        <v>32</v>
      </c>
      <c r="F2" s="11" t="s">
        <v>31</v>
      </c>
      <c r="G2" s="11" t="s">
        <v>32</v>
      </c>
      <c r="H2" s="11" t="s">
        <v>31</v>
      </c>
      <c r="I2" s="11" t="s">
        <v>32</v>
      </c>
      <c r="J2" s="11" t="s">
        <v>31</v>
      </c>
      <c r="K2" s="11" t="s">
        <v>32</v>
      </c>
      <c r="L2" s="11" t="s">
        <v>31</v>
      </c>
      <c r="M2" s="11" t="s">
        <v>32</v>
      </c>
      <c r="N2" s="11" t="s">
        <v>31</v>
      </c>
      <c r="O2" s="11" t="s">
        <v>32</v>
      </c>
      <c r="P2" s="11" t="s">
        <v>31</v>
      </c>
      <c r="Q2" s="11" t="s">
        <v>32</v>
      </c>
      <c r="R2" s="11" t="s">
        <v>31</v>
      </c>
      <c r="S2" s="11" t="s">
        <v>32</v>
      </c>
      <c r="T2" s="11" t="s">
        <v>31</v>
      </c>
      <c r="U2" s="11" t="s">
        <v>32</v>
      </c>
      <c r="V2" s="11" t="s">
        <v>31</v>
      </c>
      <c r="W2" s="11" t="s">
        <v>32</v>
      </c>
      <c r="X2" s="11" t="s">
        <v>31</v>
      </c>
      <c r="Y2" s="11" t="s">
        <v>32</v>
      </c>
      <c r="Z2" s="11" t="s">
        <v>31</v>
      </c>
      <c r="AA2" s="11" t="s">
        <v>32</v>
      </c>
      <c r="AB2" s="11" t="s">
        <v>31</v>
      </c>
      <c r="AC2" s="11" t="s">
        <v>32</v>
      </c>
      <c r="AD2" s="11" t="s">
        <v>31</v>
      </c>
      <c r="AE2" s="11" t="s">
        <v>32</v>
      </c>
      <c r="AF2" s="11" t="s">
        <v>31</v>
      </c>
      <c r="AG2" s="11" t="s">
        <v>32</v>
      </c>
      <c r="AH2" s="11" t="s">
        <v>31</v>
      </c>
      <c r="AI2" s="11" t="s">
        <v>32</v>
      </c>
      <c r="AJ2" s="11" t="s">
        <v>31</v>
      </c>
      <c r="AK2" s="11" t="s">
        <v>32</v>
      </c>
      <c r="AL2" s="11" t="s">
        <v>31</v>
      </c>
      <c r="AM2" s="11" t="s">
        <v>32</v>
      </c>
      <c r="AN2" s="11" t="s">
        <v>31</v>
      </c>
      <c r="AO2" s="11" t="s">
        <v>32</v>
      </c>
      <c r="AP2" s="11" t="s">
        <v>31</v>
      </c>
      <c r="AQ2" s="11" t="s">
        <v>32</v>
      </c>
      <c r="AR2" s="11" t="s">
        <v>31</v>
      </c>
      <c r="AS2" s="11" t="s">
        <v>32</v>
      </c>
      <c r="AT2" s="11" t="s">
        <v>31</v>
      </c>
      <c r="AU2" s="11" t="s">
        <v>32</v>
      </c>
      <c r="AV2" s="11" t="s">
        <v>31</v>
      </c>
      <c r="AW2" s="11" t="s">
        <v>32</v>
      </c>
      <c r="AX2" s="11" t="s">
        <v>31</v>
      </c>
      <c r="AY2" s="11" t="s">
        <v>32</v>
      </c>
      <c r="AZ2" s="11" t="s">
        <v>31</v>
      </c>
      <c r="BA2" s="11" t="s">
        <v>32</v>
      </c>
      <c r="BB2" s="11" t="s">
        <v>31</v>
      </c>
      <c r="BC2" s="11" t="s">
        <v>32</v>
      </c>
      <c r="BD2" s="11" t="s">
        <v>31</v>
      </c>
      <c r="BE2" s="11" t="s">
        <v>32</v>
      </c>
      <c r="BF2" s="11" t="s">
        <v>31</v>
      </c>
      <c r="BG2" s="11" t="s">
        <v>32</v>
      </c>
      <c r="BH2" s="11" t="s">
        <v>31</v>
      </c>
      <c r="BI2" s="11" t="s">
        <v>32</v>
      </c>
    </row>
    <row r="3" s="6" customFormat="1" spans="1:61">
      <c r="A3" s="8" t="s">
        <v>33</v>
      </c>
      <c r="B3" s="9">
        <v>2.667944</v>
      </c>
      <c r="C3" s="9">
        <v>88.52326</v>
      </c>
      <c r="D3" s="9">
        <v>2.614585</v>
      </c>
      <c r="E3" s="9">
        <v>88.7003</v>
      </c>
      <c r="F3" s="9">
        <v>2.562293</v>
      </c>
      <c r="G3" s="9">
        <v>88.8777</v>
      </c>
      <c r="H3" s="9">
        <v>2.511047</v>
      </c>
      <c r="I3" s="9">
        <v>89.05546</v>
      </c>
      <c r="J3" s="9">
        <v>2.51</v>
      </c>
      <c r="K3" s="9">
        <v>89.23357</v>
      </c>
      <c r="L3" s="9">
        <v>2.41161</v>
      </c>
      <c r="M3" s="9">
        <v>89.41204</v>
      </c>
      <c r="N3" s="9">
        <v>2.37</v>
      </c>
      <c r="O3" s="9">
        <v>89.59086</v>
      </c>
      <c r="P3" s="9">
        <v>2.31611</v>
      </c>
      <c r="Q3" s="9">
        <v>89.77004</v>
      </c>
      <c r="R3" s="9">
        <v>2.269788</v>
      </c>
      <c r="S3" s="9">
        <v>89.94958</v>
      </c>
      <c r="T3" s="9">
        <v>2.224392</v>
      </c>
      <c r="U3" s="9">
        <v>90.12948</v>
      </c>
      <c r="V3" s="9">
        <v>2.179904</v>
      </c>
      <c r="W3" s="9">
        <v>90.30974</v>
      </c>
      <c r="X3" s="9">
        <v>2.136306</v>
      </c>
      <c r="Y3" s="9">
        <v>90.49036</v>
      </c>
      <c r="Z3" s="9">
        <v>2.09358</v>
      </c>
      <c r="AA3" s="9">
        <v>91.28</v>
      </c>
      <c r="AB3" s="9">
        <v>2.051709</v>
      </c>
      <c r="AC3" s="9">
        <v>90.85269</v>
      </c>
      <c r="AD3" s="9">
        <v>2.03</v>
      </c>
      <c r="AE3" s="9">
        <v>91.03439</v>
      </c>
      <c r="AF3" s="9">
        <v>1.970461</v>
      </c>
      <c r="AG3" s="9">
        <v>91.21646</v>
      </c>
      <c r="AH3" s="9">
        <v>1.931052</v>
      </c>
      <c r="AI3" s="9">
        <v>89.89</v>
      </c>
      <c r="AJ3" s="9">
        <v>1.892431</v>
      </c>
      <c r="AK3" s="9">
        <v>91.58169</v>
      </c>
      <c r="AL3" s="9">
        <v>1.854582</v>
      </c>
      <c r="AM3" s="9">
        <v>91.76485</v>
      </c>
      <c r="AN3" s="9">
        <v>1.98</v>
      </c>
      <c r="AO3" s="9">
        <v>90.98</v>
      </c>
      <c r="AP3" s="9">
        <v>1.781141</v>
      </c>
      <c r="AQ3" s="9">
        <v>92.13228</v>
      </c>
      <c r="AR3" s="9">
        <v>1.745518</v>
      </c>
      <c r="AS3" s="9">
        <v>92.31654</v>
      </c>
      <c r="AT3" s="9">
        <v>1.710607</v>
      </c>
      <c r="AU3" s="9">
        <v>92.50118</v>
      </c>
      <c r="AV3" s="9">
        <v>1.676395</v>
      </c>
      <c r="AW3" s="9">
        <v>92.68618</v>
      </c>
      <c r="AX3" s="9">
        <v>1.74</v>
      </c>
      <c r="AY3" s="9">
        <v>92.17</v>
      </c>
      <c r="AZ3" s="9">
        <v>1.61001</v>
      </c>
      <c r="BA3" s="9">
        <v>93.0573</v>
      </c>
      <c r="BB3" s="9">
        <v>1.57781</v>
      </c>
      <c r="BC3" s="9">
        <v>93.24341</v>
      </c>
      <c r="BD3" s="9">
        <v>1.6</v>
      </c>
      <c r="BE3" s="9">
        <v>93.4299</v>
      </c>
      <c r="BF3" s="9">
        <v>1.56</v>
      </c>
      <c r="BG3" s="9">
        <v>92.91</v>
      </c>
      <c r="BH3" s="9">
        <v>1.44</v>
      </c>
      <c r="BI3" s="9">
        <v>93.80399</v>
      </c>
    </row>
    <row r="4" s="6" customFormat="1" spans="1:61">
      <c r="A4" s="8" t="s">
        <v>34</v>
      </c>
      <c r="B4" s="9">
        <v>1.913883</v>
      </c>
      <c r="C4" s="9">
        <v>91.82385</v>
      </c>
      <c r="D4" s="9">
        <v>1.875605</v>
      </c>
      <c r="E4" s="9">
        <v>92.0075</v>
      </c>
      <c r="F4" s="9">
        <v>1.838093</v>
      </c>
      <c r="G4" s="9">
        <v>92.19152</v>
      </c>
      <c r="H4" s="9">
        <v>1.82</v>
      </c>
      <c r="I4" s="9">
        <v>92.3759</v>
      </c>
      <c r="J4" s="9">
        <v>1.765305</v>
      </c>
      <c r="K4" s="9">
        <v>91.19</v>
      </c>
      <c r="L4" s="9">
        <v>1.729999</v>
      </c>
      <c r="M4" s="9">
        <v>92.74577</v>
      </c>
      <c r="N4" s="9">
        <v>1.71</v>
      </c>
      <c r="O4" s="9">
        <v>92.93126</v>
      </c>
      <c r="P4" s="9">
        <v>1.71</v>
      </c>
      <c r="Q4" s="9">
        <v>92.98</v>
      </c>
      <c r="R4" s="9">
        <v>1.628261</v>
      </c>
      <c r="S4" s="9">
        <v>93.30336</v>
      </c>
      <c r="T4" s="9">
        <v>1.595696</v>
      </c>
      <c r="U4" s="9">
        <v>91.9</v>
      </c>
      <c r="V4" s="9">
        <v>1.563782</v>
      </c>
      <c r="W4" s="9">
        <v>92.15</v>
      </c>
      <c r="X4" s="9">
        <v>1.532506</v>
      </c>
      <c r="Y4" s="9">
        <v>93.8643</v>
      </c>
      <c r="Z4" s="9">
        <v>1.501856</v>
      </c>
      <c r="AA4" s="9">
        <v>93.24</v>
      </c>
      <c r="AB4" s="9">
        <v>1.471819</v>
      </c>
      <c r="AC4" s="9">
        <v>94.24013</v>
      </c>
      <c r="AD4" s="9">
        <v>1.442382</v>
      </c>
      <c r="AE4" s="9">
        <v>92.98</v>
      </c>
      <c r="AF4" s="9">
        <v>1.46</v>
      </c>
      <c r="AG4" s="9">
        <v>93.79</v>
      </c>
      <c r="AH4" s="9">
        <v>1.385264</v>
      </c>
      <c r="AI4" s="9">
        <v>94.80671</v>
      </c>
      <c r="AJ4" s="9">
        <v>1.357559</v>
      </c>
      <c r="AK4" s="9">
        <v>94.99632</v>
      </c>
      <c r="AL4" s="9">
        <v>1.5</v>
      </c>
      <c r="AM4" s="9">
        <v>93.93</v>
      </c>
      <c r="AN4" s="9">
        <v>1.4</v>
      </c>
      <c r="AO4" s="9">
        <v>93.91</v>
      </c>
      <c r="AP4" s="9">
        <v>1.277724</v>
      </c>
      <c r="AQ4" s="9">
        <v>92.9</v>
      </c>
      <c r="AR4" s="9">
        <v>1.252169</v>
      </c>
      <c r="AS4" s="9">
        <v>95.75857</v>
      </c>
      <c r="AT4" s="9">
        <v>1.227126</v>
      </c>
      <c r="AU4" s="9">
        <v>95.95009</v>
      </c>
      <c r="AV4" s="9">
        <v>1.22</v>
      </c>
      <c r="AW4" s="9">
        <v>96.14199</v>
      </c>
      <c r="AX4" s="9">
        <v>1.23</v>
      </c>
      <c r="AY4" s="9">
        <v>95.95</v>
      </c>
      <c r="AZ4" s="9">
        <v>1.22</v>
      </c>
      <c r="BA4" s="9">
        <v>95.2</v>
      </c>
      <c r="BB4" s="9">
        <v>1.21</v>
      </c>
      <c r="BC4" s="9">
        <v>91.12</v>
      </c>
      <c r="BD4" s="9">
        <v>1.15</v>
      </c>
      <c r="BE4" s="9">
        <v>95.11</v>
      </c>
      <c r="BF4" s="9">
        <v>1.18</v>
      </c>
      <c r="BG4" s="9">
        <v>94.27</v>
      </c>
      <c r="BH4" s="9">
        <v>1.19</v>
      </c>
      <c r="BI4" s="9">
        <v>94.99</v>
      </c>
    </row>
    <row r="5" s="6" customFormat="1" spans="1:61">
      <c r="A5" s="8" t="s">
        <v>35</v>
      </c>
      <c r="B5" s="9">
        <v>2.26349</v>
      </c>
      <c r="C5" s="9">
        <v>95.03338</v>
      </c>
      <c r="D5" s="9">
        <v>2.21822</v>
      </c>
      <c r="E5" s="9">
        <v>95.22345</v>
      </c>
      <c r="F5" s="9">
        <v>2.1</v>
      </c>
      <c r="G5" s="9">
        <v>95.4139</v>
      </c>
      <c r="H5" s="9">
        <v>2.130379</v>
      </c>
      <c r="I5" s="9">
        <v>95.60473</v>
      </c>
      <c r="J5" s="9">
        <v>2.087771</v>
      </c>
      <c r="K5" s="9">
        <v>95.79593</v>
      </c>
      <c r="L5" s="9">
        <v>2.046016</v>
      </c>
      <c r="M5" s="9">
        <v>95.98753</v>
      </c>
      <c r="N5" s="9">
        <v>2.005095</v>
      </c>
      <c r="O5" s="9">
        <v>96.1795</v>
      </c>
      <c r="P5" s="9">
        <v>1.964993</v>
      </c>
      <c r="Q5" s="9">
        <v>96.37186</v>
      </c>
      <c r="R5" s="9">
        <v>1.925693</v>
      </c>
      <c r="S5" s="9">
        <v>96.5646</v>
      </c>
      <c r="T5" s="9">
        <v>1.88718</v>
      </c>
      <c r="U5" s="9">
        <v>96.75773</v>
      </c>
      <c r="V5" s="9">
        <v>1.849436</v>
      </c>
      <c r="W5" s="9">
        <v>95.98</v>
      </c>
      <c r="X5" s="9">
        <v>1.812447</v>
      </c>
      <c r="Y5" s="9">
        <v>95.68</v>
      </c>
      <c r="Z5" s="9">
        <v>1.83</v>
      </c>
      <c r="AA5" s="9">
        <v>97.33944</v>
      </c>
      <c r="AB5" s="9">
        <v>1.740674</v>
      </c>
      <c r="AC5" s="9">
        <v>97.53412</v>
      </c>
      <c r="AD5" s="9">
        <v>1.705861</v>
      </c>
      <c r="AE5" s="9">
        <v>96.52</v>
      </c>
      <c r="AF5" s="9">
        <v>1.671744</v>
      </c>
      <c r="AG5" s="9">
        <v>96.67</v>
      </c>
      <c r="AH5" s="9">
        <v>1.72</v>
      </c>
      <c r="AI5" s="9">
        <v>95.99</v>
      </c>
      <c r="AJ5" s="9">
        <v>1.605543</v>
      </c>
      <c r="AK5" s="9">
        <v>98.31674</v>
      </c>
      <c r="AL5" s="9">
        <v>1.573432</v>
      </c>
      <c r="AM5" s="9">
        <v>94.32</v>
      </c>
      <c r="AN5" s="9">
        <v>1.541963</v>
      </c>
      <c r="AO5" s="9">
        <v>94.77</v>
      </c>
      <c r="AP5" s="9">
        <v>1.511124</v>
      </c>
      <c r="AQ5" s="9">
        <v>95.69</v>
      </c>
      <c r="AR5" s="9">
        <v>1.480901</v>
      </c>
      <c r="AS5" s="9">
        <v>94.89</v>
      </c>
      <c r="AT5" s="9">
        <v>1.451283</v>
      </c>
      <c r="AU5" s="9">
        <v>95.86</v>
      </c>
      <c r="AV5" s="9">
        <v>1.422258</v>
      </c>
      <c r="AW5" s="9">
        <v>95.43</v>
      </c>
      <c r="AX5" s="9">
        <v>1.393813</v>
      </c>
      <c r="AY5" s="9">
        <v>96.17</v>
      </c>
      <c r="AZ5" s="9">
        <v>1.365936</v>
      </c>
      <c r="BA5" s="9">
        <v>99.90086</v>
      </c>
      <c r="BB5" s="9">
        <v>1.338618</v>
      </c>
      <c r="BC5" s="9">
        <v>96.52</v>
      </c>
      <c r="BD5" s="9">
        <v>1.311845</v>
      </c>
      <c r="BE5" s="9">
        <v>96.19</v>
      </c>
      <c r="BF5" s="9">
        <v>1.31</v>
      </c>
      <c r="BG5" s="9">
        <v>97.23</v>
      </c>
      <c r="BH5" s="9">
        <v>1.28</v>
      </c>
      <c r="BI5" s="9">
        <v>96.98</v>
      </c>
    </row>
    <row r="6" s="6" customFormat="1" spans="1:61">
      <c r="A6" s="8" t="s">
        <v>36</v>
      </c>
      <c r="B6" s="9">
        <v>2.163941</v>
      </c>
      <c r="C6" s="9">
        <v>93.71099</v>
      </c>
      <c r="D6" s="9">
        <v>2.120662</v>
      </c>
      <c r="E6" s="9">
        <v>93.89842</v>
      </c>
      <c r="F6" s="9">
        <v>2.078249</v>
      </c>
      <c r="G6" s="9">
        <v>94.08621</v>
      </c>
      <c r="H6" s="9">
        <v>2.036684</v>
      </c>
      <c r="I6" s="9">
        <v>94.27438</v>
      </c>
      <c r="J6" s="9">
        <v>1.99595</v>
      </c>
      <c r="K6" s="9">
        <v>94.46293</v>
      </c>
      <c r="L6" s="9">
        <v>1.956031</v>
      </c>
      <c r="M6" s="9">
        <v>94.65186</v>
      </c>
      <c r="N6" s="9">
        <v>1.916911</v>
      </c>
      <c r="O6" s="9">
        <v>94.84116</v>
      </c>
      <c r="P6" s="9">
        <v>1.878573</v>
      </c>
      <c r="Q6" s="9">
        <v>95.03085</v>
      </c>
      <c r="R6" s="9">
        <v>1.841001</v>
      </c>
      <c r="S6" s="9">
        <v>95.22091</v>
      </c>
      <c r="T6" s="9">
        <v>1.804181</v>
      </c>
      <c r="U6" s="9">
        <v>95.41135</v>
      </c>
      <c r="V6" s="9">
        <v>1.768098</v>
      </c>
      <c r="W6" s="9">
        <v>95.60217</v>
      </c>
      <c r="X6" s="9">
        <v>1.732736</v>
      </c>
      <c r="Y6" s="9">
        <v>95.79338</v>
      </c>
      <c r="Z6" s="9">
        <v>1.698081</v>
      </c>
      <c r="AA6" s="9">
        <v>95.98496</v>
      </c>
      <c r="AB6" s="9">
        <v>1.664119</v>
      </c>
      <c r="AC6" s="9">
        <v>96.17693</v>
      </c>
      <c r="AD6" s="9">
        <v>1.630837</v>
      </c>
      <c r="AE6" s="9">
        <v>96.36929</v>
      </c>
      <c r="AF6" s="9">
        <v>1.59822</v>
      </c>
      <c r="AG6" s="9">
        <v>96.56202</v>
      </c>
      <c r="AH6" s="9">
        <v>1.61</v>
      </c>
      <c r="AI6" s="9">
        <v>96.75515</v>
      </c>
      <c r="AJ6" s="9">
        <v>1.534931</v>
      </c>
      <c r="AK6" s="9">
        <v>96.94866</v>
      </c>
      <c r="AL6" s="9">
        <v>1.504232</v>
      </c>
      <c r="AM6" s="9">
        <v>97.14256</v>
      </c>
      <c r="AN6" s="9">
        <v>1.474147</v>
      </c>
      <c r="AO6" s="9">
        <v>97.33684</v>
      </c>
      <c r="AP6" s="9">
        <v>1.444664</v>
      </c>
      <c r="AQ6" s="9">
        <v>97.53152</v>
      </c>
      <c r="AR6" s="9">
        <v>1.58</v>
      </c>
      <c r="AS6" s="9">
        <v>97.72658</v>
      </c>
      <c r="AT6" s="9">
        <v>1.387456</v>
      </c>
      <c r="AU6" s="9">
        <v>97.92203</v>
      </c>
      <c r="AV6" s="9">
        <v>1.45</v>
      </c>
      <c r="AW6" s="9">
        <v>98.11788</v>
      </c>
      <c r="AX6" s="9">
        <v>1.47</v>
      </c>
      <c r="AY6" s="9">
        <v>98.31411</v>
      </c>
      <c r="AZ6" s="9">
        <v>1.44</v>
      </c>
      <c r="BA6" s="9">
        <v>98.51074</v>
      </c>
      <c r="BB6" s="9">
        <v>1.49</v>
      </c>
      <c r="BC6" s="9">
        <v>98.70776</v>
      </c>
      <c r="BD6" s="9">
        <v>1.46</v>
      </c>
      <c r="BE6" s="9">
        <v>98.90518</v>
      </c>
      <c r="BF6" s="9">
        <v>1.44</v>
      </c>
      <c r="BG6" s="9">
        <v>99.10299</v>
      </c>
      <c r="BH6" s="9">
        <v>1.32</v>
      </c>
      <c r="BI6" s="9">
        <v>99.30119</v>
      </c>
    </row>
    <row r="7" s="6" customFormat="1" spans="1:61">
      <c r="A7" s="8" t="s">
        <v>37</v>
      </c>
      <c r="B7" s="9">
        <v>2.478878</v>
      </c>
      <c r="C7" s="9">
        <v>87.60937</v>
      </c>
      <c r="D7" s="9">
        <v>2.429301</v>
      </c>
      <c r="E7" s="9">
        <v>87.78459</v>
      </c>
      <c r="F7" s="9">
        <v>2.380715</v>
      </c>
      <c r="G7" s="9">
        <v>87.96016</v>
      </c>
      <c r="H7" s="9">
        <v>2.3331</v>
      </c>
      <c r="I7" s="9">
        <v>88.13608</v>
      </c>
      <c r="J7" s="9">
        <v>2.286438</v>
      </c>
      <c r="K7" s="9">
        <v>88.31235</v>
      </c>
      <c r="L7" s="9">
        <v>2.3</v>
      </c>
      <c r="M7" s="9">
        <v>88.48897</v>
      </c>
      <c r="N7" s="9">
        <v>2.195895</v>
      </c>
      <c r="O7" s="9">
        <v>88.66595</v>
      </c>
      <c r="P7" s="9">
        <v>2.151978</v>
      </c>
      <c r="Q7" s="9">
        <v>88.84328</v>
      </c>
      <c r="R7" s="9">
        <v>2.108938</v>
      </c>
      <c r="S7" s="9">
        <v>89.02097</v>
      </c>
      <c r="T7" s="9">
        <v>2.066759</v>
      </c>
      <c r="U7" s="9">
        <v>89.19901</v>
      </c>
      <c r="V7" s="9">
        <v>2.025424</v>
      </c>
      <c r="W7" s="9">
        <v>89.37741</v>
      </c>
      <c r="X7" s="9">
        <v>1.984916</v>
      </c>
      <c r="Y7" s="9">
        <v>89.55616</v>
      </c>
      <c r="Z7" s="9">
        <v>1.945217</v>
      </c>
      <c r="AA7" s="9">
        <v>89.73528</v>
      </c>
      <c r="AB7" s="9">
        <v>1.96</v>
      </c>
      <c r="AC7" s="9">
        <v>89.91475</v>
      </c>
      <c r="AD7" s="9">
        <v>1.868187</v>
      </c>
      <c r="AE7" s="9">
        <v>90.09458</v>
      </c>
      <c r="AF7" s="9">
        <v>1.830823</v>
      </c>
      <c r="AG7" s="9">
        <v>90.27477</v>
      </c>
      <c r="AH7" s="9">
        <v>1.794206</v>
      </c>
      <c r="AI7" s="9">
        <v>90.45531</v>
      </c>
      <c r="AJ7" s="9">
        <v>1.758322</v>
      </c>
      <c r="AK7" s="9">
        <v>90.63623</v>
      </c>
      <c r="AL7" s="9">
        <v>1.723156</v>
      </c>
      <c r="AM7" s="9">
        <v>90.8175</v>
      </c>
      <c r="AN7" s="9">
        <v>1.688693</v>
      </c>
      <c r="AO7" s="9">
        <v>90.99913</v>
      </c>
      <c r="AP7" s="9">
        <v>1.654919</v>
      </c>
      <c r="AQ7" s="9">
        <v>91.18113</v>
      </c>
      <c r="AR7" s="9">
        <v>1.621821</v>
      </c>
      <c r="AS7" s="9">
        <v>91.36349</v>
      </c>
      <c r="AT7" s="9">
        <v>1.62</v>
      </c>
      <c r="AU7" s="9">
        <v>91.54622</v>
      </c>
      <c r="AV7" s="9">
        <v>1.557596</v>
      </c>
      <c r="AW7" s="9">
        <v>91.72931</v>
      </c>
      <c r="AX7" s="9">
        <v>1.526445</v>
      </c>
      <c r="AY7" s="9">
        <v>91.91277</v>
      </c>
      <c r="AZ7" s="9">
        <v>1.495916</v>
      </c>
      <c r="BA7" s="9">
        <v>92.0966</v>
      </c>
      <c r="BB7" s="9">
        <v>1.465997</v>
      </c>
      <c r="BC7" s="9">
        <v>92.28079</v>
      </c>
      <c r="BD7" s="9">
        <v>1.436677</v>
      </c>
      <c r="BE7" s="9">
        <v>92.03</v>
      </c>
      <c r="BF7" s="9">
        <v>1.407944</v>
      </c>
      <c r="BG7" s="9">
        <v>91.91</v>
      </c>
      <c r="BH7" s="9">
        <v>1.41</v>
      </c>
      <c r="BI7" s="9">
        <v>91.89</v>
      </c>
    </row>
    <row r="8" s="6" customFormat="1" spans="1:61">
      <c r="A8" s="8" t="s">
        <v>38</v>
      </c>
      <c r="B8" s="9">
        <v>2.65749</v>
      </c>
      <c r="C8" s="9">
        <v>95.33084</v>
      </c>
      <c r="D8" s="9">
        <v>2.60434</v>
      </c>
      <c r="E8" s="9">
        <v>95.5215</v>
      </c>
      <c r="F8" s="9">
        <v>2.552254</v>
      </c>
      <c r="G8" s="9">
        <v>95.71254</v>
      </c>
      <c r="H8" s="9">
        <v>2.501208</v>
      </c>
      <c r="I8" s="9">
        <v>95.90397</v>
      </c>
      <c r="J8" s="9">
        <v>2.451184</v>
      </c>
      <c r="K8" s="9">
        <v>96.09578</v>
      </c>
      <c r="L8" s="9">
        <v>2.402161</v>
      </c>
      <c r="M8" s="9">
        <v>96.28797</v>
      </c>
      <c r="N8" s="9">
        <v>2.354117</v>
      </c>
      <c r="O8" s="9">
        <v>96.48054</v>
      </c>
      <c r="P8" s="9">
        <v>2.307035</v>
      </c>
      <c r="Q8" s="9">
        <v>96.67351</v>
      </c>
      <c r="R8" s="9">
        <v>2.260894</v>
      </c>
      <c r="S8" s="9">
        <v>95.53</v>
      </c>
      <c r="T8" s="9">
        <v>2.215676</v>
      </c>
      <c r="U8" s="9">
        <v>96.21</v>
      </c>
      <c r="V8" s="9">
        <v>2.171363</v>
      </c>
      <c r="W8" s="9">
        <v>97.25471</v>
      </c>
      <c r="X8" s="9">
        <v>2.127936</v>
      </c>
      <c r="Y8" s="9">
        <v>97.44922</v>
      </c>
      <c r="Z8" s="9">
        <v>2.085377</v>
      </c>
      <c r="AA8" s="9">
        <v>97.64412</v>
      </c>
      <c r="AB8" s="9">
        <v>2.043669</v>
      </c>
      <c r="AC8" s="9">
        <v>97.8394</v>
      </c>
      <c r="AD8" s="9">
        <v>2.002796</v>
      </c>
      <c r="AE8" s="9">
        <v>98.03508</v>
      </c>
      <c r="AF8" s="9">
        <v>1.96274</v>
      </c>
      <c r="AG8" s="9">
        <v>96.67</v>
      </c>
      <c r="AH8" s="9">
        <v>1.923485</v>
      </c>
      <c r="AI8" s="9">
        <v>96.43</v>
      </c>
      <c r="AJ8" s="9">
        <v>1.885016</v>
      </c>
      <c r="AK8" s="9">
        <v>96.87</v>
      </c>
      <c r="AL8" s="9">
        <v>1.847315</v>
      </c>
      <c r="AM8" s="9">
        <v>96.23</v>
      </c>
      <c r="AN8" s="9">
        <v>1.810369</v>
      </c>
      <c r="AO8" s="9">
        <v>95.54</v>
      </c>
      <c r="AP8" s="9">
        <v>1.774162</v>
      </c>
      <c r="AQ8" s="9">
        <v>95.23</v>
      </c>
      <c r="AR8" s="9">
        <v>1.738678</v>
      </c>
      <c r="AS8" s="9">
        <v>96.75</v>
      </c>
      <c r="AT8" s="9">
        <v>1.703905</v>
      </c>
      <c r="AU8" s="9">
        <v>95.45</v>
      </c>
      <c r="AV8" s="9">
        <v>1.669827</v>
      </c>
      <c r="AW8" s="9">
        <v>99.8139</v>
      </c>
      <c r="AX8" s="9">
        <v>1.63643</v>
      </c>
      <c r="AY8" s="9">
        <v>96.73</v>
      </c>
      <c r="AZ8" s="9">
        <v>1.75</v>
      </c>
      <c r="BA8" s="9">
        <v>96.32</v>
      </c>
      <c r="BB8" s="9">
        <v>1.69</v>
      </c>
      <c r="BC8" s="9">
        <v>95.55</v>
      </c>
      <c r="BD8" s="9">
        <v>1.8</v>
      </c>
      <c r="BE8" s="9">
        <v>98.23</v>
      </c>
      <c r="BF8" s="9">
        <v>1.76</v>
      </c>
      <c r="BG8" s="9">
        <v>97.53</v>
      </c>
      <c r="BH8" s="9">
        <v>1.9</v>
      </c>
      <c r="BI8" s="9">
        <v>96.56</v>
      </c>
    </row>
    <row r="9" s="6" customFormat="1" spans="1:61">
      <c r="A9" s="8" t="s">
        <v>39</v>
      </c>
      <c r="B9" s="9">
        <v>1.1</v>
      </c>
      <c r="C9" s="9">
        <v>89.88294</v>
      </c>
      <c r="D9" s="9">
        <v>1.1</v>
      </c>
      <c r="E9" s="9">
        <v>90.06271</v>
      </c>
      <c r="F9" s="9">
        <v>1.1</v>
      </c>
      <c r="G9" s="9">
        <v>90.24283</v>
      </c>
      <c r="H9" s="9">
        <v>1</v>
      </c>
      <c r="I9" s="9">
        <v>90.42332</v>
      </c>
      <c r="J9" s="9">
        <v>1.1</v>
      </c>
      <c r="K9" s="9">
        <v>90.60416</v>
      </c>
      <c r="L9" s="9">
        <v>1</v>
      </c>
      <c r="M9" s="9">
        <v>90.78537</v>
      </c>
      <c r="N9" s="9">
        <v>1.2</v>
      </c>
      <c r="O9" s="9">
        <v>90.96694</v>
      </c>
      <c r="P9" s="9">
        <v>1.1</v>
      </c>
      <c r="Q9" s="9">
        <v>91.14888</v>
      </c>
      <c r="R9" s="9">
        <v>0.9</v>
      </c>
      <c r="S9" s="9">
        <v>91.33117</v>
      </c>
      <c r="T9" s="9">
        <v>0.95</v>
      </c>
      <c r="U9" s="9">
        <v>91.51384</v>
      </c>
      <c r="V9" s="9">
        <v>1.1</v>
      </c>
      <c r="W9" s="9">
        <v>91.69686</v>
      </c>
      <c r="X9" s="9">
        <v>1</v>
      </c>
      <c r="Y9" s="9">
        <v>91.88026</v>
      </c>
      <c r="Z9" s="9">
        <v>0.8</v>
      </c>
      <c r="AA9" s="9">
        <v>92.06402</v>
      </c>
      <c r="AB9" s="9">
        <v>0.95</v>
      </c>
      <c r="AC9" s="9">
        <v>92.24815</v>
      </c>
      <c r="AD9" s="9">
        <v>0.92</v>
      </c>
      <c r="AE9" s="9">
        <v>92.43264</v>
      </c>
      <c r="AF9" s="9">
        <v>0.91</v>
      </c>
      <c r="AG9" s="9">
        <v>92.61751</v>
      </c>
      <c r="AH9" s="9">
        <v>0.85</v>
      </c>
      <c r="AI9" s="9">
        <v>92.80274</v>
      </c>
      <c r="AJ9" s="9">
        <v>0.85</v>
      </c>
      <c r="AK9" s="9">
        <v>92.98835</v>
      </c>
      <c r="AL9" s="9">
        <v>0.75</v>
      </c>
      <c r="AM9" s="9">
        <v>93.17433</v>
      </c>
      <c r="AN9" s="9">
        <v>0.8</v>
      </c>
      <c r="AO9" s="9">
        <v>93.36067</v>
      </c>
      <c r="AP9" s="9">
        <v>0.82</v>
      </c>
      <c r="AQ9" s="9">
        <v>93.5474</v>
      </c>
      <c r="AR9" s="9">
        <v>0.79</v>
      </c>
      <c r="AS9" s="9">
        <v>93.73449</v>
      </c>
      <c r="AT9" s="9">
        <v>0.76</v>
      </c>
      <c r="AU9" s="9">
        <v>92.2</v>
      </c>
      <c r="AV9" s="9">
        <v>0.75</v>
      </c>
      <c r="AW9" s="9">
        <v>94.1098</v>
      </c>
      <c r="AX9" s="9">
        <v>0.81</v>
      </c>
      <c r="AY9" s="9">
        <v>93.2</v>
      </c>
      <c r="AZ9" s="9">
        <v>0.75</v>
      </c>
      <c r="BA9" s="9">
        <v>93</v>
      </c>
      <c r="BB9" s="9">
        <v>0.78</v>
      </c>
      <c r="BC9" s="9">
        <v>92.22</v>
      </c>
      <c r="BD9" s="9">
        <v>0.77</v>
      </c>
      <c r="BE9" s="9">
        <v>92</v>
      </c>
      <c r="BF9" s="9">
        <v>0.74</v>
      </c>
      <c r="BG9" s="9">
        <v>91</v>
      </c>
      <c r="BH9" s="9">
        <v>0.75</v>
      </c>
      <c r="BI9" s="9">
        <v>91</v>
      </c>
    </row>
    <row r="10" s="6" customFormat="1" spans="1:61">
      <c r="A10" s="8" t="s">
        <v>40</v>
      </c>
      <c r="B10" s="9">
        <v>1.003835</v>
      </c>
      <c r="C10" s="9">
        <v>90.08384</v>
      </c>
      <c r="D10" s="9">
        <v>0.983758</v>
      </c>
      <c r="E10" s="9">
        <v>90.26401</v>
      </c>
      <c r="F10" s="9">
        <v>0.964083</v>
      </c>
      <c r="G10" s="9">
        <v>90.44454</v>
      </c>
      <c r="H10" s="9">
        <v>0.944802</v>
      </c>
      <c r="I10" s="9">
        <v>90.62543</v>
      </c>
      <c r="J10" s="9">
        <v>1.1</v>
      </c>
      <c r="K10" s="9">
        <v>90.80668</v>
      </c>
      <c r="L10" s="9">
        <v>0.907388</v>
      </c>
      <c r="M10" s="9">
        <v>90.98829</v>
      </c>
      <c r="N10" s="9">
        <v>0.95</v>
      </c>
      <c r="O10" s="9">
        <v>91.17027</v>
      </c>
      <c r="P10" s="9">
        <v>0.871455</v>
      </c>
      <c r="Q10" s="9">
        <v>91.35261</v>
      </c>
      <c r="R10" s="9">
        <v>0.854026</v>
      </c>
      <c r="S10" s="9">
        <v>91.53531</v>
      </c>
      <c r="T10" s="9">
        <v>0.97</v>
      </c>
      <c r="U10" s="9">
        <v>91.71838</v>
      </c>
      <c r="V10" s="9">
        <v>0.820206</v>
      </c>
      <c r="W10" s="9">
        <v>91.90182</v>
      </c>
      <c r="X10" s="9">
        <v>0.803802</v>
      </c>
      <c r="Y10" s="9">
        <v>92.08563</v>
      </c>
      <c r="Z10" s="9">
        <v>0.87</v>
      </c>
      <c r="AA10" s="9">
        <v>92.2698</v>
      </c>
      <c r="AB10" s="9">
        <v>0.771972</v>
      </c>
      <c r="AC10" s="9">
        <v>92.45434</v>
      </c>
      <c r="AD10" s="9">
        <v>0.92</v>
      </c>
      <c r="AE10" s="9">
        <v>92.63924</v>
      </c>
      <c r="AF10" s="9">
        <v>0.91</v>
      </c>
      <c r="AG10" s="9">
        <v>92.82452</v>
      </c>
      <c r="AH10" s="9">
        <v>0.82</v>
      </c>
      <c r="AI10" s="9">
        <v>93.01017</v>
      </c>
      <c r="AJ10" s="9">
        <v>0.712042</v>
      </c>
      <c r="AK10" s="9">
        <v>93.19619</v>
      </c>
      <c r="AL10" s="9">
        <v>0.89</v>
      </c>
      <c r="AM10" s="9">
        <v>93.38259</v>
      </c>
      <c r="AN10" s="9">
        <v>1.1</v>
      </c>
      <c r="AO10" s="9">
        <v>93.56935</v>
      </c>
      <c r="AP10" s="9">
        <v>0.92</v>
      </c>
      <c r="AQ10" s="9">
        <v>93.75649</v>
      </c>
      <c r="AR10" s="9">
        <v>0.86</v>
      </c>
      <c r="AS10" s="9">
        <v>93.944</v>
      </c>
      <c r="AT10" s="9">
        <v>0.78</v>
      </c>
      <c r="AU10" s="9">
        <v>94.13189</v>
      </c>
      <c r="AV10" s="9">
        <v>0.89</v>
      </c>
      <c r="AW10" s="9">
        <v>94.32015</v>
      </c>
      <c r="AX10" s="9">
        <v>1.1</v>
      </c>
      <c r="AY10" s="9">
        <v>94.50879</v>
      </c>
      <c r="AZ10" s="9">
        <v>0.92</v>
      </c>
      <c r="BA10" s="9">
        <v>94.69781</v>
      </c>
      <c r="BB10" s="9">
        <v>0.95</v>
      </c>
      <c r="BC10" s="9">
        <v>94.88721</v>
      </c>
      <c r="BD10" s="9">
        <v>0.87</v>
      </c>
      <c r="BE10" s="9">
        <v>95.07698</v>
      </c>
      <c r="BF10" s="9">
        <v>0.88</v>
      </c>
      <c r="BG10" s="9">
        <v>95.26714</v>
      </c>
      <c r="BH10" s="9">
        <v>0.86</v>
      </c>
      <c r="BI10" s="9">
        <v>95.45767</v>
      </c>
    </row>
    <row r="11" s="6" customFormat="1" spans="1:61">
      <c r="A11" s="8" t="s">
        <v>41</v>
      </c>
      <c r="B11" s="9">
        <v>1.839454</v>
      </c>
      <c r="C11" s="9">
        <v>93.45587</v>
      </c>
      <c r="D11" s="9">
        <v>1.83</v>
      </c>
      <c r="E11" s="9">
        <v>93.64278</v>
      </c>
      <c r="F11" s="9">
        <v>1.81</v>
      </c>
      <c r="G11" s="9">
        <v>93.83007</v>
      </c>
      <c r="H11" s="9">
        <v>1.73128</v>
      </c>
      <c r="I11" s="9">
        <v>94.01773</v>
      </c>
      <c r="J11" s="9">
        <v>1.73</v>
      </c>
      <c r="K11" s="9">
        <v>93.23</v>
      </c>
      <c r="L11" s="9">
        <v>1.662721</v>
      </c>
      <c r="M11" s="9">
        <v>94.39418</v>
      </c>
      <c r="N11" s="9">
        <v>1.629466</v>
      </c>
      <c r="O11" s="9">
        <v>94.42</v>
      </c>
      <c r="P11" s="9">
        <v>1.596877</v>
      </c>
      <c r="Q11" s="9">
        <v>94.77213</v>
      </c>
      <c r="R11" s="9">
        <v>1.56494</v>
      </c>
      <c r="S11" s="9">
        <v>94.96168</v>
      </c>
      <c r="T11" s="9">
        <v>1.533641</v>
      </c>
      <c r="U11" s="9">
        <v>95.1516</v>
      </c>
      <c r="V11" s="9">
        <v>1.502968</v>
      </c>
      <c r="W11" s="9">
        <v>95.3419</v>
      </c>
      <c r="X11" s="9">
        <v>1.472909</v>
      </c>
      <c r="Y11" s="9">
        <v>95.53259</v>
      </c>
      <c r="Z11" s="9">
        <v>1.44345</v>
      </c>
      <c r="AA11" s="9">
        <v>94.96</v>
      </c>
      <c r="AB11" s="9">
        <v>1.414581</v>
      </c>
      <c r="AC11" s="9">
        <v>95.02</v>
      </c>
      <c r="AD11" s="9">
        <v>1.38629</v>
      </c>
      <c r="AE11" s="9">
        <v>96.10693</v>
      </c>
      <c r="AF11" s="9">
        <v>1.47</v>
      </c>
      <c r="AG11" s="9">
        <v>96.29914</v>
      </c>
      <c r="AH11" s="9">
        <v>1.5</v>
      </c>
      <c r="AI11" s="9">
        <v>96.49174</v>
      </c>
      <c r="AJ11" s="9">
        <v>1.304765</v>
      </c>
      <c r="AK11" s="9">
        <v>95.65</v>
      </c>
      <c r="AL11" s="9">
        <v>1.27867</v>
      </c>
      <c r="AM11" s="9">
        <v>96.87809</v>
      </c>
      <c r="AN11" s="9">
        <v>1.45</v>
      </c>
      <c r="AO11" s="9">
        <v>96.2</v>
      </c>
      <c r="AP11" s="9">
        <v>1.42</v>
      </c>
      <c r="AQ11" s="9">
        <v>95.99</v>
      </c>
      <c r="AR11" s="9">
        <v>1.5</v>
      </c>
      <c r="AS11" s="9">
        <v>94.36</v>
      </c>
      <c r="AT11" s="9">
        <v>1.179404</v>
      </c>
      <c r="AU11" s="9">
        <v>97.65545</v>
      </c>
      <c r="AV11" s="9">
        <v>1.42</v>
      </c>
      <c r="AW11" s="9">
        <v>95.32</v>
      </c>
      <c r="AX11" s="9">
        <v>1.41</v>
      </c>
      <c r="AY11" s="9">
        <v>95.41</v>
      </c>
      <c r="AZ11" s="9">
        <v>1.44</v>
      </c>
      <c r="BA11" s="9">
        <v>95.62</v>
      </c>
      <c r="BB11" s="9">
        <v>1.087845</v>
      </c>
      <c r="BC11" s="9">
        <v>95</v>
      </c>
      <c r="BD11" s="9">
        <v>1.35</v>
      </c>
      <c r="BE11" s="9">
        <v>94.5</v>
      </c>
      <c r="BF11" s="9">
        <v>1.32</v>
      </c>
      <c r="BG11" s="9">
        <v>94.32</v>
      </c>
      <c r="BH11" s="9">
        <v>1.4</v>
      </c>
      <c r="BI11" s="9">
        <v>95.65</v>
      </c>
    </row>
    <row r="12" s="6" customFormat="1" spans="1:61">
      <c r="A12" s="8" t="s">
        <v>42</v>
      </c>
      <c r="B12" s="9">
        <v>2.252892</v>
      </c>
      <c r="C12" s="9">
        <v>94.63723</v>
      </c>
      <c r="D12" s="9">
        <v>2.207834</v>
      </c>
      <c r="E12" s="9">
        <v>94.82651</v>
      </c>
      <c r="F12" s="9">
        <v>2.163677</v>
      </c>
      <c r="G12" s="9">
        <v>95.01616</v>
      </c>
      <c r="H12" s="9">
        <v>2.120404</v>
      </c>
      <c r="I12" s="9">
        <v>95.20619</v>
      </c>
      <c r="J12" s="9">
        <v>2.12</v>
      </c>
      <c r="K12" s="9">
        <v>94.97</v>
      </c>
      <c r="L12" s="9">
        <v>2.13</v>
      </c>
      <c r="M12" s="9">
        <v>95.5874</v>
      </c>
      <c r="N12" s="9">
        <v>2.12</v>
      </c>
      <c r="O12" s="9">
        <v>95.77857</v>
      </c>
      <c r="P12" s="9">
        <v>1.955793</v>
      </c>
      <c r="Q12" s="9">
        <v>95.97013</v>
      </c>
      <c r="R12" s="9">
        <v>1.916677</v>
      </c>
      <c r="S12" s="9">
        <v>95.54</v>
      </c>
      <c r="T12" s="9">
        <v>1.878344</v>
      </c>
      <c r="U12" s="9">
        <v>96.3544</v>
      </c>
      <c r="V12" s="9">
        <v>1.840777</v>
      </c>
      <c r="W12" s="9">
        <v>96.5471</v>
      </c>
      <c r="X12" s="9">
        <v>1.803961</v>
      </c>
      <c r="Y12" s="9">
        <v>96.7402</v>
      </c>
      <c r="Z12" s="9">
        <v>1.81</v>
      </c>
      <c r="AA12" s="9">
        <v>95.55</v>
      </c>
      <c r="AB12" s="9">
        <v>1.732524</v>
      </c>
      <c r="AC12" s="9">
        <v>97.12755</v>
      </c>
      <c r="AD12" s="9">
        <v>1.697874</v>
      </c>
      <c r="AE12" s="9">
        <v>96.52</v>
      </c>
      <c r="AF12" s="9">
        <v>1.663916</v>
      </c>
      <c r="AG12" s="9">
        <v>95.98</v>
      </c>
      <c r="AH12" s="9">
        <v>1.630638</v>
      </c>
      <c r="AI12" s="9">
        <v>96.52</v>
      </c>
      <c r="AJ12" s="9">
        <v>1.598025</v>
      </c>
      <c r="AK12" s="9">
        <v>97.9069</v>
      </c>
      <c r="AL12" s="9">
        <v>1.62</v>
      </c>
      <c r="AM12" s="9">
        <v>95.12</v>
      </c>
      <c r="AN12" s="9">
        <v>1.534743</v>
      </c>
      <c r="AO12" s="9">
        <v>95</v>
      </c>
      <c r="AP12" s="9">
        <v>1.504049</v>
      </c>
      <c r="AQ12" s="9">
        <v>96.12</v>
      </c>
      <c r="AR12" s="9">
        <v>1.473968</v>
      </c>
      <c r="AS12" s="9">
        <v>92.23</v>
      </c>
      <c r="AT12" s="9">
        <v>1.444488</v>
      </c>
      <c r="AU12" s="9">
        <v>95.4</v>
      </c>
      <c r="AV12" s="9">
        <v>1.415598</v>
      </c>
      <c r="AW12" s="9">
        <v>94.78</v>
      </c>
      <c r="AX12" s="9">
        <v>1.41</v>
      </c>
      <c r="AY12" s="9">
        <v>93.29</v>
      </c>
      <c r="AZ12" s="9">
        <v>1.359541</v>
      </c>
      <c r="BA12" s="9">
        <v>94.1</v>
      </c>
      <c r="BB12" s="9">
        <v>1.33235</v>
      </c>
      <c r="BC12" s="9">
        <v>94.13</v>
      </c>
      <c r="BD12" s="9">
        <v>1.305703</v>
      </c>
      <c r="BE12" s="9">
        <v>94.14</v>
      </c>
      <c r="BF12" s="9">
        <v>1.279589</v>
      </c>
      <c r="BG12" s="9">
        <v>95.2</v>
      </c>
      <c r="BH12" s="9">
        <v>1.3</v>
      </c>
      <c r="BI12" s="9">
        <v>94.92</v>
      </c>
    </row>
    <row r="13" s="6" customFormat="1" spans="1:61">
      <c r="A13" s="8" t="s">
        <v>43</v>
      </c>
      <c r="B13" s="9">
        <v>1.968869</v>
      </c>
      <c r="C13" s="9">
        <v>91.04835</v>
      </c>
      <c r="D13" s="9">
        <v>1.929492</v>
      </c>
      <c r="E13" s="9">
        <v>91.23045</v>
      </c>
      <c r="F13" s="9">
        <v>1.890902</v>
      </c>
      <c r="G13" s="9">
        <v>91.41291</v>
      </c>
      <c r="H13" s="9">
        <v>1.91</v>
      </c>
      <c r="I13" s="9">
        <v>91.59574</v>
      </c>
      <c r="J13" s="9">
        <v>1.89</v>
      </c>
      <c r="K13" s="9">
        <v>91.77893</v>
      </c>
      <c r="L13" s="9">
        <v>1.779702</v>
      </c>
      <c r="M13" s="9">
        <v>91.96248</v>
      </c>
      <c r="N13" s="9">
        <v>1.744108</v>
      </c>
      <c r="O13" s="9">
        <v>92.14641</v>
      </c>
      <c r="P13" s="9">
        <v>1.709226</v>
      </c>
      <c r="Q13" s="9">
        <v>92.3307</v>
      </c>
      <c r="R13" s="9">
        <v>1.675041</v>
      </c>
      <c r="S13" s="9">
        <v>92.51536</v>
      </c>
      <c r="T13" s="9">
        <v>1.64154</v>
      </c>
      <c r="U13" s="9">
        <v>92.70039</v>
      </c>
      <c r="V13" s="9">
        <v>1.60871</v>
      </c>
      <c r="W13" s="9">
        <v>92.8858</v>
      </c>
      <c r="X13" s="9">
        <v>1.576535</v>
      </c>
      <c r="Y13" s="9">
        <v>93.07157</v>
      </c>
      <c r="Z13" s="9">
        <v>1.62</v>
      </c>
      <c r="AA13" s="9">
        <v>93.25771</v>
      </c>
      <c r="AB13" s="9">
        <v>1.514105</v>
      </c>
      <c r="AC13" s="9">
        <v>93.44423</v>
      </c>
      <c r="AD13" s="9">
        <v>1.483823</v>
      </c>
      <c r="AE13" s="9">
        <v>93.42</v>
      </c>
      <c r="AF13" s="9">
        <v>1.454146</v>
      </c>
      <c r="AG13" s="9">
        <v>93.81838</v>
      </c>
      <c r="AH13" s="9">
        <v>1.425063</v>
      </c>
      <c r="AI13" s="9">
        <v>93.81</v>
      </c>
      <c r="AJ13" s="9">
        <v>1.396562</v>
      </c>
      <c r="AK13" s="9">
        <v>94.19402</v>
      </c>
      <c r="AL13" s="9">
        <v>1.368631</v>
      </c>
      <c r="AM13" s="9">
        <v>94.38241</v>
      </c>
      <c r="AN13" s="9">
        <v>1.341258</v>
      </c>
      <c r="AO13" s="9">
        <v>94.57118</v>
      </c>
      <c r="AP13" s="9">
        <v>1.314433</v>
      </c>
      <c r="AQ13" s="9">
        <v>92.25</v>
      </c>
      <c r="AR13" s="9">
        <v>1.38</v>
      </c>
      <c r="AS13" s="9">
        <v>94.94984</v>
      </c>
      <c r="AT13" s="9">
        <v>1.262381</v>
      </c>
      <c r="AU13" s="9">
        <v>95.13974</v>
      </c>
      <c r="AV13" s="9">
        <v>1.237134</v>
      </c>
      <c r="AW13" s="9">
        <v>94.12</v>
      </c>
      <c r="AX13" s="9">
        <v>1.212391</v>
      </c>
      <c r="AY13" s="9">
        <v>94.15</v>
      </c>
      <c r="AZ13" s="9">
        <v>1.188143</v>
      </c>
      <c r="BA13" s="9">
        <v>95.71172</v>
      </c>
      <c r="BB13" s="9">
        <v>1.16438</v>
      </c>
      <c r="BC13" s="9">
        <v>92</v>
      </c>
      <c r="BD13" s="9">
        <v>1.141093</v>
      </c>
      <c r="BE13" s="9">
        <v>93.33</v>
      </c>
      <c r="BF13" s="9">
        <v>1.118271</v>
      </c>
      <c r="BG13" s="9">
        <v>93.23</v>
      </c>
      <c r="BH13" s="9">
        <v>1.15</v>
      </c>
      <c r="BI13" s="9">
        <v>92.29</v>
      </c>
    </row>
    <row r="14" s="6" customFormat="1" spans="1:61">
      <c r="A14" s="8" t="s">
        <v>44</v>
      </c>
      <c r="B14" s="9">
        <v>2.109034</v>
      </c>
      <c r="C14" s="9">
        <v>91.22714</v>
      </c>
      <c r="D14" s="9">
        <v>2.066854</v>
      </c>
      <c r="E14" s="9">
        <v>91.4096</v>
      </c>
      <c r="F14" s="9">
        <v>2.025517</v>
      </c>
      <c r="G14" s="9">
        <v>91.59242</v>
      </c>
      <c r="H14" s="9">
        <v>1.985006</v>
      </c>
      <c r="I14" s="9">
        <v>91.7756</v>
      </c>
      <c r="J14" s="9">
        <v>1.97</v>
      </c>
      <c r="K14" s="9">
        <v>91.32</v>
      </c>
      <c r="L14" s="9">
        <v>1.9064</v>
      </c>
      <c r="M14" s="9">
        <v>92.14307</v>
      </c>
      <c r="N14" s="9">
        <v>1.868272</v>
      </c>
      <c r="O14" s="9">
        <v>92.32736</v>
      </c>
      <c r="P14" s="9">
        <v>1.830906</v>
      </c>
      <c r="Q14" s="9">
        <v>92.51201</v>
      </c>
      <c r="R14" s="9">
        <v>1.794288</v>
      </c>
      <c r="S14" s="9">
        <v>91.76</v>
      </c>
      <c r="T14" s="9">
        <v>1.758403</v>
      </c>
      <c r="U14" s="9">
        <v>92.88243</v>
      </c>
      <c r="V14" s="9">
        <v>1.75</v>
      </c>
      <c r="W14" s="9">
        <v>93.0682</v>
      </c>
      <c r="X14" s="9">
        <v>1.8</v>
      </c>
      <c r="Y14" s="9">
        <v>93.25433</v>
      </c>
      <c r="Z14" s="9">
        <v>1.654994</v>
      </c>
      <c r="AA14" s="9">
        <v>93.44084</v>
      </c>
      <c r="AB14" s="9">
        <v>1.621895</v>
      </c>
      <c r="AC14" s="9">
        <v>93.62772</v>
      </c>
      <c r="AD14" s="9">
        <v>1.589457</v>
      </c>
      <c r="AE14" s="9">
        <v>92.92</v>
      </c>
      <c r="AF14" s="9">
        <v>1.557668</v>
      </c>
      <c r="AG14" s="9">
        <v>94.00261</v>
      </c>
      <c r="AH14" s="9">
        <v>1.526514</v>
      </c>
      <c r="AI14" s="9">
        <v>93.29</v>
      </c>
      <c r="AJ14" s="9">
        <v>1.495984</v>
      </c>
      <c r="AK14" s="9">
        <v>94.37899</v>
      </c>
      <c r="AL14" s="9">
        <v>1.52</v>
      </c>
      <c r="AM14" s="9">
        <v>94.56775</v>
      </c>
      <c r="AN14" s="9">
        <v>1.51</v>
      </c>
      <c r="AO14" s="9">
        <v>94.75689</v>
      </c>
      <c r="AP14" s="9">
        <v>1.54</v>
      </c>
      <c r="AQ14" s="9">
        <v>94.9464</v>
      </c>
      <c r="AR14" s="9">
        <v>1.49</v>
      </c>
      <c r="AS14" s="9">
        <v>95.13629</v>
      </c>
      <c r="AT14" s="9">
        <v>1.48</v>
      </c>
      <c r="AU14" s="9">
        <v>95.32657</v>
      </c>
      <c r="AV14" s="9">
        <v>1.51</v>
      </c>
      <c r="AW14" s="9">
        <v>94.59</v>
      </c>
      <c r="AX14" s="9">
        <v>1.49</v>
      </c>
      <c r="AY14" s="9">
        <v>95.70825</v>
      </c>
      <c r="AZ14" s="9">
        <v>1.47</v>
      </c>
      <c r="BA14" s="9">
        <v>95.89967</v>
      </c>
      <c r="BB14" s="9">
        <v>1.48</v>
      </c>
      <c r="BC14" s="9">
        <v>93.28</v>
      </c>
      <c r="BD14" s="9">
        <v>1.47</v>
      </c>
      <c r="BE14" s="9">
        <v>94.18</v>
      </c>
      <c r="BF14" s="9">
        <v>1.46</v>
      </c>
      <c r="BG14" s="9">
        <v>95.46</v>
      </c>
      <c r="BH14" s="9">
        <v>1.45</v>
      </c>
      <c r="BI14" s="9">
        <v>96.66917</v>
      </c>
    </row>
    <row r="15" s="6" customFormat="1" spans="1:61">
      <c r="A15" s="8" t="s">
        <v>45</v>
      </c>
      <c r="B15" s="9">
        <v>1.459362</v>
      </c>
      <c r="C15" s="9">
        <v>88.56179</v>
      </c>
      <c r="D15" s="9">
        <v>1.430175</v>
      </c>
      <c r="E15" s="9">
        <v>88.73891</v>
      </c>
      <c r="F15" s="9">
        <v>1.401571</v>
      </c>
      <c r="G15" s="9">
        <v>88.91639</v>
      </c>
      <c r="H15" s="9">
        <v>1.37354</v>
      </c>
      <c r="I15" s="9">
        <v>89.09422</v>
      </c>
      <c r="J15" s="9">
        <v>1.346069</v>
      </c>
      <c r="K15" s="9">
        <v>89.11</v>
      </c>
      <c r="L15" s="9">
        <v>1.319148</v>
      </c>
      <c r="M15" s="9">
        <v>89.45095</v>
      </c>
      <c r="N15" s="9">
        <v>1.292765</v>
      </c>
      <c r="O15" s="9">
        <v>89.62986</v>
      </c>
      <c r="P15" s="9">
        <v>1.266909</v>
      </c>
      <c r="Q15" s="9">
        <v>89.80912</v>
      </c>
      <c r="R15" s="9">
        <v>1.241571</v>
      </c>
      <c r="S15" s="9">
        <v>89.98873</v>
      </c>
      <c r="T15" s="9">
        <v>1.21674</v>
      </c>
      <c r="U15" s="9">
        <v>90.16871</v>
      </c>
      <c r="V15" s="9">
        <v>1.192405</v>
      </c>
      <c r="W15" s="9">
        <v>90.34905</v>
      </c>
      <c r="X15" s="9">
        <v>1.168557</v>
      </c>
      <c r="Y15" s="9">
        <v>90.52975</v>
      </c>
      <c r="Z15" s="9">
        <v>1.145186</v>
      </c>
      <c r="AA15" s="9">
        <v>90.71081</v>
      </c>
      <c r="AB15" s="9">
        <v>1.122282</v>
      </c>
      <c r="AC15" s="9">
        <v>90.89223</v>
      </c>
      <c r="AD15" s="9">
        <v>1.099836</v>
      </c>
      <c r="AE15" s="9">
        <v>91.07401</v>
      </c>
      <c r="AF15" s="9">
        <v>1.07784</v>
      </c>
      <c r="AG15" s="9">
        <v>91.25616</v>
      </c>
      <c r="AH15" s="9">
        <v>1.056283</v>
      </c>
      <c r="AI15" s="9">
        <v>91.43867</v>
      </c>
      <c r="AJ15" s="9">
        <v>1.035157</v>
      </c>
      <c r="AK15" s="9">
        <v>89.94</v>
      </c>
      <c r="AL15" s="9">
        <v>1.014454</v>
      </c>
      <c r="AM15" s="9">
        <v>91.80479</v>
      </c>
      <c r="AN15" s="9">
        <v>1.1</v>
      </c>
      <c r="AO15" s="9">
        <v>91.9884</v>
      </c>
      <c r="AP15" s="9">
        <v>0.974282</v>
      </c>
      <c r="AQ15" s="9">
        <v>91.21</v>
      </c>
      <c r="AR15" s="9">
        <v>1.05</v>
      </c>
      <c r="AS15" s="9">
        <v>92.35672</v>
      </c>
      <c r="AT15" s="9">
        <v>0.99</v>
      </c>
      <c r="AU15" s="9">
        <v>91.98</v>
      </c>
      <c r="AV15" s="9">
        <v>0.916986</v>
      </c>
      <c r="AW15" s="9">
        <v>92.72652</v>
      </c>
      <c r="AX15" s="9">
        <v>0.898646</v>
      </c>
      <c r="AY15" s="9">
        <v>92.05</v>
      </c>
      <c r="AZ15" s="9">
        <v>1.1</v>
      </c>
      <c r="BA15" s="9">
        <v>93.0978</v>
      </c>
      <c r="BB15" s="9">
        <v>0.86306</v>
      </c>
      <c r="BC15" s="9">
        <v>93.06</v>
      </c>
      <c r="BD15" s="9">
        <v>1</v>
      </c>
      <c r="BE15" s="9">
        <v>93.12</v>
      </c>
      <c r="BF15" s="9">
        <v>0.89</v>
      </c>
      <c r="BG15" s="9">
        <v>93.6575</v>
      </c>
      <c r="BH15" s="9">
        <v>0.82</v>
      </c>
      <c r="BI15" s="9">
        <v>92.76</v>
      </c>
    </row>
    <row r="16" s="6" customFormat="1" spans="1:61">
      <c r="A16" s="8" t="s">
        <v>46</v>
      </c>
      <c r="B16" s="9">
        <v>2.736671</v>
      </c>
      <c r="C16" s="9">
        <v>90.86648</v>
      </c>
      <c r="D16" s="9">
        <v>2.681938</v>
      </c>
      <c r="E16" s="9">
        <v>91.04822</v>
      </c>
      <c r="F16" s="9">
        <v>2.628299</v>
      </c>
      <c r="G16" s="9">
        <v>91.23031</v>
      </c>
      <c r="H16" s="9">
        <v>2.575733</v>
      </c>
      <c r="I16" s="9">
        <v>91.41277</v>
      </c>
      <c r="J16" s="9">
        <v>2.57</v>
      </c>
      <c r="K16" s="9">
        <v>90.99</v>
      </c>
      <c r="L16" s="9">
        <v>2.473734</v>
      </c>
      <c r="M16" s="9">
        <v>91.77879</v>
      </c>
      <c r="N16" s="9">
        <v>2.424259</v>
      </c>
      <c r="O16" s="9">
        <v>91.96235</v>
      </c>
      <c r="P16" s="9">
        <v>2.375774</v>
      </c>
      <c r="Q16" s="9">
        <v>92.14627</v>
      </c>
      <c r="R16" s="9">
        <v>2.328258</v>
      </c>
      <c r="S16" s="9">
        <v>92.33056</v>
      </c>
      <c r="T16" s="9">
        <v>2.281693</v>
      </c>
      <c r="U16" s="9">
        <v>92.51523</v>
      </c>
      <c r="V16" s="9">
        <v>2.236059</v>
      </c>
      <c r="W16" s="9">
        <v>92.70026</v>
      </c>
      <c r="X16" s="9">
        <v>2.22</v>
      </c>
      <c r="Y16" s="9">
        <v>92.88566</v>
      </c>
      <c r="Z16" s="9">
        <v>2.147511</v>
      </c>
      <c r="AA16" s="9">
        <v>91.17</v>
      </c>
      <c r="AB16" s="9">
        <v>2.104561</v>
      </c>
      <c r="AC16" s="9">
        <v>93.25757</v>
      </c>
      <c r="AD16" s="9">
        <v>2.06247</v>
      </c>
      <c r="AE16" s="9">
        <v>93.44409</v>
      </c>
      <c r="AF16" s="9">
        <v>2.021221</v>
      </c>
      <c r="AG16" s="9">
        <v>93.63097</v>
      </c>
      <c r="AH16" s="9">
        <v>1.980796</v>
      </c>
      <c r="AI16" s="9">
        <v>93.81824</v>
      </c>
      <c r="AJ16" s="9">
        <v>2.1</v>
      </c>
      <c r="AK16" s="9">
        <v>94.00587</v>
      </c>
      <c r="AL16" s="9">
        <v>1.902357</v>
      </c>
      <c r="AM16" s="9">
        <v>94.19388</v>
      </c>
      <c r="AN16" s="9">
        <v>1.86431</v>
      </c>
      <c r="AO16" s="9">
        <v>94.38227</v>
      </c>
      <c r="AP16" s="9">
        <v>1.827023</v>
      </c>
      <c r="AQ16" s="9">
        <v>94.57104</v>
      </c>
      <c r="AR16" s="9">
        <v>1.790483</v>
      </c>
      <c r="AS16" s="9">
        <v>94.76018</v>
      </c>
      <c r="AT16" s="9">
        <v>1.754673</v>
      </c>
      <c r="AU16" s="9">
        <v>93.29</v>
      </c>
      <c r="AV16" s="9">
        <v>1.75</v>
      </c>
      <c r="AW16" s="9">
        <v>95.1396</v>
      </c>
      <c r="AX16" s="9">
        <v>1.685188</v>
      </c>
      <c r="AY16" s="9">
        <v>95.32988</v>
      </c>
      <c r="AZ16" s="9">
        <v>1.651484</v>
      </c>
      <c r="BA16" s="9">
        <v>95.52054</v>
      </c>
      <c r="BB16" s="9">
        <v>1.618455</v>
      </c>
      <c r="BC16" s="9">
        <v>95.71158</v>
      </c>
      <c r="BD16" s="9">
        <v>1.62</v>
      </c>
      <c r="BE16" s="9">
        <v>94.89</v>
      </c>
      <c r="BF16" s="9">
        <v>1.554364</v>
      </c>
      <c r="BG16" s="9">
        <v>96.09481</v>
      </c>
      <c r="BH16" s="9">
        <v>1.52</v>
      </c>
      <c r="BI16" s="9">
        <v>96.287</v>
      </c>
    </row>
    <row r="17" s="6" customFormat="1" spans="1:61">
      <c r="A17" s="8" t="s">
        <v>47</v>
      </c>
      <c r="B17" s="9">
        <v>2.459196</v>
      </c>
      <c r="C17" s="9">
        <v>93.75713</v>
      </c>
      <c r="D17" s="9">
        <v>2.410012</v>
      </c>
      <c r="E17" s="9">
        <v>93.94464</v>
      </c>
      <c r="F17" s="9">
        <v>2.361812</v>
      </c>
      <c r="G17" s="9">
        <v>94.13253</v>
      </c>
      <c r="H17" s="9">
        <v>2.314575</v>
      </c>
      <c r="I17" s="9">
        <v>94.3208</v>
      </c>
      <c r="J17" s="9">
        <v>2.268284</v>
      </c>
      <c r="K17" s="9">
        <v>94.50944</v>
      </c>
      <c r="L17" s="9">
        <v>2.222918</v>
      </c>
      <c r="M17" s="9">
        <v>94.69846</v>
      </c>
      <c r="N17" s="9">
        <v>2.17846</v>
      </c>
      <c r="O17" s="9">
        <v>94.23</v>
      </c>
      <c r="P17" s="9">
        <v>2.134891</v>
      </c>
      <c r="Q17" s="9">
        <v>95.07763</v>
      </c>
      <c r="R17" s="9">
        <v>2.092193</v>
      </c>
      <c r="S17" s="9">
        <v>95.26779</v>
      </c>
      <c r="T17" s="9">
        <v>2.050349</v>
      </c>
      <c r="U17" s="9">
        <v>95.45832</v>
      </c>
      <c r="V17" s="9">
        <v>2.009342</v>
      </c>
      <c r="W17" s="9">
        <v>95.64924</v>
      </c>
      <c r="X17" s="9">
        <v>1.969155</v>
      </c>
      <c r="Y17" s="9">
        <v>94.81</v>
      </c>
      <c r="Z17" s="9">
        <v>1.929772</v>
      </c>
      <c r="AA17" s="9">
        <v>95.8</v>
      </c>
      <c r="AB17" s="9">
        <v>2.01</v>
      </c>
      <c r="AC17" s="9">
        <v>96.22428</v>
      </c>
      <c r="AD17" s="9">
        <v>2.1</v>
      </c>
      <c r="AE17" s="9">
        <v>94.32</v>
      </c>
      <c r="AF17" s="9">
        <v>1.95</v>
      </c>
      <c r="AG17" s="9">
        <v>94.15</v>
      </c>
      <c r="AH17" s="9">
        <v>1.88</v>
      </c>
      <c r="AI17" s="9">
        <v>96.80278</v>
      </c>
      <c r="AJ17" s="9">
        <v>1.744361</v>
      </c>
      <c r="AK17" s="9">
        <v>96.99639</v>
      </c>
      <c r="AL17" s="9">
        <v>1.9</v>
      </c>
      <c r="AM17" s="9">
        <v>95.72</v>
      </c>
      <c r="AN17" s="9">
        <v>1.675284</v>
      </c>
      <c r="AO17" s="9">
        <v>94.98</v>
      </c>
      <c r="AP17" s="9">
        <v>1.88</v>
      </c>
      <c r="AQ17" s="9">
        <v>95.26</v>
      </c>
      <c r="AR17" s="9">
        <v>1.7</v>
      </c>
      <c r="AS17" s="9">
        <v>94.86</v>
      </c>
      <c r="AT17" s="9">
        <v>1.75</v>
      </c>
      <c r="AU17" s="9">
        <v>97.97024</v>
      </c>
      <c r="AV17" s="9">
        <v>1.6</v>
      </c>
      <c r="AW17" s="9">
        <v>95.21</v>
      </c>
      <c r="AX17" s="9">
        <v>1.514324</v>
      </c>
      <c r="AY17" s="9">
        <v>95.31</v>
      </c>
      <c r="AZ17" s="9">
        <v>1.7</v>
      </c>
      <c r="BA17" s="9">
        <v>95.48</v>
      </c>
      <c r="BB17" s="9">
        <v>1.75</v>
      </c>
      <c r="BC17" s="9">
        <v>95.69</v>
      </c>
      <c r="BD17" s="9">
        <v>1.68</v>
      </c>
      <c r="BE17" s="9">
        <v>94.76</v>
      </c>
      <c r="BF17" s="9">
        <v>1.71</v>
      </c>
      <c r="BG17" s="9">
        <v>94.78</v>
      </c>
      <c r="BH17" s="9">
        <v>1.76</v>
      </c>
      <c r="BI17" s="9">
        <v>95.34</v>
      </c>
    </row>
    <row r="18" s="6" customFormat="1" spans="1:61">
      <c r="A18" s="8" t="s">
        <v>48</v>
      </c>
      <c r="B18" s="9">
        <v>2.01252</v>
      </c>
      <c r="C18" s="9">
        <v>90.72343</v>
      </c>
      <c r="D18" s="9">
        <v>1.97227</v>
      </c>
      <c r="E18" s="9">
        <v>90.90488</v>
      </c>
      <c r="F18" s="9">
        <v>1.932825</v>
      </c>
      <c r="G18" s="9">
        <v>91.08669</v>
      </c>
      <c r="H18" s="9">
        <v>1.894168</v>
      </c>
      <c r="I18" s="9">
        <v>91.26886</v>
      </c>
      <c r="J18" s="9">
        <v>1.9</v>
      </c>
      <c r="K18" s="9">
        <v>91.4514</v>
      </c>
      <c r="L18" s="9">
        <v>1.819159</v>
      </c>
      <c r="M18" s="9">
        <v>91.6343</v>
      </c>
      <c r="N18" s="9">
        <v>1.782776</v>
      </c>
      <c r="O18" s="9">
        <v>91.81757</v>
      </c>
      <c r="P18" s="9">
        <v>1.74712</v>
      </c>
      <c r="Q18" s="9">
        <v>92.00121</v>
      </c>
      <c r="R18" s="9">
        <v>1.712178</v>
      </c>
      <c r="S18" s="9">
        <v>92.18521</v>
      </c>
      <c r="T18" s="9">
        <v>1.75</v>
      </c>
      <c r="U18" s="9">
        <v>92.36958</v>
      </c>
      <c r="V18" s="9">
        <v>1.644376</v>
      </c>
      <c r="W18" s="9">
        <v>92.55432</v>
      </c>
      <c r="X18" s="9">
        <v>1.611488</v>
      </c>
      <c r="Y18" s="9">
        <v>92.73943</v>
      </c>
      <c r="Z18" s="9">
        <v>1.64</v>
      </c>
      <c r="AA18" s="9">
        <v>92.92491</v>
      </c>
      <c r="AB18" s="9">
        <v>1.547673</v>
      </c>
      <c r="AC18" s="9">
        <v>93.11076</v>
      </c>
      <c r="AD18" s="9">
        <v>1.51672</v>
      </c>
      <c r="AE18" s="9">
        <v>93.29698</v>
      </c>
      <c r="AF18" s="9">
        <v>1.486385</v>
      </c>
      <c r="AG18" s="9">
        <v>93.48357</v>
      </c>
      <c r="AH18" s="9">
        <v>1.63</v>
      </c>
      <c r="AI18" s="9">
        <v>93.67054</v>
      </c>
      <c r="AJ18" s="9">
        <v>1.427525</v>
      </c>
      <c r="AK18" s="9">
        <v>93.85788</v>
      </c>
      <c r="AL18" s="9">
        <v>1.398974</v>
      </c>
      <c r="AM18" s="9">
        <v>94.0456</v>
      </c>
      <c r="AN18" s="9">
        <v>1.370995</v>
      </c>
      <c r="AO18" s="9">
        <v>94.23369</v>
      </c>
      <c r="AP18" s="9">
        <v>1.53</v>
      </c>
      <c r="AQ18" s="9">
        <v>93.43</v>
      </c>
      <c r="AR18" s="9">
        <v>1.316703</v>
      </c>
      <c r="AS18" s="9">
        <v>94.16</v>
      </c>
      <c r="AT18" s="9">
        <v>1.290369</v>
      </c>
      <c r="AU18" s="9">
        <v>94.52</v>
      </c>
      <c r="AV18" s="9">
        <v>1.264562</v>
      </c>
      <c r="AW18" s="9">
        <v>93.99</v>
      </c>
      <c r="AX18" s="9">
        <v>1.23927</v>
      </c>
      <c r="AY18" s="9">
        <v>95.1798</v>
      </c>
      <c r="AZ18" s="9">
        <v>1.3</v>
      </c>
      <c r="BA18" s="9">
        <v>95.37016</v>
      </c>
      <c r="BB18" s="9">
        <v>1.31</v>
      </c>
      <c r="BC18" s="9">
        <v>95.5609</v>
      </c>
      <c r="BD18" s="9">
        <v>1.28</v>
      </c>
      <c r="BE18" s="9">
        <v>95.21</v>
      </c>
      <c r="BF18" s="9">
        <v>1.29</v>
      </c>
      <c r="BG18" s="9">
        <v>94.76</v>
      </c>
      <c r="BH18" s="9">
        <v>1.27</v>
      </c>
      <c r="BI18" s="9">
        <v>94.32</v>
      </c>
    </row>
    <row r="19" s="6" customFormat="1" spans="1:61">
      <c r="A19" s="8" t="s">
        <v>49</v>
      </c>
      <c r="B19" s="9">
        <v>1.520463</v>
      </c>
      <c r="C19" s="9">
        <v>88.78793</v>
      </c>
      <c r="D19" s="9">
        <v>1.490053</v>
      </c>
      <c r="E19" s="9">
        <v>88.9655</v>
      </c>
      <c r="F19" s="9">
        <v>1.460252</v>
      </c>
      <c r="G19" s="9">
        <v>89.14343</v>
      </c>
      <c r="H19" s="9">
        <v>1.431047</v>
      </c>
      <c r="I19" s="9">
        <v>89.32172</v>
      </c>
      <c r="J19" s="9">
        <v>1.402426</v>
      </c>
      <c r="K19" s="9">
        <v>89.50036</v>
      </c>
      <c r="L19" s="9">
        <v>1.374378</v>
      </c>
      <c r="M19" s="9">
        <v>89.67936</v>
      </c>
      <c r="N19" s="9">
        <v>1.34689</v>
      </c>
      <c r="O19" s="9">
        <v>89.85872</v>
      </c>
      <c r="P19" s="9">
        <v>1.319952</v>
      </c>
      <c r="Q19" s="9">
        <v>90.03844</v>
      </c>
      <c r="R19" s="9">
        <v>1.293553</v>
      </c>
      <c r="S19" s="9">
        <v>90.21852</v>
      </c>
      <c r="T19" s="9">
        <v>1.267682</v>
      </c>
      <c r="U19" s="9">
        <v>90.39895</v>
      </c>
      <c r="V19" s="9">
        <v>1.242329</v>
      </c>
      <c r="W19" s="9">
        <v>90.57975</v>
      </c>
      <c r="X19" s="9">
        <v>1.217482</v>
      </c>
      <c r="Y19" s="9">
        <v>90.76091</v>
      </c>
      <c r="Z19" s="9">
        <v>1.193132</v>
      </c>
      <c r="AA19" s="9">
        <v>90.94243</v>
      </c>
      <c r="AB19" s="9">
        <v>1.16927</v>
      </c>
      <c r="AC19" s="9">
        <v>91.12432</v>
      </c>
      <c r="AD19" s="9">
        <v>1.145884</v>
      </c>
      <c r="AE19" s="9">
        <v>91.30657</v>
      </c>
      <c r="AF19" s="9">
        <v>1.122967</v>
      </c>
      <c r="AG19" s="9">
        <v>90.15</v>
      </c>
      <c r="AH19" s="9">
        <v>1.100507</v>
      </c>
      <c r="AI19" s="9">
        <v>91.67216</v>
      </c>
      <c r="AJ19" s="9">
        <v>1.1</v>
      </c>
      <c r="AK19" s="9">
        <v>91.8555</v>
      </c>
      <c r="AL19" s="9">
        <v>1.11</v>
      </c>
      <c r="AM19" s="9">
        <v>90.97</v>
      </c>
      <c r="AN19" s="9">
        <v>1.12</v>
      </c>
      <c r="AO19" s="9">
        <v>91.72</v>
      </c>
      <c r="AP19" s="9">
        <v>1.12</v>
      </c>
      <c r="AQ19" s="9">
        <v>91.12</v>
      </c>
      <c r="AR19" s="9">
        <v>1.1</v>
      </c>
      <c r="AS19" s="9">
        <v>92.59255</v>
      </c>
      <c r="AT19" s="9">
        <v>0.974876</v>
      </c>
      <c r="AU19" s="9">
        <v>92.77774</v>
      </c>
      <c r="AV19" s="9">
        <v>0.955378</v>
      </c>
      <c r="AW19" s="9">
        <v>91.65</v>
      </c>
      <c r="AX19" s="9">
        <v>0.936271</v>
      </c>
      <c r="AY19" s="9">
        <v>92.18</v>
      </c>
      <c r="AZ19" s="9">
        <v>0.99</v>
      </c>
      <c r="BA19" s="9">
        <v>92.2</v>
      </c>
      <c r="BB19" s="9">
        <v>0.98</v>
      </c>
      <c r="BC19" s="9">
        <v>91.93</v>
      </c>
      <c r="BD19" s="9">
        <v>0.97</v>
      </c>
      <c r="BE19" s="9">
        <v>92.22</v>
      </c>
      <c r="BF19" s="9">
        <v>0.96</v>
      </c>
      <c r="BG19" s="9">
        <v>93.12</v>
      </c>
      <c r="BH19" s="9">
        <v>0.98</v>
      </c>
      <c r="BI19" s="9">
        <v>92.36</v>
      </c>
    </row>
    <row r="20" s="6" customFormat="1" spans="1:61">
      <c r="A20" s="8" t="s">
        <v>50</v>
      </c>
      <c r="B20" s="9">
        <v>1.38653</v>
      </c>
      <c r="C20" s="9">
        <v>93.86507</v>
      </c>
      <c r="D20" s="9">
        <v>1.358799</v>
      </c>
      <c r="E20" s="9">
        <v>94.0528</v>
      </c>
      <c r="F20" s="9">
        <v>1.331623</v>
      </c>
      <c r="G20" s="9">
        <v>94.2409</v>
      </c>
      <c r="H20" s="9">
        <v>1.42</v>
      </c>
      <c r="I20" s="9">
        <v>94.42939</v>
      </c>
      <c r="J20" s="9">
        <v>1.35</v>
      </c>
      <c r="K20" s="9">
        <v>94.43</v>
      </c>
      <c r="L20" s="9">
        <v>1.253313</v>
      </c>
      <c r="M20" s="9">
        <v>94.80748</v>
      </c>
      <c r="N20" s="9">
        <v>1.228247</v>
      </c>
      <c r="O20" s="9">
        <v>94.9971</v>
      </c>
      <c r="P20" s="9">
        <v>1.203682</v>
      </c>
      <c r="Q20" s="9">
        <v>95.18709</v>
      </c>
      <c r="R20" s="9">
        <v>1.179608</v>
      </c>
      <c r="S20" s="9">
        <v>95.37746</v>
      </c>
      <c r="T20" s="9">
        <v>1.156016</v>
      </c>
      <c r="U20" s="9">
        <v>94.99</v>
      </c>
      <c r="V20" s="9">
        <v>1.132896</v>
      </c>
      <c r="W20" s="9">
        <v>95.75936</v>
      </c>
      <c r="X20" s="9">
        <v>1.110238</v>
      </c>
      <c r="Y20" s="9">
        <v>95.95087</v>
      </c>
      <c r="Z20" s="9">
        <v>1.088033</v>
      </c>
      <c r="AA20" s="9">
        <v>95.87</v>
      </c>
      <c r="AB20" s="9">
        <v>1.1</v>
      </c>
      <c r="AC20" s="9">
        <v>96.33506</v>
      </c>
      <c r="AD20" s="9">
        <v>1.044947</v>
      </c>
      <c r="AE20" s="9">
        <v>94.99</v>
      </c>
      <c r="AF20" s="9">
        <v>1.024048</v>
      </c>
      <c r="AG20" s="9">
        <v>96.72079</v>
      </c>
      <c r="AH20" s="9">
        <v>1.05</v>
      </c>
      <c r="AI20" s="9">
        <v>95.73</v>
      </c>
      <c r="AJ20" s="9">
        <v>0.983496</v>
      </c>
      <c r="AK20" s="9">
        <v>97.10806</v>
      </c>
      <c r="AL20" s="9">
        <v>0.963826</v>
      </c>
      <c r="AM20" s="9">
        <v>97.30227</v>
      </c>
      <c r="AN20" s="9">
        <v>0.944549</v>
      </c>
      <c r="AO20" s="9">
        <v>95.23</v>
      </c>
      <c r="AP20" s="9">
        <v>0.925658</v>
      </c>
      <c r="AQ20" s="9">
        <v>95.24</v>
      </c>
      <c r="AR20" s="9">
        <v>0.99</v>
      </c>
      <c r="AS20" s="9">
        <v>95.19</v>
      </c>
      <c r="AT20" s="9">
        <v>0.889002</v>
      </c>
      <c r="AU20" s="9">
        <v>98.08303</v>
      </c>
      <c r="AV20" s="9">
        <v>0.871222</v>
      </c>
      <c r="AW20" s="9">
        <v>93.97</v>
      </c>
      <c r="AX20" s="9">
        <v>0.853798</v>
      </c>
      <c r="AY20" s="9">
        <v>96.67</v>
      </c>
      <c r="AZ20" s="9">
        <v>0.836722</v>
      </c>
      <c r="BA20" s="9">
        <v>96.58</v>
      </c>
      <c r="BB20" s="9">
        <v>0.819987</v>
      </c>
      <c r="BC20" s="9">
        <v>96.86</v>
      </c>
      <c r="BD20" s="9">
        <v>0.88</v>
      </c>
      <c r="BE20" s="9">
        <v>96.73</v>
      </c>
      <c r="BF20" s="9">
        <v>0.787516</v>
      </c>
      <c r="BG20" s="9">
        <v>96.9</v>
      </c>
      <c r="BH20" s="9">
        <v>0.82</v>
      </c>
      <c r="BI20" s="9">
        <v>96.52</v>
      </c>
    </row>
    <row r="21" s="6" customFormat="1" spans="1:61">
      <c r="A21" s="8" t="s">
        <v>51</v>
      </c>
      <c r="B21" s="9">
        <v>2.559347</v>
      </c>
      <c r="C21" s="9">
        <v>92.45223</v>
      </c>
      <c r="D21" s="9">
        <v>2.50816</v>
      </c>
      <c r="E21" s="9">
        <v>92.63713</v>
      </c>
      <c r="F21" s="9">
        <v>2.457997</v>
      </c>
      <c r="G21" s="9">
        <v>92.82241</v>
      </c>
      <c r="H21" s="9">
        <v>2.408837</v>
      </c>
      <c r="I21" s="9">
        <v>93.00805</v>
      </c>
      <c r="J21" s="9">
        <v>2.36066</v>
      </c>
      <c r="K21" s="9">
        <v>93.19407</v>
      </c>
      <c r="L21" s="9">
        <v>2.313447</v>
      </c>
      <c r="M21" s="9">
        <v>93.38046</v>
      </c>
      <c r="N21" s="9">
        <v>2.267178</v>
      </c>
      <c r="O21" s="9">
        <v>93.56722</v>
      </c>
      <c r="P21" s="9">
        <v>2.221835</v>
      </c>
      <c r="Q21" s="9">
        <v>93.75435</v>
      </c>
      <c r="R21" s="9">
        <v>2.177398</v>
      </c>
      <c r="S21" s="9">
        <v>93.94186</v>
      </c>
      <c r="T21" s="9">
        <v>2.13385</v>
      </c>
      <c r="U21" s="9">
        <v>94.12974</v>
      </c>
      <c r="V21" s="9">
        <v>2.22</v>
      </c>
      <c r="W21" s="9">
        <v>94.318</v>
      </c>
      <c r="X21" s="9">
        <v>2.049349</v>
      </c>
      <c r="Y21" s="9">
        <v>94.50664</v>
      </c>
      <c r="Z21" s="9">
        <v>2.008362</v>
      </c>
      <c r="AA21" s="9">
        <v>94.69565</v>
      </c>
      <c r="AB21" s="9">
        <v>1.968195</v>
      </c>
      <c r="AC21" s="9">
        <v>94.88504</v>
      </c>
      <c r="AD21" s="9">
        <v>1.928831</v>
      </c>
      <c r="AE21" s="9">
        <v>95.07481</v>
      </c>
      <c r="AF21" s="9">
        <v>1.94</v>
      </c>
      <c r="AG21" s="9">
        <v>95.26496</v>
      </c>
      <c r="AH21" s="9">
        <v>1.85245</v>
      </c>
      <c r="AI21" s="9">
        <v>95.45549</v>
      </c>
      <c r="AJ21" s="9">
        <v>1.815401</v>
      </c>
      <c r="AK21" s="9">
        <v>95.6464</v>
      </c>
      <c r="AL21" s="9">
        <v>1.779093</v>
      </c>
      <c r="AM21" s="9">
        <v>95.8377</v>
      </c>
      <c r="AN21" s="9">
        <v>1.743511</v>
      </c>
      <c r="AO21" s="9">
        <v>96.02937</v>
      </c>
      <c r="AP21" s="9">
        <v>1.70864</v>
      </c>
      <c r="AQ21" s="9">
        <v>96.22143</v>
      </c>
      <c r="AR21" s="9">
        <v>1.674468</v>
      </c>
      <c r="AS21" s="9">
        <v>96.41387</v>
      </c>
      <c r="AT21" s="9">
        <v>1.640978</v>
      </c>
      <c r="AU21" s="9">
        <v>96.6067</v>
      </c>
      <c r="AV21" s="9">
        <v>1.608159</v>
      </c>
      <c r="AW21" s="9">
        <v>96.79991</v>
      </c>
      <c r="AX21" s="9">
        <v>1.575996</v>
      </c>
      <c r="AY21" s="9">
        <v>96.99351</v>
      </c>
      <c r="AZ21" s="9">
        <v>1.544476</v>
      </c>
      <c r="BA21" s="9">
        <v>97.1875</v>
      </c>
      <c r="BB21" s="9">
        <v>1.513586</v>
      </c>
      <c r="BC21" s="9">
        <v>97.38188</v>
      </c>
      <c r="BD21" s="9">
        <v>1.61</v>
      </c>
      <c r="BE21" s="9">
        <v>97.57664</v>
      </c>
      <c r="BF21" s="9">
        <v>1.453648</v>
      </c>
      <c r="BG21" s="9">
        <v>97.77179</v>
      </c>
      <c r="BH21" s="9">
        <v>1.34</v>
      </c>
      <c r="BI21" s="9">
        <v>97</v>
      </c>
    </row>
    <row r="22" s="6" customFormat="1" spans="1:61">
      <c r="A22" s="8" t="s">
        <v>52</v>
      </c>
      <c r="B22" s="9">
        <v>1.841956</v>
      </c>
      <c r="C22" s="9">
        <v>92.82946</v>
      </c>
      <c r="D22" s="9">
        <v>1.805116</v>
      </c>
      <c r="E22" s="9">
        <v>93.01512</v>
      </c>
      <c r="F22" s="9">
        <v>1.769014</v>
      </c>
      <c r="G22" s="9">
        <v>93.20115</v>
      </c>
      <c r="H22" s="9">
        <v>1.79</v>
      </c>
      <c r="I22" s="9">
        <v>93.38755</v>
      </c>
      <c r="J22" s="9">
        <v>1.698961</v>
      </c>
      <c r="K22" s="9">
        <v>93.57433</v>
      </c>
      <c r="L22" s="9">
        <v>1.664982</v>
      </c>
      <c r="M22" s="9">
        <v>93.76148</v>
      </c>
      <c r="N22" s="9">
        <v>1.631682</v>
      </c>
      <c r="O22" s="9">
        <v>93.949</v>
      </c>
      <c r="P22" s="9">
        <v>1.599049</v>
      </c>
      <c r="Q22" s="9">
        <v>94.1369</v>
      </c>
      <c r="R22" s="9">
        <v>1.567068</v>
      </c>
      <c r="S22" s="9">
        <v>94.32517</v>
      </c>
      <c r="T22" s="9">
        <v>1.535726</v>
      </c>
      <c r="U22" s="9">
        <v>94.51382</v>
      </c>
      <c r="V22" s="9">
        <v>1.505012</v>
      </c>
      <c r="W22" s="9">
        <v>94.70285</v>
      </c>
      <c r="X22" s="9">
        <v>1.474912</v>
      </c>
      <c r="Y22" s="9">
        <v>94.89225</v>
      </c>
      <c r="Z22" s="9">
        <v>1.445413</v>
      </c>
      <c r="AA22" s="9">
        <v>93.38755</v>
      </c>
      <c r="AB22" s="9">
        <v>1.416505</v>
      </c>
      <c r="AC22" s="9">
        <v>94.1369</v>
      </c>
      <c r="AD22" s="9">
        <v>1.388175</v>
      </c>
      <c r="AE22" s="9">
        <v>95.46275</v>
      </c>
      <c r="AF22" s="9">
        <v>1.360411</v>
      </c>
      <c r="AG22" s="9">
        <v>93.38755</v>
      </c>
      <c r="AH22" s="9">
        <v>1.333203</v>
      </c>
      <c r="AI22" s="9">
        <v>94.1369</v>
      </c>
      <c r="AJ22" s="9">
        <v>1.306539</v>
      </c>
      <c r="AK22" s="9">
        <v>94.70285</v>
      </c>
      <c r="AL22" s="9">
        <v>1.280408</v>
      </c>
      <c r="AM22" s="9">
        <v>93.38755</v>
      </c>
      <c r="AN22" s="9">
        <v>1.2548</v>
      </c>
      <c r="AO22" s="9">
        <v>94.1369</v>
      </c>
      <c r="AP22" s="9">
        <v>1.229704</v>
      </c>
      <c r="AQ22" s="9">
        <v>93.20115</v>
      </c>
      <c r="AR22" s="9">
        <v>1.20511</v>
      </c>
      <c r="AS22" s="9">
        <v>93.20115</v>
      </c>
      <c r="AT22" s="9">
        <v>1.181008</v>
      </c>
      <c r="AU22" s="9">
        <v>94.70285</v>
      </c>
      <c r="AV22" s="9">
        <v>1.157388</v>
      </c>
      <c r="AW22" s="9">
        <v>97.19489</v>
      </c>
      <c r="AX22" s="9">
        <v>1.13424</v>
      </c>
      <c r="AY22" s="9">
        <v>93.20115</v>
      </c>
      <c r="AZ22" s="9">
        <v>1.21</v>
      </c>
      <c r="BA22" s="9">
        <v>97.58406</v>
      </c>
      <c r="BB22" s="9">
        <v>1.089324</v>
      </c>
      <c r="BC22" s="9">
        <v>97.77922</v>
      </c>
      <c r="BD22" s="9">
        <v>1.067538</v>
      </c>
      <c r="BE22" s="9">
        <v>94.70285</v>
      </c>
      <c r="BF22" s="9">
        <v>1.046187</v>
      </c>
      <c r="BG22" s="9">
        <v>94.70285</v>
      </c>
      <c r="BH22" s="9">
        <v>1.04</v>
      </c>
      <c r="BI22" s="9">
        <v>94.70285</v>
      </c>
    </row>
    <row r="23" s="6" customFormat="1" spans="1:61">
      <c r="A23" s="8" t="s">
        <v>53</v>
      </c>
      <c r="B23" s="9">
        <v>1.993601</v>
      </c>
      <c r="C23" s="9">
        <v>93.39774</v>
      </c>
      <c r="D23" s="9">
        <v>2.1</v>
      </c>
      <c r="E23" s="9">
        <v>93.58453</v>
      </c>
      <c r="F23" s="9">
        <v>1.914654</v>
      </c>
      <c r="G23" s="9">
        <v>93.7717</v>
      </c>
      <c r="H23" s="9">
        <v>1.876361</v>
      </c>
      <c r="I23" s="9">
        <v>93.95925</v>
      </c>
      <c r="J23" s="9">
        <v>1.838834</v>
      </c>
      <c r="K23" s="9">
        <v>94.14717</v>
      </c>
      <c r="L23" s="9">
        <v>1.87</v>
      </c>
      <c r="M23" s="9">
        <v>94.33546</v>
      </c>
      <c r="N23" s="9">
        <v>1.766016</v>
      </c>
      <c r="O23" s="9">
        <v>94.52413</v>
      </c>
      <c r="P23" s="9">
        <v>1.730696</v>
      </c>
      <c r="Q23" s="9">
        <v>94.71318</v>
      </c>
      <c r="R23" s="9">
        <v>1.696082</v>
      </c>
      <c r="S23" s="9">
        <v>94.90261</v>
      </c>
      <c r="T23" s="9">
        <v>1.66216</v>
      </c>
      <c r="U23" s="9">
        <v>95.09241</v>
      </c>
      <c r="V23" s="9">
        <v>1.71</v>
      </c>
      <c r="W23" s="9">
        <v>95.2826</v>
      </c>
      <c r="X23" s="9">
        <v>1.596339</v>
      </c>
      <c r="Y23" s="9">
        <v>95.47316</v>
      </c>
      <c r="Z23" s="9">
        <v>1.564412</v>
      </c>
      <c r="AA23" s="9">
        <v>95.66411</v>
      </c>
      <c r="AB23" s="9">
        <v>1.533124</v>
      </c>
      <c r="AC23" s="9">
        <v>95.85544</v>
      </c>
      <c r="AD23" s="9">
        <v>1.502461</v>
      </c>
      <c r="AE23" s="9">
        <v>96.04715</v>
      </c>
      <c r="AF23" s="9">
        <v>1.472412</v>
      </c>
      <c r="AG23" s="9">
        <v>96.23924</v>
      </c>
      <c r="AH23" s="9">
        <v>1.442964</v>
      </c>
      <c r="AI23" s="9">
        <v>96.43172</v>
      </c>
      <c r="AJ23" s="9">
        <v>1.414105</v>
      </c>
      <c r="AK23" s="9">
        <v>96.62458</v>
      </c>
      <c r="AL23" s="9">
        <v>1.385823</v>
      </c>
      <c r="AM23" s="9">
        <v>96.81783</v>
      </c>
      <c r="AN23" s="9">
        <v>1.42</v>
      </c>
      <c r="AO23" s="9">
        <v>95.29</v>
      </c>
      <c r="AP23" s="9">
        <v>1.330944</v>
      </c>
      <c r="AQ23" s="9">
        <v>96.01</v>
      </c>
      <c r="AR23" s="9">
        <v>1.304325</v>
      </c>
      <c r="AS23" s="9">
        <v>94.12</v>
      </c>
      <c r="AT23" s="9">
        <v>1.278239</v>
      </c>
      <c r="AU23" s="9">
        <v>94.52</v>
      </c>
      <c r="AV23" s="9">
        <v>1.252674</v>
      </c>
      <c r="AW23" s="9">
        <v>97.78989</v>
      </c>
      <c r="AX23" s="9">
        <v>1.22762</v>
      </c>
      <c r="AY23" s="9">
        <v>93.23</v>
      </c>
      <c r="AZ23" s="9">
        <v>1.203068</v>
      </c>
      <c r="BA23" s="9">
        <v>94.9</v>
      </c>
      <c r="BB23" s="9">
        <v>1.179007</v>
      </c>
      <c r="BC23" s="9">
        <v>95.12</v>
      </c>
      <c r="BD23" s="9">
        <v>1.155426</v>
      </c>
      <c r="BE23" s="9">
        <v>98.57456</v>
      </c>
      <c r="BF23" s="9">
        <v>1.132318</v>
      </c>
      <c r="BG23" s="9">
        <v>94.19</v>
      </c>
      <c r="BH23" s="9">
        <v>1.13</v>
      </c>
      <c r="BI23" s="9">
        <v>94.15</v>
      </c>
    </row>
    <row r="24" s="6" customFormat="1" spans="1:61">
      <c r="A24" s="8" t="s">
        <v>54</v>
      </c>
      <c r="B24" s="9">
        <v>2.578855</v>
      </c>
      <c r="C24" s="9">
        <v>88.23901</v>
      </c>
      <c r="D24" s="9">
        <v>2.527278</v>
      </c>
      <c r="E24" s="9">
        <v>88.41548</v>
      </c>
      <c r="F24" s="9">
        <v>2.476732</v>
      </c>
      <c r="G24" s="9">
        <v>88.59231</v>
      </c>
      <c r="H24" s="9">
        <v>2.427198</v>
      </c>
      <c r="I24" s="9">
        <v>88.7695</v>
      </c>
      <c r="J24" s="9">
        <v>2.378654</v>
      </c>
      <c r="K24" s="9">
        <v>88.94704</v>
      </c>
      <c r="L24" s="9">
        <v>2.28</v>
      </c>
      <c r="M24" s="9">
        <v>89.12493</v>
      </c>
      <c r="N24" s="9">
        <v>2.284459</v>
      </c>
      <c r="O24" s="9">
        <v>89.30318</v>
      </c>
      <c r="P24" s="9">
        <v>2.29</v>
      </c>
      <c r="Q24" s="9">
        <v>89.48179</v>
      </c>
      <c r="R24" s="9">
        <v>2.193995</v>
      </c>
      <c r="S24" s="9">
        <v>89.66075</v>
      </c>
      <c r="T24" s="9">
        <v>2.150115</v>
      </c>
      <c r="U24" s="9">
        <v>89.84007</v>
      </c>
      <c r="V24" s="9">
        <v>2.107112</v>
      </c>
      <c r="W24" s="9">
        <v>90.01975</v>
      </c>
      <c r="X24" s="9">
        <v>2.06497</v>
      </c>
      <c r="Y24" s="9">
        <v>90.19979</v>
      </c>
      <c r="Z24" s="9">
        <v>2.023671</v>
      </c>
      <c r="AA24" s="9">
        <v>90.38019</v>
      </c>
      <c r="AB24" s="9">
        <v>1.983197</v>
      </c>
      <c r="AC24" s="9">
        <v>90.56095</v>
      </c>
      <c r="AD24" s="9">
        <v>1.99</v>
      </c>
      <c r="AE24" s="9">
        <v>90.74207</v>
      </c>
      <c r="AF24" s="9">
        <v>1.904663</v>
      </c>
      <c r="AG24" s="9">
        <v>90.92356</v>
      </c>
      <c r="AH24" s="9">
        <v>1.866569</v>
      </c>
      <c r="AI24" s="9">
        <v>91.10541</v>
      </c>
      <c r="AJ24" s="9">
        <v>1.829238</v>
      </c>
      <c r="AK24" s="9">
        <v>89.96</v>
      </c>
      <c r="AL24" s="9">
        <v>1.792653</v>
      </c>
      <c r="AM24" s="9">
        <v>91.47019</v>
      </c>
      <c r="AN24" s="9">
        <v>1.88</v>
      </c>
      <c r="AO24" s="9">
        <v>91.65313</v>
      </c>
      <c r="AP24" s="9">
        <v>2.2</v>
      </c>
      <c r="AQ24" s="9">
        <v>91.83644</v>
      </c>
      <c r="AR24" s="9">
        <v>1.687231</v>
      </c>
      <c r="AS24" s="9">
        <v>92.02011</v>
      </c>
      <c r="AT24" s="9">
        <v>1.653486</v>
      </c>
      <c r="AU24" s="9">
        <v>92.20415</v>
      </c>
      <c r="AV24" s="9">
        <v>1.620417</v>
      </c>
      <c r="AW24" s="9">
        <v>92.38856</v>
      </c>
      <c r="AX24" s="9">
        <v>1.7</v>
      </c>
      <c r="AY24" s="9">
        <v>92.2</v>
      </c>
      <c r="AZ24" s="9">
        <v>1.556248</v>
      </c>
      <c r="BA24" s="9">
        <v>92.75848</v>
      </c>
      <c r="BB24" s="9">
        <v>1.525123</v>
      </c>
      <c r="BC24" s="9">
        <v>92.32</v>
      </c>
      <c r="BD24" s="9">
        <v>1.494621</v>
      </c>
      <c r="BE24" s="9">
        <v>93.12989</v>
      </c>
      <c r="BF24" s="9">
        <v>1.62</v>
      </c>
      <c r="BG24" s="9">
        <v>93.31615</v>
      </c>
      <c r="BH24" s="9">
        <v>1.61</v>
      </c>
      <c r="BI24" s="9">
        <v>93.50278</v>
      </c>
    </row>
    <row r="25" s="6" customFormat="1" spans="1:61">
      <c r="A25" s="8" t="s">
        <v>55</v>
      </c>
      <c r="B25" s="9">
        <v>1.888863</v>
      </c>
      <c r="C25" s="9">
        <v>97.785</v>
      </c>
      <c r="D25" s="9">
        <v>1.851086</v>
      </c>
      <c r="E25" s="9">
        <v>97.98057</v>
      </c>
      <c r="F25" s="9">
        <v>1.814064</v>
      </c>
      <c r="G25" s="9">
        <v>98.17653</v>
      </c>
      <c r="H25" s="9">
        <v>1.777783</v>
      </c>
      <c r="I25" s="9">
        <v>98.37289</v>
      </c>
      <c r="J25" s="9">
        <v>1.742227</v>
      </c>
      <c r="K25" s="9">
        <v>98.56963</v>
      </c>
      <c r="L25" s="9">
        <v>1.707382</v>
      </c>
      <c r="M25" s="9">
        <v>98.76677</v>
      </c>
      <c r="N25" s="9">
        <v>1.673235</v>
      </c>
      <c r="O25" s="9">
        <v>98.9643</v>
      </c>
      <c r="P25" s="9">
        <v>1.63977</v>
      </c>
      <c r="Q25" s="9">
        <v>99.16223</v>
      </c>
      <c r="R25" s="9">
        <v>1.606975</v>
      </c>
      <c r="S25" s="9">
        <v>99.36056</v>
      </c>
      <c r="T25" s="9">
        <v>1.574835</v>
      </c>
      <c r="U25" s="9">
        <v>99.55928</v>
      </c>
      <c r="V25" s="9">
        <v>1.543338</v>
      </c>
      <c r="W25" s="9">
        <v>99.7584</v>
      </c>
      <c r="X25" s="9">
        <v>1.512472</v>
      </c>
      <c r="Y25" s="9">
        <v>99.95791</v>
      </c>
      <c r="Z25" s="9">
        <v>1.482222</v>
      </c>
      <c r="AA25" s="9">
        <v>100</v>
      </c>
      <c r="AB25" s="9">
        <v>1.452578</v>
      </c>
      <c r="AC25" s="9">
        <v>100</v>
      </c>
      <c r="AD25" s="9">
        <v>1.423526</v>
      </c>
      <c r="AE25" s="9">
        <v>100</v>
      </c>
      <c r="AF25" s="9">
        <v>1.395056</v>
      </c>
      <c r="AG25" s="9">
        <v>100</v>
      </c>
      <c r="AH25" s="9">
        <v>1.512472</v>
      </c>
      <c r="AI25" s="9">
        <v>100</v>
      </c>
      <c r="AJ25" s="9">
        <v>1.339811</v>
      </c>
      <c r="AK25" s="9">
        <v>100</v>
      </c>
      <c r="AL25" s="9">
        <v>1.512472</v>
      </c>
      <c r="AM25" s="9">
        <v>100</v>
      </c>
      <c r="AN25" s="9">
        <v>1.3</v>
      </c>
      <c r="AO25" s="9">
        <v>100</v>
      </c>
      <c r="AP25" s="9">
        <v>1.512472</v>
      </c>
      <c r="AQ25" s="9">
        <v>100</v>
      </c>
      <c r="AR25" s="9">
        <v>1.7</v>
      </c>
      <c r="AS25" s="9">
        <v>100</v>
      </c>
      <c r="AT25" s="9">
        <v>1.211083</v>
      </c>
      <c r="AU25" s="9">
        <v>100</v>
      </c>
      <c r="AV25" s="9">
        <v>1.6</v>
      </c>
      <c r="AW25" s="9">
        <v>100</v>
      </c>
      <c r="AX25" s="9">
        <v>1.4</v>
      </c>
      <c r="AY25" s="9">
        <v>100</v>
      </c>
      <c r="AZ25" s="9">
        <v>1.46</v>
      </c>
      <c r="BA25" s="9">
        <v>100</v>
      </c>
      <c r="BB25" s="9">
        <v>1.49</v>
      </c>
      <c r="BC25" s="9">
        <v>100</v>
      </c>
      <c r="BD25" s="9">
        <v>1.2</v>
      </c>
      <c r="BE25" s="9">
        <v>100</v>
      </c>
      <c r="BF25" s="9">
        <v>1.15</v>
      </c>
      <c r="BG25" s="9">
        <v>100</v>
      </c>
      <c r="BH25" s="9">
        <v>1.7</v>
      </c>
      <c r="BI25" s="9">
        <v>100</v>
      </c>
    </row>
    <row r="26" s="6" customFormat="1" spans="1:61">
      <c r="A26" s="8" t="s">
        <v>56</v>
      </c>
      <c r="B26" s="9">
        <v>1.722962</v>
      </c>
      <c r="C26" s="9">
        <v>92.85353</v>
      </c>
      <c r="D26" s="9">
        <v>1.688503</v>
      </c>
      <c r="E26" s="9">
        <v>93.03924</v>
      </c>
      <c r="F26" s="9">
        <v>1.654733</v>
      </c>
      <c r="G26" s="9">
        <v>93.22532</v>
      </c>
      <c r="H26" s="9">
        <v>1.621638</v>
      </c>
      <c r="I26" s="9">
        <v>93.41177</v>
      </c>
      <c r="J26" s="9">
        <v>1.589205</v>
      </c>
      <c r="K26" s="9">
        <v>93.59859</v>
      </c>
      <c r="L26" s="9">
        <v>1.557421</v>
      </c>
      <c r="M26" s="9">
        <v>93.78579</v>
      </c>
      <c r="N26" s="9">
        <v>1.526273</v>
      </c>
      <c r="O26" s="9">
        <v>93.97336</v>
      </c>
      <c r="P26" s="9">
        <v>1.495747</v>
      </c>
      <c r="Q26" s="9">
        <v>94.16131</v>
      </c>
      <c r="R26" s="9">
        <v>1.465832</v>
      </c>
      <c r="S26" s="9">
        <v>94.34963</v>
      </c>
      <c r="T26" s="9">
        <v>1.436516</v>
      </c>
      <c r="U26" s="9">
        <v>94.53833</v>
      </c>
      <c r="V26" s="9">
        <v>1.407785</v>
      </c>
      <c r="W26" s="9">
        <v>94.7274</v>
      </c>
      <c r="X26" s="9">
        <v>1.37963</v>
      </c>
      <c r="Y26" s="9">
        <v>94.91686</v>
      </c>
      <c r="Z26" s="9">
        <v>1.352037</v>
      </c>
      <c r="AA26" s="9">
        <v>95.10669</v>
      </c>
      <c r="AB26" s="9">
        <v>1.324996</v>
      </c>
      <c r="AC26" s="9">
        <v>95.29691</v>
      </c>
      <c r="AD26" s="9">
        <v>1.298496</v>
      </c>
      <c r="AE26" s="9">
        <v>95.4875</v>
      </c>
      <c r="AF26" s="9">
        <v>1.272526</v>
      </c>
      <c r="AG26" s="9">
        <v>95.67848</v>
      </c>
      <c r="AH26" s="9">
        <v>1.247076</v>
      </c>
      <c r="AI26" s="9">
        <v>95.86983</v>
      </c>
      <c r="AJ26" s="9">
        <v>1.222134</v>
      </c>
      <c r="AK26" s="9">
        <v>96.06157</v>
      </c>
      <c r="AL26" s="9">
        <v>1.197692</v>
      </c>
      <c r="AM26" s="9">
        <v>96.2537</v>
      </c>
      <c r="AN26" s="9">
        <v>1.173738</v>
      </c>
      <c r="AO26" s="9">
        <v>96.4462</v>
      </c>
      <c r="AP26" s="9">
        <v>1.150263</v>
      </c>
      <c r="AQ26" s="9">
        <v>96.6391</v>
      </c>
      <c r="AR26" s="9">
        <v>1.127258</v>
      </c>
      <c r="AS26" s="9">
        <v>96.83237</v>
      </c>
      <c r="AT26" s="9">
        <v>1.104713</v>
      </c>
      <c r="AU26" s="9">
        <v>97.02604</v>
      </c>
      <c r="AV26" s="9">
        <v>1.082618</v>
      </c>
      <c r="AW26" s="9">
        <v>97.22009</v>
      </c>
      <c r="AX26" s="9">
        <v>1.060966</v>
      </c>
      <c r="AY26" s="9">
        <v>97.41453</v>
      </c>
      <c r="AZ26" s="9">
        <v>1.13</v>
      </c>
      <c r="BA26" s="9">
        <v>97.60936</v>
      </c>
      <c r="BB26" s="9">
        <v>1.018952</v>
      </c>
      <c r="BC26" s="9">
        <v>97.80458</v>
      </c>
      <c r="BD26" s="9">
        <v>1.1</v>
      </c>
      <c r="BE26" s="9">
        <v>98.00019</v>
      </c>
      <c r="BF26" s="9">
        <v>0.978601</v>
      </c>
      <c r="BG26" s="9">
        <v>98.19619</v>
      </c>
      <c r="BH26" s="9">
        <v>1.1</v>
      </c>
      <c r="BI26" s="9">
        <v>98.39258</v>
      </c>
    </row>
    <row r="27" s="6" customFormat="1" spans="1:61">
      <c r="A27" s="8" t="s">
        <v>57</v>
      </c>
      <c r="B27" s="9">
        <v>2.506402</v>
      </c>
      <c r="C27" s="9">
        <v>87.44563</v>
      </c>
      <c r="D27" s="9">
        <v>2.456274</v>
      </c>
      <c r="E27" s="9">
        <v>87.62052</v>
      </c>
      <c r="F27" s="9">
        <v>2.407148</v>
      </c>
      <c r="G27" s="9">
        <v>87.79576</v>
      </c>
      <c r="H27" s="9">
        <v>2.359005</v>
      </c>
      <c r="I27" s="9">
        <v>87.97135</v>
      </c>
      <c r="J27" s="9">
        <v>2.36</v>
      </c>
      <c r="K27" s="9">
        <v>87.62</v>
      </c>
      <c r="L27" s="9">
        <v>2.265589</v>
      </c>
      <c r="M27" s="9">
        <v>88.32359</v>
      </c>
      <c r="N27" s="9">
        <v>2.220277</v>
      </c>
      <c r="O27" s="9">
        <v>88.50024</v>
      </c>
      <c r="P27" s="9">
        <v>2.175872</v>
      </c>
      <c r="Q27" s="9">
        <v>88.67724</v>
      </c>
      <c r="R27" s="9">
        <v>2.132354</v>
      </c>
      <c r="S27" s="9">
        <v>88.85459</v>
      </c>
      <c r="T27" s="9">
        <v>2.089707</v>
      </c>
      <c r="U27" s="9">
        <v>89.0323</v>
      </c>
      <c r="V27" s="9">
        <v>2.11</v>
      </c>
      <c r="W27" s="9">
        <v>89.21036</v>
      </c>
      <c r="X27" s="9">
        <v>2.006955</v>
      </c>
      <c r="Y27" s="9">
        <v>88.99</v>
      </c>
      <c r="Z27" s="9">
        <v>1.966816</v>
      </c>
      <c r="AA27" s="9">
        <v>89.56756</v>
      </c>
      <c r="AB27" s="9">
        <v>1.98</v>
      </c>
      <c r="AC27" s="9">
        <v>89.7467</v>
      </c>
      <c r="AD27" s="9">
        <v>1.88893</v>
      </c>
      <c r="AE27" s="9">
        <v>89.92619</v>
      </c>
      <c r="AF27" s="9">
        <v>1.851151</v>
      </c>
      <c r="AG27" s="9">
        <v>90.10604</v>
      </c>
      <c r="AH27" s="9">
        <v>1.814128</v>
      </c>
      <c r="AI27" s="9">
        <v>90.28626</v>
      </c>
      <c r="AJ27" s="9">
        <v>1.777845</v>
      </c>
      <c r="AK27" s="9">
        <v>90.46683</v>
      </c>
      <c r="AL27" s="9">
        <v>1.8</v>
      </c>
      <c r="AM27" s="9">
        <v>90.64776</v>
      </c>
      <c r="AN27" s="9">
        <v>1.707443</v>
      </c>
      <c r="AO27" s="9">
        <v>90.82906</v>
      </c>
      <c r="AP27" s="9">
        <v>1.673294</v>
      </c>
      <c r="AQ27" s="9">
        <v>91.01072</v>
      </c>
      <c r="AR27" s="9">
        <v>1.76</v>
      </c>
      <c r="AS27" s="9">
        <v>91.19274</v>
      </c>
      <c r="AT27" s="9">
        <v>1.607031</v>
      </c>
      <c r="AU27" s="9">
        <v>91.37512</v>
      </c>
      <c r="AV27" s="9">
        <v>1.574891</v>
      </c>
      <c r="AW27" s="9">
        <v>91.11</v>
      </c>
      <c r="AX27" s="9">
        <v>1.55</v>
      </c>
      <c r="AY27" s="9">
        <v>91.43</v>
      </c>
      <c r="AZ27" s="9">
        <v>1.55</v>
      </c>
      <c r="BA27" s="9">
        <v>91.92447</v>
      </c>
      <c r="BB27" s="9">
        <v>1.482275</v>
      </c>
      <c r="BC27" s="9">
        <v>92.10832</v>
      </c>
      <c r="BD27" s="9">
        <v>1.5</v>
      </c>
      <c r="BE27" s="9">
        <v>91.84</v>
      </c>
      <c r="BF27" s="9">
        <v>1.55</v>
      </c>
      <c r="BG27" s="9">
        <v>92.47712</v>
      </c>
      <c r="BH27" s="9">
        <v>1.45</v>
      </c>
      <c r="BI27" s="9">
        <v>92.66208</v>
      </c>
    </row>
    <row r="28" s="6" customFormat="1" spans="1:61">
      <c r="A28" s="8" t="s">
        <v>58</v>
      </c>
      <c r="B28" s="9">
        <v>2.573098</v>
      </c>
      <c r="C28" s="9">
        <v>91.80941</v>
      </c>
      <c r="D28" s="9">
        <v>2.521636</v>
      </c>
      <c r="E28" s="9">
        <v>91.99303</v>
      </c>
      <c r="F28" s="9">
        <v>2.471203</v>
      </c>
      <c r="G28" s="9">
        <v>92.17702</v>
      </c>
      <c r="H28" s="9">
        <v>2.5</v>
      </c>
      <c r="I28" s="9">
        <v>92.36137</v>
      </c>
      <c r="J28" s="9">
        <v>2.42</v>
      </c>
      <c r="K28" s="9">
        <v>92.54609</v>
      </c>
      <c r="L28" s="9">
        <v>2.325877</v>
      </c>
      <c r="M28" s="9">
        <v>92.73119</v>
      </c>
      <c r="N28" s="9">
        <v>2.279359</v>
      </c>
      <c r="O28" s="9">
        <v>92.91665</v>
      </c>
      <c r="P28" s="9">
        <v>2.233772</v>
      </c>
      <c r="Q28" s="9">
        <v>93.10248</v>
      </c>
      <c r="R28" s="9">
        <v>2.189097</v>
      </c>
      <c r="S28" s="9">
        <v>93.28869</v>
      </c>
      <c r="T28" s="9">
        <v>2.145315</v>
      </c>
      <c r="U28" s="9">
        <v>93.47526</v>
      </c>
      <c r="V28" s="9">
        <v>2.14</v>
      </c>
      <c r="W28" s="9">
        <v>93.66221</v>
      </c>
      <c r="X28" s="9">
        <v>2.12</v>
      </c>
      <c r="Y28" s="9">
        <v>93.84954</v>
      </c>
      <c r="Z28" s="9">
        <v>2.019153</v>
      </c>
      <c r="AA28" s="9">
        <v>94.03724</v>
      </c>
      <c r="AB28" s="9">
        <v>1.97877</v>
      </c>
      <c r="AC28" s="9">
        <v>94.22531</v>
      </c>
      <c r="AD28" s="9">
        <v>1.939195</v>
      </c>
      <c r="AE28" s="9">
        <v>94.41376</v>
      </c>
      <c r="AF28" s="9">
        <v>1.900411</v>
      </c>
      <c r="AG28" s="9">
        <v>94.60259</v>
      </c>
      <c r="AH28" s="9">
        <v>1.862402</v>
      </c>
      <c r="AI28" s="9">
        <v>94.7918</v>
      </c>
      <c r="AJ28" s="9">
        <v>1.825154</v>
      </c>
      <c r="AK28" s="9">
        <v>94.98138</v>
      </c>
      <c r="AL28" s="9">
        <v>1.788651</v>
      </c>
      <c r="AM28" s="9">
        <v>95.17134</v>
      </c>
      <c r="AN28" s="9">
        <v>1.752878</v>
      </c>
      <c r="AO28" s="9">
        <v>95.36168</v>
      </c>
      <c r="AP28" s="9">
        <v>1.717821</v>
      </c>
      <c r="AQ28" s="9">
        <v>95.55241</v>
      </c>
      <c r="AR28" s="9">
        <v>1.683464</v>
      </c>
      <c r="AS28" s="9">
        <v>95.74351</v>
      </c>
      <c r="AT28" s="9">
        <v>1.649795</v>
      </c>
      <c r="AU28" s="9">
        <v>95.34</v>
      </c>
      <c r="AV28" s="9">
        <v>1.616799</v>
      </c>
      <c r="AW28" s="9">
        <v>95.43</v>
      </c>
      <c r="AX28" s="9">
        <v>1.584463</v>
      </c>
      <c r="AY28" s="9">
        <v>95.33</v>
      </c>
      <c r="AZ28" s="9">
        <v>1.552774</v>
      </c>
      <c r="BA28" s="9">
        <v>95.63</v>
      </c>
      <c r="BB28" s="9">
        <v>1.521718</v>
      </c>
      <c r="BC28" s="9">
        <v>95.22</v>
      </c>
      <c r="BD28" s="9">
        <v>1.491284</v>
      </c>
      <c r="BE28" s="9">
        <v>95.12</v>
      </c>
      <c r="BF28" s="9">
        <v>1.461458</v>
      </c>
      <c r="BG28" s="9">
        <v>95.22</v>
      </c>
      <c r="BH28" s="9">
        <v>1.44</v>
      </c>
      <c r="BI28" s="9">
        <v>95.39</v>
      </c>
    </row>
    <row r="29" s="6" customFormat="1" spans="1:61">
      <c r="A29" s="8" t="s">
        <v>59</v>
      </c>
      <c r="B29" s="9">
        <v>1.981322</v>
      </c>
      <c r="C29" s="9">
        <v>87.49173</v>
      </c>
      <c r="D29" s="9">
        <v>1.941695</v>
      </c>
      <c r="E29" s="9">
        <v>87.66671</v>
      </c>
      <c r="F29" s="9">
        <v>1.902862</v>
      </c>
      <c r="G29" s="9">
        <v>87.84204</v>
      </c>
      <c r="H29" s="9">
        <v>1.864804</v>
      </c>
      <c r="I29" s="9">
        <v>88.01773</v>
      </c>
      <c r="J29" s="9">
        <v>1.827508</v>
      </c>
      <c r="K29" s="9">
        <v>88.19376</v>
      </c>
      <c r="L29" s="9">
        <v>1.82</v>
      </c>
      <c r="M29" s="9">
        <v>88.37015</v>
      </c>
      <c r="N29" s="9">
        <v>1.755139</v>
      </c>
      <c r="O29" s="9">
        <v>88.54689</v>
      </c>
      <c r="P29" s="9">
        <v>1.720036</v>
      </c>
      <c r="Q29" s="9">
        <v>88.72399</v>
      </c>
      <c r="R29" s="9">
        <v>1.685635</v>
      </c>
      <c r="S29" s="9">
        <v>88.90143</v>
      </c>
      <c r="T29" s="9">
        <v>1.651923</v>
      </c>
      <c r="U29" s="9">
        <v>89.07924</v>
      </c>
      <c r="V29" s="9">
        <v>1.71</v>
      </c>
      <c r="W29" s="9">
        <v>89.25739</v>
      </c>
      <c r="X29" s="9">
        <v>1.586507</v>
      </c>
      <c r="Y29" s="9">
        <v>89.43591</v>
      </c>
      <c r="Z29" s="9">
        <v>1.554776</v>
      </c>
      <c r="AA29" s="9">
        <v>89.61478</v>
      </c>
      <c r="AB29" s="9">
        <v>1.523681</v>
      </c>
      <c r="AC29" s="9">
        <v>89.79401</v>
      </c>
      <c r="AD29" s="9">
        <v>1.493207</v>
      </c>
      <c r="AE29" s="9">
        <v>89.9736</v>
      </c>
      <c r="AF29" s="9">
        <v>1.463343</v>
      </c>
      <c r="AG29" s="9">
        <v>90.15355</v>
      </c>
      <c r="AH29" s="9">
        <v>1.434076</v>
      </c>
      <c r="AI29" s="9">
        <v>90.33385</v>
      </c>
      <c r="AJ29" s="9">
        <v>1.405395</v>
      </c>
      <c r="AK29" s="9">
        <v>90.51452</v>
      </c>
      <c r="AL29" s="9">
        <v>1.377287</v>
      </c>
      <c r="AM29" s="9">
        <v>90.69555</v>
      </c>
      <c r="AN29" s="9">
        <v>1.349741</v>
      </c>
      <c r="AO29" s="9">
        <v>90.87694</v>
      </c>
      <c r="AP29" s="9">
        <v>1.4</v>
      </c>
      <c r="AQ29" s="9">
        <v>91.05869</v>
      </c>
      <c r="AR29" s="9">
        <v>1.296291</v>
      </c>
      <c r="AS29" s="9">
        <v>91.24081</v>
      </c>
      <c r="AT29" s="9">
        <v>1.270366</v>
      </c>
      <c r="AU29" s="9">
        <v>91.42329</v>
      </c>
      <c r="AV29" s="9">
        <v>1.244958</v>
      </c>
      <c r="AW29" s="9">
        <v>92.71</v>
      </c>
      <c r="AX29" s="9">
        <v>1.220059</v>
      </c>
      <c r="AY29" s="9">
        <v>91.78935</v>
      </c>
      <c r="AZ29" s="9">
        <v>1.25</v>
      </c>
      <c r="BA29" s="9">
        <v>91.97293</v>
      </c>
      <c r="BB29" s="9">
        <v>1.171745</v>
      </c>
      <c r="BC29" s="9">
        <v>91.52</v>
      </c>
      <c r="BD29" s="9">
        <v>1.14831</v>
      </c>
      <c r="BE29" s="9">
        <v>92.34119</v>
      </c>
      <c r="BF29" s="9">
        <v>1.125344</v>
      </c>
      <c r="BG29" s="9">
        <v>92.52587</v>
      </c>
      <c r="BH29" s="9">
        <v>1.16</v>
      </c>
      <c r="BI29" s="9">
        <v>92.71092</v>
      </c>
    </row>
    <row r="30" s="6" customFormat="1" spans="1:61">
      <c r="A30" s="8" t="s">
        <v>60</v>
      </c>
      <c r="B30" s="9">
        <v>2.102903</v>
      </c>
      <c r="C30" s="9">
        <v>92.19269</v>
      </c>
      <c r="D30" s="9">
        <v>2.060845</v>
      </c>
      <c r="E30" s="9">
        <v>92.37708</v>
      </c>
      <c r="F30" s="9">
        <v>2.019628</v>
      </c>
      <c r="G30" s="9">
        <v>92.56183</v>
      </c>
      <c r="H30" s="9">
        <v>2.02</v>
      </c>
      <c r="I30" s="9">
        <v>92.74696</v>
      </c>
      <c r="J30" s="9">
        <v>1.939651</v>
      </c>
      <c r="K30" s="9">
        <v>92.93245</v>
      </c>
      <c r="L30" s="9">
        <v>1.94</v>
      </c>
      <c r="M30" s="9">
        <v>93.11832</v>
      </c>
      <c r="N30" s="9">
        <v>1.86284</v>
      </c>
      <c r="O30" s="9">
        <v>93.30455</v>
      </c>
      <c r="P30" s="9">
        <v>1.825584</v>
      </c>
      <c r="Q30" s="9">
        <v>93.22</v>
      </c>
      <c r="R30" s="9">
        <v>1.789072</v>
      </c>
      <c r="S30" s="9">
        <v>93.67814</v>
      </c>
      <c r="T30" s="9">
        <v>1.75329</v>
      </c>
      <c r="U30" s="9">
        <v>93.8655</v>
      </c>
      <c r="V30" s="9">
        <v>1.77</v>
      </c>
      <c r="W30" s="9">
        <v>94.05323</v>
      </c>
      <c r="X30" s="9">
        <v>1.68386</v>
      </c>
      <c r="Y30" s="9">
        <v>94.24134</v>
      </c>
      <c r="Z30" s="9">
        <v>1.650183</v>
      </c>
      <c r="AA30" s="9">
        <v>94.42982</v>
      </c>
      <c r="AB30" s="9">
        <v>1.63</v>
      </c>
      <c r="AC30" s="9">
        <v>94.61868</v>
      </c>
      <c r="AD30" s="9">
        <v>1.584836</v>
      </c>
      <c r="AE30" s="9">
        <v>94.32</v>
      </c>
      <c r="AF30" s="9">
        <v>1.6</v>
      </c>
      <c r="AG30" s="9">
        <v>93</v>
      </c>
      <c r="AH30" s="9">
        <v>1.522076</v>
      </c>
      <c r="AI30" s="9">
        <v>95.18753</v>
      </c>
      <c r="AJ30" s="9">
        <v>1.491635</v>
      </c>
      <c r="AK30" s="9">
        <v>95.3779</v>
      </c>
      <c r="AL30" s="9">
        <v>1.71</v>
      </c>
      <c r="AM30" s="9">
        <v>94.92</v>
      </c>
      <c r="AN30" s="9">
        <v>1.432566</v>
      </c>
      <c r="AO30" s="9">
        <v>93.28</v>
      </c>
      <c r="AP30" s="9">
        <v>1.403915</v>
      </c>
      <c r="AQ30" s="9">
        <v>95.5</v>
      </c>
      <c r="AR30" s="9">
        <v>1.375836</v>
      </c>
      <c r="AS30" s="9">
        <v>96.14322</v>
      </c>
      <c r="AT30" s="9">
        <v>1.6</v>
      </c>
      <c r="AU30" s="9">
        <v>96.3355</v>
      </c>
      <c r="AV30" s="9">
        <v>1.52</v>
      </c>
      <c r="AW30" s="9">
        <v>96.52818</v>
      </c>
      <c r="AX30" s="9">
        <v>1.54</v>
      </c>
      <c r="AY30" s="9">
        <v>95.89</v>
      </c>
      <c r="AZ30" s="9">
        <v>1.48</v>
      </c>
      <c r="BA30" s="9">
        <v>95.93</v>
      </c>
      <c r="BB30" s="9">
        <v>1.5</v>
      </c>
      <c r="BC30" s="9">
        <v>95.91</v>
      </c>
      <c r="BD30" s="9">
        <v>1.218774</v>
      </c>
      <c r="BE30" s="9">
        <v>95.76</v>
      </c>
      <c r="BF30" s="9">
        <v>1.48</v>
      </c>
      <c r="BG30" s="9">
        <v>97.49733</v>
      </c>
      <c r="BH30" s="9">
        <v>1.48</v>
      </c>
      <c r="BI30" s="9">
        <v>95.65</v>
      </c>
    </row>
    <row r="31" s="6" customFormat="1" spans="1:61">
      <c r="A31" s="8" t="s">
        <v>61</v>
      </c>
      <c r="B31" s="9">
        <v>1.604477</v>
      </c>
      <c r="C31" s="9">
        <v>89.58626</v>
      </c>
      <c r="D31" s="9">
        <v>1.572387</v>
      </c>
      <c r="E31" s="9">
        <v>89.76543</v>
      </c>
      <c r="F31" s="9">
        <v>1.540939</v>
      </c>
      <c r="G31" s="9">
        <v>89.94496</v>
      </c>
      <c r="H31" s="9">
        <v>1.510121</v>
      </c>
      <c r="I31" s="9">
        <v>90.12485</v>
      </c>
      <c r="J31" s="9">
        <v>1.479918</v>
      </c>
      <c r="K31" s="9">
        <v>90.3051</v>
      </c>
      <c r="L31" s="9">
        <v>1.45032</v>
      </c>
      <c r="M31" s="9">
        <v>90.48571</v>
      </c>
      <c r="N31" s="9">
        <v>1.421314</v>
      </c>
      <c r="O31" s="9">
        <v>90.66669</v>
      </c>
      <c r="P31" s="9">
        <v>1.392887</v>
      </c>
      <c r="Q31" s="9">
        <v>90.84802</v>
      </c>
      <c r="R31" s="9">
        <v>1.36503</v>
      </c>
      <c r="S31" s="9">
        <v>91.02971</v>
      </c>
      <c r="T31" s="9">
        <v>1.337729</v>
      </c>
      <c r="U31" s="9">
        <v>91.21177</v>
      </c>
      <c r="V31" s="9">
        <v>1.310974</v>
      </c>
      <c r="W31" s="9">
        <v>91.3942</v>
      </c>
      <c r="X31" s="9">
        <v>1.284755</v>
      </c>
      <c r="Y31" s="9">
        <v>91.57699</v>
      </c>
      <c r="Z31" s="9">
        <v>1.25906</v>
      </c>
      <c r="AA31" s="9">
        <v>91.76014</v>
      </c>
      <c r="AB31" s="9">
        <v>1.233879</v>
      </c>
      <c r="AC31" s="9">
        <v>91.94366</v>
      </c>
      <c r="AD31" s="9">
        <v>1.209201</v>
      </c>
      <c r="AE31" s="9">
        <v>92.12755</v>
      </c>
      <c r="AF31" s="9">
        <v>1.185017</v>
      </c>
      <c r="AG31" s="9">
        <v>92.3118</v>
      </c>
      <c r="AH31" s="9">
        <v>1.161317</v>
      </c>
      <c r="AI31" s="9">
        <v>92.49643</v>
      </c>
      <c r="AJ31" s="9">
        <v>1.21</v>
      </c>
      <c r="AK31" s="9">
        <v>92.68142</v>
      </c>
      <c r="AL31" s="9">
        <v>1.13</v>
      </c>
      <c r="AM31" s="9">
        <v>92.86678</v>
      </c>
      <c r="AN31" s="9">
        <v>1.19</v>
      </c>
      <c r="AO31" s="9">
        <v>93.05252</v>
      </c>
      <c r="AP31" s="9">
        <v>1.17</v>
      </c>
      <c r="AQ31" s="9">
        <v>93.23862</v>
      </c>
      <c r="AR31" s="9">
        <v>1.1</v>
      </c>
      <c r="AS31" s="9">
        <v>93.4251</v>
      </c>
      <c r="AT31" s="9">
        <v>1.15</v>
      </c>
      <c r="AU31" s="9">
        <v>93.61195</v>
      </c>
      <c r="AV31" s="9">
        <v>1.1</v>
      </c>
      <c r="AW31" s="9">
        <v>93.79917</v>
      </c>
      <c r="AX31" s="9">
        <v>0.988005</v>
      </c>
      <c r="AY31" s="9">
        <v>93.98677</v>
      </c>
      <c r="AZ31" s="9">
        <v>1.1</v>
      </c>
      <c r="BA31" s="9">
        <v>94.17474</v>
      </c>
      <c r="BB31" s="9">
        <v>1.2</v>
      </c>
      <c r="BC31" s="9">
        <v>94.36309</v>
      </c>
      <c r="BD31" s="9">
        <v>0.97</v>
      </c>
      <c r="BE31" s="9">
        <v>94.55182</v>
      </c>
      <c r="BF31" s="9">
        <v>1.1</v>
      </c>
      <c r="BG31" s="9">
        <v>94.74092</v>
      </c>
      <c r="BH31" s="9">
        <v>1.1</v>
      </c>
      <c r="BI31" s="9">
        <v>94.9304</v>
      </c>
    </row>
    <row r="32" s="6" customFormat="1" spans="1:61">
      <c r="A32" s="8" t="s">
        <v>62</v>
      </c>
      <c r="B32" s="9">
        <v>2.361782</v>
      </c>
      <c r="C32" s="9">
        <v>92.1792</v>
      </c>
      <c r="D32" s="9">
        <v>2.314547</v>
      </c>
      <c r="E32" s="9">
        <v>92.36356</v>
      </c>
      <c r="F32" s="9">
        <v>2.268256</v>
      </c>
      <c r="G32" s="9">
        <v>92.54829</v>
      </c>
      <c r="H32" s="9">
        <v>2.222891</v>
      </c>
      <c r="I32" s="9">
        <v>91.98</v>
      </c>
      <c r="J32" s="9">
        <v>2.178433</v>
      </c>
      <c r="K32" s="9">
        <v>92.91885</v>
      </c>
      <c r="L32" s="9">
        <v>2.19</v>
      </c>
      <c r="M32" s="9">
        <v>93.10469</v>
      </c>
      <c r="N32" s="9">
        <v>2.092167</v>
      </c>
      <c r="O32" s="9">
        <v>93.2909</v>
      </c>
      <c r="P32" s="9">
        <v>2.050323</v>
      </c>
      <c r="Q32" s="9">
        <v>93.47748</v>
      </c>
      <c r="R32" s="9">
        <v>2.009317</v>
      </c>
      <c r="S32" s="9">
        <v>93.66444</v>
      </c>
      <c r="T32" s="9">
        <v>1.969131</v>
      </c>
      <c r="U32" s="9">
        <v>93.85176</v>
      </c>
      <c r="V32" s="9">
        <v>2.1</v>
      </c>
      <c r="W32" s="9">
        <v>94.03947</v>
      </c>
      <c r="X32" s="9">
        <v>1.891153</v>
      </c>
      <c r="Y32" s="9">
        <v>94.22755</v>
      </c>
      <c r="Z32" s="9">
        <v>1.85333</v>
      </c>
      <c r="AA32" s="9">
        <v>94.416</v>
      </c>
      <c r="AB32" s="9">
        <v>1.816263</v>
      </c>
      <c r="AC32" s="9">
        <v>94.60483</v>
      </c>
      <c r="AD32" s="9">
        <v>1.779938</v>
      </c>
      <c r="AE32" s="9">
        <v>94.79404</v>
      </c>
      <c r="AF32" s="9">
        <v>1.744339</v>
      </c>
      <c r="AG32" s="9">
        <v>93.27</v>
      </c>
      <c r="AH32" s="9">
        <v>1.709453</v>
      </c>
      <c r="AI32" s="9">
        <v>93.35</v>
      </c>
      <c r="AJ32" s="9">
        <v>1.675264</v>
      </c>
      <c r="AK32" s="9">
        <v>95.36395</v>
      </c>
      <c r="AL32" s="9">
        <v>1.641758</v>
      </c>
      <c r="AM32" s="9">
        <v>95.55467</v>
      </c>
      <c r="AN32" s="9">
        <v>1.608923</v>
      </c>
      <c r="AO32" s="9">
        <v>95.74578</v>
      </c>
      <c r="AP32" s="9">
        <v>1.576745</v>
      </c>
      <c r="AQ32" s="9">
        <v>95.46</v>
      </c>
      <c r="AR32" s="9">
        <v>1.54521</v>
      </c>
      <c r="AS32" s="9">
        <v>95.78</v>
      </c>
      <c r="AT32" s="9">
        <v>1.514306</v>
      </c>
      <c r="AU32" s="9">
        <v>94.99</v>
      </c>
      <c r="AV32" s="9">
        <v>1.51</v>
      </c>
      <c r="AW32" s="9">
        <v>96.51405</v>
      </c>
      <c r="AX32" s="9">
        <v>1.454339</v>
      </c>
      <c r="AY32" s="9">
        <v>95.15</v>
      </c>
      <c r="AZ32" s="9">
        <v>1.425252</v>
      </c>
      <c r="BA32" s="9">
        <v>96.90049</v>
      </c>
      <c r="BB32" s="9">
        <v>1.396747</v>
      </c>
      <c r="BC32" s="9">
        <v>95.73</v>
      </c>
      <c r="BD32" s="9">
        <v>1.41</v>
      </c>
      <c r="BE32" s="9">
        <v>96.29</v>
      </c>
      <c r="BF32" s="9">
        <v>1.341436</v>
      </c>
      <c r="BG32" s="9">
        <v>96.01</v>
      </c>
      <c r="BH32" s="9">
        <v>1.32</v>
      </c>
      <c r="BI32" s="9">
        <v>95.87</v>
      </c>
    </row>
    <row r="33" s="6" customFormat="1" spans="1:61">
      <c r="A33" s="8" t="s">
        <v>63</v>
      </c>
      <c r="B33" s="9">
        <v>2.568051</v>
      </c>
      <c r="C33" s="9">
        <v>92.79758</v>
      </c>
      <c r="D33" s="9">
        <v>2.51669</v>
      </c>
      <c r="E33" s="9">
        <v>92.98318</v>
      </c>
      <c r="F33" s="9">
        <v>2.466356</v>
      </c>
      <c r="G33" s="9">
        <v>93.16914</v>
      </c>
      <c r="H33" s="9">
        <v>2.417029</v>
      </c>
      <c r="I33" s="9">
        <v>93.35548</v>
      </c>
      <c r="J33" s="9">
        <v>2.368688</v>
      </c>
      <c r="K33" s="9">
        <v>93.54219</v>
      </c>
      <c r="L33" s="9">
        <v>2.321315</v>
      </c>
      <c r="M33" s="9">
        <v>93.72928</v>
      </c>
      <c r="N33" s="9">
        <v>2.274888</v>
      </c>
      <c r="O33" s="9">
        <v>93.91674</v>
      </c>
      <c r="P33" s="9">
        <v>2.229391</v>
      </c>
      <c r="Q33" s="9">
        <v>94.10457</v>
      </c>
      <c r="R33" s="9">
        <v>2.184803</v>
      </c>
      <c r="S33" s="9">
        <v>94.29278</v>
      </c>
      <c r="T33" s="9">
        <v>2.141107</v>
      </c>
      <c r="U33" s="9">
        <v>94.48137</v>
      </c>
      <c r="V33" s="9">
        <v>2.098285</v>
      </c>
      <c r="W33" s="9">
        <v>94.67033</v>
      </c>
      <c r="X33" s="9">
        <v>2.056319</v>
      </c>
      <c r="Y33" s="9">
        <v>94.85967</v>
      </c>
      <c r="Z33" s="9">
        <v>2.015192</v>
      </c>
      <c r="AA33" s="9">
        <v>95.04939</v>
      </c>
      <c r="AB33" s="9">
        <v>1.974889</v>
      </c>
      <c r="AC33" s="9">
        <v>95.23949</v>
      </c>
      <c r="AD33" s="9">
        <v>1.935391</v>
      </c>
      <c r="AE33" s="9">
        <v>95.42997</v>
      </c>
      <c r="AF33" s="9">
        <v>1.896683</v>
      </c>
      <c r="AG33" s="9">
        <v>95.62083</v>
      </c>
      <c r="AH33" s="9">
        <v>1.858749</v>
      </c>
      <c r="AI33" s="9">
        <v>95.81207</v>
      </c>
      <c r="AJ33" s="9">
        <v>1.821574</v>
      </c>
      <c r="AK33" s="9">
        <v>96.00369</v>
      </c>
      <c r="AL33" s="9">
        <v>1.785143</v>
      </c>
      <c r="AM33" s="9">
        <v>96.1957</v>
      </c>
      <c r="AN33" s="9">
        <v>1.74944</v>
      </c>
      <c r="AO33" s="9">
        <v>96.38809</v>
      </c>
      <c r="AP33" s="9">
        <v>1.714451</v>
      </c>
      <c r="AQ33" s="9">
        <v>96.58087</v>
      </c>
      <c r="AR33" s="9">
        <v>1.680162</v>
      </c>
      <c r="AS33" s="9">
        <v>96.77403</v>
      </c>
      <c r="AT33" s="9">
        <v>1.646559</v>
      </c>
      <c r="AU33" s="9">
        <v>96.96758</v>
      </c>
      <c r="AV33" s="9">
        <v>1.613628</v>
      </c>
      <c r="AW33" s="9">
        <v>97.16151</v>
      </c>
      <c r="AX33" s="9">
        <v>1.71</v>
      </c>
      <c r="AY33" s="9">
        <v>97.35583</v>
      </c>
      <c r="AZ33" s="9">
        <v>1.549728</v>
      </c>
      <c r="BA33" s="9">
        <v>97.55055</v>
      </c>
      <c r="BB33" s="9">
        <v>1.518734</v>
      </c>
      <c r="BC33" s="9">
        <v>97.74565</v>
      </c>
      <c r="BD33" s="9">
        <v>1.488359</v>
      </c>
      <c r="BE33" s="9">
        <v>97.94114</v>
      </c>
      <c r="BF33" s="9">
        <v>1.458592</v>
      </c>
      <c r="BG33" s="9">
        <v>98.13702</v>
      </c>
      <c r="BH33" s="9">
        <v>1.44</v>
      </c>
      <c r="BI33" s="9">
        <v>98.33329</v>
      </c>
    </row>
    <row r="34" s="6" customFormat="1" spans="1:61">
      <c r="A34" s="8" t="s">
        <v>64</v>
      </c>
      <c r="B34" s="9">
        <v>2.717019</v>
      </c>
      <c r="C34" s="9">
        <v>88.82138</v>
      </c>
      <c r="D34" s="9">
        <v>2.662679</v>
      </c>
      <c r="E34" s="9">
        <v>88.99903</v>
      </c>
      <c r="F34" s="9">
        <v>2.609425</v>
      </c>
      <c r="G34" s="9">
        <v>89.17703</v>
      </c>
      <c r="H34" s="9">
        <v>2.8</v>
      </c>
      <c r="I34" s="9">
        <v>89.35538</v>
      </c>
      <c r="J34" s="9">
        <v>2.506092</v>
      </c>
      <c r="K34" s="9">
        <v>88.87</v>
      </c>
      <c r="L34" s="9">
        <v>2.45597</v>
      </c>
      <c r="M34" s="9">
        <v>89.71316</v>
      </c>
      <c r="N34" s="9">
        <v>2.406851</v>
      </c>
      <c r="O34" s="9">
        <v>89.89258</v>
      </c>
      <c r="P34" s="9">
        <v>2.358714</v>
      </c>
      <c r="Q34" s="9">
        <v>90.07237</v>
      </c>
      <c r="R34" s="9">
        <v>2.311539</v>
      </c>
      <c r="S34" s="9">
        <v>90.25251</v>
      </c>
      <c r="T34" s="9">
        <v>2.265308</v>
      </c>
      <c r="U34" s="9">
        <v>90.43302</v>
      </c>
      <c r="V34" s="9">
        <v>2.220002</v>
      </c>
      <c r="W34" s="9">
        <v>90.61389</v>
      </c>
      <c r="X34" s="9">
        <v>2.175602</v>
      </c>
      <c r="Y34" s="9">
        <v>90.79511</v>
      </c>
      <c r="Z34" s="9">
        <v>2.4</v>
      </c>
      <c r="AA34" s="9">
        <v>90.9767</v>
      </c>
      <c r="AB34" s="9">
        <v>2.089448</v>
      </c>
      <c r="AC34" s="9">
        <v>91.15866</v>
      </c>
      <c r="AD34" s="9">
        <v>2.047659</v>
      </c>
      <c r="AE34" s="9">
        <v>91.34097</v>
      </c>
      <c r="AF34" s="9">
        <v>2.006706</v>
      </c>
      <c r="AG34" s="9">
        <v>91.52366</v>
      </c>
      <c r="AH34" s="9">
        <v>2.2</v>
      </c>
      <c r="AI34" s="9">
        <v>91.7067</v>
      </c>
      <c r="AJ34" s="9">
        <v>1.927241</v>
      </c>
      <c r="AK34" s="9">
        <v>91.89012</v>
      </c>
      <c r="AL34" s="9">
        <v>1.888696</v>
      </c>
      <c r="AM34" s="9">
        <v>92.0739</v>
      </c>
      <c r="AN34" s="9">
        <v>1.850922</v>
      </c>
      <c r="AO34" s="9">
        <v>92.25805</v>
      </c>
      <c r="AP34" s="9">
        <v>1.813903</v>
      </c>
      <c r="AQ34" s="9">
        <v>92.44256</v>
      </c>
      <c r="AR34" s="9">
        <v>2</v>
      </c>
      <c r="AS34" s="9">
        <v>92.62745</v>
      </c>
      <c r="AT34" s="9">
        <v>1.742073</v>
      </c>
      <c r="AU34" s="9">
        <v>91.75</v>
      </c>
      <c r="AV34" s="9">
        <v>1.707231</v>
      </c>
      <c r="AW34" s="9">
        <v>91.76</v>
      </c>
      <c r="AX34" s="9">
        <v>1.673087</v>
      </c>
      <c r="AY34" s="9">
        <v>93.18432</v>
      </c>
      <c r="AZ34" s="9">
        <v>1.639625</v>
      </c>
      <c r="BA34" s="9">
        <v>93.37069</v>
      </c>
      <c r="BB34" s="9">
        <v>1.606833</v>
      </c>
      <c r="BC34" s="9">
        <v>92.36</v>
      </c>
      <c r="BD34" s="9">
        <v>1.87</v>
      </c>
      <c r="BE34" s="9">
        <v>93.74455</v>
      </c>
      <c r="BF34" s="9">
        <v>1.543202</v>
      </c>
      <c r="BG34" s="9">
        <v>93.2</v>
      </c>
      <c r="BH34" s="9">
        <v>1.75</v>
      </c>
      <c r="BI34" s="9">
        <v>94.1199</v>
      </c>
    </row>
    <row r="35" s="6" customFormat="1" spans="1:61">
      <c r="A35" s="8" t="s">
        <v>65</v>
      </c>
      <c r="B35" s="9">
        <v>2.328367</v>
      </c>
      <c r="C35" s="9">
        <v>90.79476</v>
      </c>
      <c r="D35" s="9">
        <v>2.2818</v>
      </c>
      <c r="E35" s="9">
        <v>90.97635</v>
      </c>
      <c r="F35" s="9">
        <v>2.236164</v>
      </c>
      <c r="G35" s="9">
        <v>91.1583</v>
      </c>
      <c r="H35" s="9">
        <v>2.22</v>
      </c>
      <c r="I35" s="9">
        <v>92.12</v>
      </c>
      <c r="J35" s="9">
        <v>2.147612</v>
      </c>
      <c r="K35" s="9">
        <v>90.12</v>
      </c>
      <c r="L35" s="9">
        <v>2.14</v>
      </c>
      <c r="M35" s="9">
        <v>91.70635</v>
      </c>
      <c r="N35" s="9">
        <v>2.062567</v>
      </c>
      <c r="O35" s="9">
        <v>91.88976</v>
      </c>
      <c r="P35" s="9">
        <v>2.021315</v>
      </c>
      <c r="Q35" s="9">
        <v>92.07354</v>
      </c>
      <c r="R35" s="9">
        <v>1.980889</v>
      </c>
      <c r="S35" s="9">
        <v>92.25769</v>
      </c>
      <c r="T35" s="9">
        <v>1.941271</v>
      </c>
      <c r="U35" s="9">
        <v>92.4422</v>
      </c>
      <c r="V35" s="9">
        <v>1.902446</v>
      </c>
      <c r="W35" s="9">
        <v>90.14</v>
      </c>
      <c r="X35" s="9">
        <v>1.864397</v>
      </c>
      <c r="Y35" s="9">
        <v>92.81234</v>
      </c>
      <c r="Z35" s="9">
        <v>1.827109</v>
      </c>
      <c r="AA35" s="9">
        <v>92.99797</v>
      </c>
      <c r="AB35" s="9">
        <v>1.790567</v>
      </c>
      <c r="AC35" s="9">
        <v>93.18396</v>
      </c>
      <c r="AD35" s="9">
        <v>1.754755</v>
      </c>
      <c r="AE35" s="9">
        <v>92.78</v>
      </c>
      <c r="AF35" s="9">
        <v>1.71966</v>
      </c>
      <c r="AG35" s="9">
        <v>93.55707</v>
      </c>
      <c r="AH35" s="9">
        <v>1.685267</v>
      </c>
      <c r="AI35" s="9">
        <v>93.74419</v>
      </c>
      <c r="AJ35" s="9">
        <v>1.651562</v>
      </c>
      <c r="AK35" s="9">
        <v>93.93167</v>
      </c>
      <c r="AL35" s="9">
        <v>1.64</v>
      </c>
      <c r="AM35" s="9">
        <v>93.26</v>
      </c>
      <c r="AN35" s="9">
        <v>1.58616</v>
      </c>
      <c r="AO35" s="9">
        <v>94.30778</v>
      </c>
      <c r="AP35" s="9">
        <v>1.554437</v>
      </c>
      <c r="AQ35" s="9">
        <v>93.76</v>
      </c>
      <c r="AR35" s="9">
        <v>1.523348</v>
      </c>
      <c r="AS35" s="9">
        <v>93.71</v>
      </c>
      <c r="AT35" s="9">
        <v>1.492881</v>
      </c>
      <c r="AU35" s="9">
        <v>93.19</v>
      </c>
      <c r="AV35" s="9">
        <v>1.463023</v>
      </c>
      <c r="AW35" s="9">
        <v>95.06451</v>
      </c>
      <c r="AX35" s="9">
        <v>1.433763</v>
      </c>
      <c r="AY35" s="9">
        <v>95.25463</v>
      </c>
      <c r="AZ35" s="9">
        <v>1.44</v>
      </c>
      <c r="BA35" s="9">
        <v>93.21</v>
      </c>
      <c r="BB35" s="9">
        <v>1.376986</v>
      </c>
      <c r="BC35" s="9">
        <v>93.22</v>
      </c>
      <c r="BD35" s="9">
        <v>1.41</v>
      </c>
      <c r="BE35" s="9">
        <v>92.98</v>
      </c>
      <c r="BF35" s="9">
        <v>1.322457</v>
      </c>
      <c r="BG35" s="9">
        <v>93.17</v>
      </c>
      <c r="BH35" s="9">
        <v>1.41</v>
      </c>
      <c r="BI35" s="9">
        <v>94.32</v>
      </c>
    </row>
    <row r="36" s="6" customFormat="1" spans="1:61">
      <c r="A36" s="8" t="s">
        <v>66</v>
      </c>
      <c r="B36" s="9">
        <v>2.796655</v>
      </c>
      <c r="C36" s="9">
        <v>87.63586</v>
      </c>
      <c r="D36" s="9">
        <v>2.740722</v>
      </c>
      <c r="E36" s="9">
        <v>87.81114</v>
      </c>
      <c r="F36" s="9">
        <v>2.685908</v>
      </c>
      <c r="G36" s="9">
        <v>87.98676</v>
      </c>
      <c r="H36" s="9">
        <v>2.632189</v>
      </c>
      <c r="I36" s="9">
        <v>88.16273</v>
      </c>
      <c r="J36" s="9">
        <v>2.7</v>
      </c>
      <c r="K36" s="9">
        <v>88.33906</v>
      </c>
      <c r="L36" s="9">
        <v>2.527955</v>
      </c>
      <c r="M36" s="9">
        <v>88.51573</v>
      </c>
      <c r="N36" s="9">
        <v>2.477396</v>
      </c>
      <c r="O36" s="9">
        <v>88.69277</v>
      </c>
      <c r="P36" s="9">
        <v>2.427848</v>
      </c>
      <c r="Q36" s="9">
        <v>88.87015</v>
      </c>
      <c r="R36" s="9">
        <v>2.379291</v>
      </c>
      <c r="S36" s="9">
        <v>89.04789</v>
      </c>
      <c r="T36" s="9">
        <v>2.331705</v>
      </c>
      <c r="U36" s="9">
        <v>89.22599</v>
      </c>
      <c r="V36" s="9">
        <v>2.285071</v>
      </c>
      <c r="W36" s="9">
        <v>89.40444</v>
      </c>
      <c r="X36" s="9">
        <v>2.239369</v>
      </c>
      <c r="Y36" s="9">
        <v>89.58325</v>
      </c>
      <c r="Z36" s="9">
        <v>2.194582</v>
      </c>
      <c r="AA36" s="9">
        <v>89.76242</v>
      </c>
      <c r="AB36" s="9">
        <v>2.15069</v>
      </c>
      <c r="AC36" s="9">
        <v>89.94194</v>
      </c>
      <c r="AD36" s="9">
        <v>2.107677</v>
      </c>
      <c r="AE36" s="9">
        <v>90.12182</v>
      </c>
      <c r="AF36" s="9">
        <v>2.065523</v>
      </c>
      <c r="AG36" s="9">
        <v>90.30207</v>
      </c>
      <c r="AH36" s="9">
        <v>2.024213</v>
      </c>
      <c r="AI36" s="9">
        <v>90.48267</v>
      </c>
      <c r="AJ36" s="9">
        <v>1.983728</v>
      </c>
      <c r="AK36" s="9">
        <v>90.66364</v>
      </c>
      <c r="AL36" s="9">
        <v>1.944054</v>
      </c>
      <c r="AM36" s="9">
        <v>90.84496</v>
      </c>
      <c r="AN36" s="9">
        <v>1.905173</v>
      </c>
      <c r="AO36" s="9">
        <v>91.02665</v>
      </c>
      <c r="AP36" s="9">
        <v>2.1</v>
      </c>
      <c r="AQ36" s="9">
        <v>90.76</v>
      </c>
      <c r="AR36" s="9">
        <v>1.829728</v>
      </c>
      <c r="AS36" s="9">
        <v>91.39113</v>
      </c>
      <c r="AT36" s="9">
        <v>2.05</v>
      </c>
      <c r="AU36" s="9">
        <v>91.57391</v>
      </c>
      <c r="AV36" s="9">
        <v>1.757271</v>
      </c>
      <c r="AW36" s="9">
        <v>91.32</v>
      </c>
      <c r="AX36" s="9">
        <v>1.722125</v>
      </c>
      <c r="AY36" s="9">
        <v>91.94057</v>
      </c>
      <c r="AZ36" s="9">
        <v>1.96</v>
      </c>
      <c r="BA36" s="9">
        <v>92.12445</v>
      </c>
      <c r="BB36" s="9">
        <v>1.9</v>
      </c>
      <c r="BC36" s="9">
        <v>92.3087</v>
      </c>
      <c r="BD36" s="9">
        <v>1.88</v>
      </c>
      <c r="BE36" s="9">
        <v>92.49332</v>
      </c>
      <c r="BF36" s="9">
        <v>1.85</v>
      </c>
      <c r="BG36" s="9">
        <v>92.6783</v>
      </c>
      <c r="BH36" s="9">
        <v>1.8</v>
      </c>
      <c r="BI36" s="9">
        <v>92.67</v>
      </c>
    </row>
    <row r="37" s="6" customFormat="1" spans="1:61">
      <c r="A37" s="8" t="s">
        <v>67</v>
      </c>
      <c r="B37" s="9">
        <v>3.15392</v>
      </c>
      <c r="C37" s="9">
        <v>91.26016</v>
      </c>
      <c r="D37" s="9">
        <v>3.090842</v>
      </c>
      <c r="E37" s="9">
        <v>91.44268</v>
      </c>
      <c r="F37" s="9">
        <v>3.029025</v>
      </c>
      <c r="G37" s="9">
        <v>91.62557</v>
      </c>
      <c r="H37" s="9">
        <v>2.968444</v>
      </c>
      <c r="I37" s="9">
        <v>91.80882</v>
      </c>
      <c r="J37" s="9">
        <v>2.909075</v>
      </c>
      <c r="K37" s="9">
        <v>91.99244</v>
      </c>
      <c r="L37" s="9">
        <v>2.850894</v>
      </c>
      <c r="M37" s="9">
        <v>92.17642</v>
      </c>
      <c r="N37" s="9">
        <v>2.793876</v>
      </c>
      <c r="O37" s="9">
        <v>92.36077</v>
      </c>
      <c r="P37" s="9">
        <v>2.737998</v>
      </c>
      <c r="Q37" s="9">
        <v>92.5455</v>
      </c>
      <c r="R37" s="9">
        <v>2.683238</v>
      </c>
      <c r="S37" s="9">
        <v>92.73059</v>
      </c>
      <c r="T37" s="9">
        <v>2.629574</v>
      </c>
      <c r="U37" s="9">
        <v>92.91605</v>
      </c>
      <c r="V37" s="9">
        <v>2.576982</v>
      </c>
      <c r="W37" s="9">
        <v>93.10188</v>
      </c>
      <c r="X37" s="9">
        <v>2.525443</v>
      </c>
      <c r="Y37" s="9">
        <v>93.28808</v>
      </c>
      <c r="Z37" s="9">
        <v>2.474934</v>
      </c>
      <c r="AA37" s="9">
        <v>93.47466</v>
      </c>
      <c r="AB37" s="9">
        <v>2.425435</v>
      </c>
      <c r="AC37" s="9">
        <v>93.66161</v>
      </c>
      <c r="AD37" s="9">
        <v>2.376926</v>
      </c>
      <c r="AE37" s="9">
        <v>93.84893</v>
      </c>
      <c r="AF37" s="9">
        <v>2.329388</v>
      </c>
      <c r="AG37" s="9">
        <v>94.03663</v>
      </c>
      <c r="AH37" s="9">
        <v>2.2828</v>
      </c>
      <c r="AI37" s="9">
        <v>93.23</v>
      </c>
      <c r="AJ37" s="9">
        <v>2.237144</v>
      </c>
      <c r="AK37" s="9">
        <v>94.41315</v>
      </c>
      <c r="AL37" s="9">
        <v>2.192401</v>
      </c>
      <c r="AM37" s="9">
        <v>94.12</v>
      </c>
      <c r="AN37" s="9">
        <v>2.148553</v>
      </c>
      <c r="AO37" s="9">
        <v>94.79118</v>
      </c>
      <c r="AP37" s="9">
        <v>2.105582</v>
      </c>
      <c r="AQ37" s="9">
        <v>94.78</v>
      </c>
      <c r="AR37" s="9">
        <v>2.06347</v>
      </c>
      <c r="AS37" s="9">
        <v>95.17073</v>
      </c>
      <c r="AT37" s="9">
        <v>2.022201</v>
      </c>
      <c r="AU37" s="9">
        <v>95.36107</v>
      </c>
      <c r="AV37" s="9">
        <v>1.981757</v>
      </c>
      <c r="AW37" s="9">
        <v>95.55179</v>
      </c>
      <c r="AX37" s="9">
        <v>1.942122</v>
      </c>
      <c r="AY37" s="9">
        <v>94.97</v>
      </c>
      <c r="AZ37" s="9">
        <v>1.903279</v>
      </c>
      <c r="BA37" s="9">
        <v>95.93438</v>
      </c>
      <c r="BB37" s="9">
        <v>1.865214</v>
      </c>
      <c r="BC37" s="9">
        <v>95.81</v>
      </c>
      <c r="BD37" s="9">
        <v>1.82791</v>
      </c>
      <c r="BE37" s="9">
        <v>96.3185</v>
      </c>
      <c r="BF37" s="9">
        <v>1.791351</v>
      </c>
      <c r="BG37" s="9">
        <v>94.34</v>
      </c>
      <c r="BH37" s="9">
        <v>1.77</v>
      </c>
      <c r="BI37" s="9">
        <v>95.41</v>
      </c>
    </row>
  </sheetData>
  <mergeCells count="30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BH1:BI1"/>
  </mergeCells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topLeftCell="A9" workbookViewId="0">
      <selection activeCell="H3" sqref="H3"/>
    </sheetView>
  </sheetViews>
  <sheetFormatPr defaultColWidth="9.14285714285714" defaultRowHeight="15"/>
  <sheetData>
    <row r="1" spans="1:1">
      <c r="A1" t="s">
        <v>130</v>
      </c>
    </row>
  </sheetData>
  <pageMargins left="0.75" right="0.75" top="1" bottom="1" header="0.5" footer="0.5"/>
  <headerFooter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2"/>
  <sheetViews>
    <sheetView workbookViewId="0">
      <selection activeCell="F4" sqref="F4"/>
    </sheetView>
  </sheetViews>
  <sheetFormatPr defaultColWidth="9.14285714285714" defaultRowHeight="15" outlineLevelRow="1"/>
  <sheetData>
    <row r="1" spans="1:1">
      <c r="A1" t="s">
        <v>131</v>
      </c>
    </row>
    <row r="2" spans="1:1">
      <c r="A2" t="s">
        <v>132</v>
      </c>
    </row>
  </sheetData>
  <pageMargins left="0.75" right="0.75" top="1" bottom="1" header="0.5" footer="0.5"/>
  <headerFooter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1"/>
  <sheetViews>
    <sheetView workbookViewId="0">
      <selection activeCell="F19" sqref="F19"/>
    </sheetView>
  </sheetViews>
  <sheetFormatPr defaultColWidth="9.14285714285714" defaultRowHeight="15" outlineLevelCol="3"/>
  <cols>
    <col min="2" max="3" width="17.4285714285714" customWidth="1"/>
    <col min="4" max="4" width="24.1428571428571" customWidth="1"/>
  </cols>
  <sheetData>
    <row r="1" spans="1:1">
      <c r="A1" t="s">
        <v>133</v>
      </c>
    </row>
    <row r="2" spans="1:1">
      <c r="A2" t="s">
        <v>134</v>
      </c>
    </row>
    <row r="5" ht="15.75" spans="1:4">
      <c r="A5" s="1" t="s">
        <v>98</v>
      </c>
      <c r="B5" s="2" t="s">
        <v>99</v>
      </c>
      <c r="C5" s="2" t="s">
        <v>100</v>
      </c>
      <c r="D5" s="4" t="s">
        <v>101</v>
      </c>
    </row>
    <row r="6" spans="1:4">
      <c r="A6" s="1" t="s">
        <v>102</v>
      </c>
      <c r="B6" s="1">
        <f>AVERAGE(tptday1)</f>
        <v>2.15068662857143</v>
      </c>
      <c r="C6" s="1">
        <f>AVERAGE(tptq1)</f>
        <v>91.3857291428571</v>
      </c>
      <c r="D6" s="1">
        <f>_xlfn.STDEV.S(tptday1)</f>
        <v>0.500881788279964</v>
      </c>
    </row>
    <row r="7" spans="1:4">
      <c r="A7" s="1" t="s">
        <v>103</v>
      </c>
      <c r="B7" s="1">
        <f>AVERAGE(tptday2)</f>
        <v>2.11326165714286</v>
      </c>
      <c r="C7" s="1">
        <f>AVERAGE(tptq2)</f>
        <v>91.5685014285715</v>
      </c>
      <c r="D7" s="1">
        <f>_xlfn.STDEV.S(tptday2)</f>
        <v>0.488296601366179</v>
      </c>
    </row>
    <row r="8" spans="1:4">
      <c r="A8" s="1" t="s">
        <v>104</v>
      </c>
      <c r="B8" s="1">
        <f>AVERAGE(tptday3)</f>
        <v>2.06589351428571</v>
      </c>
      <c r="C8" s="1">
        <f>AVERAGE(tptq3)</f>
        <v>91.751638</v>
      </c>
      <c r="D8" s="1">
        <f>_xlfn.STDEV.S(tptday3)</f>
        <v>0.47734526284924</v>
      </c>
    </row>
    <row r="9" spans="1:4">
      <c r="A9" s="1" t="s">
        <v>105</v>
      </c>
      <c r="B9" s="1">
        <f>AVERAGE(tptday4)</f>
        <v>2.0414078</v>
      </c>
      <c r="C9" s="1">
        <f>AVERAGE(tptq4)</f>
        <v>91.9358848571429</v>
      </c>
      <c r="D9" s="1">
        <f>_xlfn.STDEV.S(tptday4)</f>
        <v>0.479134740416993</v>
      </c>
    </row>
    <row r="10" spans="1:4">
      <c r="A10" s="1" t="s">
        <v>106</v>
      </c>
      <c r="B10" s="1">
        <f>AVERAGE(tptday5)</f>
        <v>2.00825557142857</v>
      </c>
      <c r="C10" s="1">
        <f>AVERAGE(tptq5)</f>
        <v>91.9200657142857</v>
      </c>
      <c r="D10" s="1">
        <f>_xlfn.STDEV.S(tptday5)</f>
        <v>0.451721074287147</v>
      </c>
    </row>
    <row r="11" spans="1:4">
      <c r="A11" s="1" t="s">
        <v>107</v>
      </c>
      <c r="B11" s="1">
        <f>AVERAGE(tptday6)</f>
        <v>1.95359514285714</v>
      </c>
      <c r="C11" s="1">
        <f>AVERAGE(tptq6)</f>
        <v>92.30325</v>
      </c>
      <c r="D11" s="1">
        <f>_xlfn.STDEV.S(tptday6)</f>
        <v>0.453599658167675</v>
      </c>
    </row>
    <row r="12" spans="1:4">
      <c r="A12" s="1" t="s">
        <v>108</v>
      </c>
      <c r="B12" s="1">
        <f>AVERAGE(tptday7)</f>
        <v>1.91750794285714</v>
      </c>
      <c r="C12" s="1">
        <f>AVERAGE(tptq7)</f>
        <v>92.4644042857143</v>
      </c>
      <c r="D12" s="1">
        <f>_xlfn.STDEV.S(tptday7)</f>
        <v>0.428323791224648</v>
      </c>
    </row>
    <row r="13" spans="1:4">
      <c r="A13" s="1" t="s">
        <v>109</v>
      </c>
      <c r="B13" s="1">
        <f>AVERAGE(tptday8)</f>
        <v>1.87406031428571</v>
      </c>
      <c r="C13" s="1">
        <f>AVERAGE(tptq8)</f>
        <v>92.6611674285714</v>
      </c>
      <c r="D13" s="1">
        <f>_xlfn.STDEV.S(tptday8)</f>
        <v>0.427248121347315</v>
      </c>
    </row>
    <row r="14" spans="1:4">
      <c r="A14" s="1" t="s">
        <v>110</v>
      </c>
      <c r="B14" s="1">
        <f>AVERAGE(tptday9)</f>
        <v>1.82870065714286</v>
      </c>
      <c r="C14" s="1">
        <f>AVERAGE(tptq9)</f>
        <v>92.7754357142857</v>
      </c>
      <c r="D14" s="1">
        <f>_xlfn.STDEV.S(tptday9)</f>
        <v>0.428379990694967</v>
      </c>
    </row>
    <row r="15" spans="1:4">
      <c r="A15" s="1" t="s">
        <v>111</v>
      </c>
      <c r="B15" s="1">
        <f>AVERAGE(tptday10)</f>
        <v>1.79993011428571</v>
      </c>
      <c r="C15" s="1">
        <f>AVERAGE(tptq10)</f>
        <v>92.9576431428571</v>
      </c>
      <c r="D15" s="1">
        <f>_xlfn.STDEV.S(tptday10)</f>
        <v>0.406680064939604</v>
      </c>
    </row>
    <row r="16" spans="1:4">
      <c r="A16" s="1" t="s">
        <v>112</v>
      </c>
      <c r="B16" s="1">
        <f>AVERAGE(tptday11)</f>
        <v>1.78157377142857</v>
      </c>
      <c r="C16" s="1">
        <f>AVERAGE(tptq11)</f>
        <v>93.0875454285714</v>
      </c>
      <c r="D16" s="1">
        <f>_xlfn.STDEV.S(tptday11)</f>
        <v>0.405587887517909</v>
      </c>
    </row>
    <row r="17" spans="1:4">
      <c r="A17" s="1" t="s">
        <v>113</v>
      </c>
      <c r="B17" s="1">
        <f>AVERAGE(tptday12)</f>
        <v>1.73122874285714</v>
      </c>
      <c r="C17" s="1">
        <f>AVERAGE(tptq12)</f>
        <v>93.3337431428571</v>
      </c>
      <c r="D17" s="1">
        <f>_xlfn.STDEV.S(tptday12)</f>
        <v>0.396918509526929</v>
      </c>
    </row>
    <row r="18" spans="1:4">
      <c r="A18" s="1" t="s">
        <v>114</v>
      </c>
      <c r="B18" s="1">
        <f>AVERAGE(tptday13)</f>
        <v>1.70249831428571</v>
      </c>
      <c r="C18" s="1">
        <f>AVERAGE(tptq13)</f>
        <v>93.414434</v>
      </c>
      <c r="D18" s="1">
        <f>_xlfn.STDEV.S(tptday13)</f>
        <v>0.402835196125411</v>
      </c>
    </row>
    <row r="19" spans="1:4">
      <c r="A19" s="1" t="s">
        <v>115</v>
      </c>
      <c r="B19" s="1">
        <f>AVERAGE(tptday14)</f>
        <v>1.66465914285714</v>
      </c>
      <c r="C19" s="1">
        <f>AVERAGE(tptq14)</f>
        <v>93.7222377142857</v>
      </c>
      <c r="D19" s="1">
        <f>_xlfn.STDEV.S(tptday14)</f>
        <v>0.382557751415094</v>
      </c>
    </row>
    <row r="20" spans="1:4">
      <c r="A20" s="1" t="s">
        <v>116</v>
      </c>
      <c r="B20" s="1">
        <f>AVERAGE(tptday15)</f>
        <v>1.6370448</v>
      </c>
      <c r="C20" s="1">
        <f>AVERAGE(tptq15)</f>
        <v>93.6969974285714</v>
      </c>
      <c r="D20" s="1">
        <f>_xlfn.STDEV.S(tptday15)</f>
        <v>0.370496388688981</v>
      </c>
    </row>
    <row r="21" spans="1:4">
      <c r="A21" s="1" t="s">
        <v>117</v>
      </c>
      <c r="B21" s="1">
        <f>AVERAGE(B6:B20)</f>
        <v>1.88468694095238</v>
      </c>
      <c r="C21" s="1">
        <f>AVERAGE(C6:C20)</f>
        <v>92.5985784952381</v>
      </c>
      <c r="D21" s="1">
        <f>_xlfn.STDEV.S(tptday1)</f>
        <v>0.500881788279964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0"/>
  <sheetViews>
    <sheetView workbookViewId="0">
      <selection activeCell="N9" sqref="N9"/>
    </sheetView>
  </sheetViews>
  <sheetFormatPr defaultColWidth="9.14285714285714" defaultRowHeight="15" outlineLevelCol="1"/>
  <cols>
    <col min="1" max="1" width="13.5714285714286" customWidth="1"/>
    <col min="2" max="2" width="18.8571428571429" customWidth="1"/>
  </cols>
  <sheetData>
    <row r="1" spans="1:1">
      <c r="A1" t="s">
        <v>135</v>
      </c>
    </row>
    <row r="2" spans="1:1">
      <c r="A2" t="s">
        <v>136</v>
      </c>
    </row>
    <row r="4" spans="1:2">
      <c r="A4" s="1" t="s">
        <v>98</v>
      </c>
      <c r="B4" s="2" t="s">
        <v>99</v>
      </c>
    </row>
    <row r="5" spans="1:2">
      <c r="A5" s="1" t="s">
        <v>102</v>
      </c>
      <c r="B5" s="1">
        <f>AVERAGE(tptday1)</f>
        <v>2.15068662857143</v>
      </c>
    </row>
    <row r="6" spans="1:2">
      <c r="A6" s="1" t="s">
        <v>103</v>
      </c>
      <c r="B6" s="1">
        <f>AVERAGE(tptday2)</f>
        <v>2.11326165714286</v>
      </c>
    </row>
    <row r="7" spans="1:2">
      <c r="A7" s="1" t="s">
        <v>104</v>
      </c>
      <c r="B7" s="1">
        <f>AVERAGE(tptday3)</f>
        <v>2.06589351428571</v>
      </c>
    </row>
    <row r="8" spans="1:2">
      <c r="A8" s="1" t="s">
        <v>105</v>
      </c>
      <c r="B8" s="1">
        <f>AVERAGE(tptday4)</f>
        <v>2.0414078</v>
      </c>
    </row>
    <row r="9" spans="1:2">
      <c r="A9" s="1" t="s">
        <v>106</v>
      </c>
      <c r="B9" s="1">
        <f>AVERAGE(tptday5)</f>
        <v>2.00825557142857</v>
      </c>
    </row>
    <row r="10" spans="1:2">
      <c r="A10" s="1" t="s">
        <v>107</v>
      </c>
      <c r="B10" s="1">
        <f>AVERAGE(tptday6)</f>
        <v>1.95359514285714</v>
      </c>
    </row>
    <row r="11" spans="1:2">
      <c r="A11" s="1" t="s">
        <v>108</v>
      </c>
      <c r="B11" s="1">
        <f>AVERAGE(tptday7)</f>
        <v>1.91750794285714</v>
      </c>
    </row>
    <row r="12" spans="1:2">
      <c r="A12" s="1" t="s">
        <v>109</v>
      </c>
      <c r="B12" s="1">
        <f>AVERAGE(tptday8)</f>
        <v>1.87406031428571</v>
      </c>
    </row>
    <row r="13" spans="1:2">
      <c r="A13" s="1" t="s">
        <v>110</v>
      </c>
      <c r="B13" s="1">
        <f>AVERAGE(tptday9)</f>
        <v>1.82870065714286</v>
      </c>
    </row>
    <row r="14" spans="1:2">
      <c r="A14" s="1" t="s">
        <v>111</v>
      </c>
      <c r="B14" s="1">
        <f>AVERAGE(tptday10)</f>
        <v>1.79993011428571</v>
      </c>
    </row>
    <row r="15" spans="1:2">
      <c r="A15" s="1" t="s">
        <v>112</v>
      </c>
      <c r="B15" s="1">
        <f>AVERAGE(tptday11)</f>
        <v>1.78157377142857</v>
      </c>
    </row>
    <row r="16" spans="1:2">
      <c r="A16" s="1" t="s">
        <v>113</v>
      </c>
      <c r="B16" s="1">
        <f>AVERAGE(tptday12)</f>
        <v>1.73122874285714</v>
      </c>
    </row>
    <row r="17" spans="1:2">
      <c r="A17" s="1" t="s">
        <v>114</v>
      </c>
      <c r="B17" s="1">
        <f>AVERAGE(tptday13)</f>
        <v>1.70249831428571</v>
      </c>
    </row>
    <row r="18" spans="1:2">
      <c r="A18" s="1" t="s">
        <v>115</v>
      </c>
      <c r="B18" s="1">
        <f>AVERAGE(tptday14)</f>
        <v>1.66465914285714</v>
      </c>
    </row>
    <row r="19" spans="1:2">
      <c r="A19" s="1" t="s">
        <v>116</v>
      </c>
      <c r="B19" s="1">
        <f>AVERAGE(tptday15)</f>
        <v>1.6370448</v>
      </c>
    </row>
    <row r="20" spans="1:2">
      <c r="A20" s="1" t="s">
        <v>117</v>
      </c>
      <c r="B20" s="3">
        <f>AVERAGE(B5:B19)</f>
        <v>1.88468694095238</v>
      </c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2"/>
  <sheetViews>
    <sheetView tabSelected="1" workbookViewId="0">
      <selection activeCell="J9" sqref="J9"/>
    </sheetView>
  </sheetViews>
  <sheetFormatPr defaultColWidth="9.14285714285714" defaultRowHeight="15" outlineLevelRow="1"/>
  <sheetData>
    <row r="1" spans="1:1">
      <c r="A1" t="s">
        <v>137</v>
      </c>
    </row>
    <row r="2" spans="1:1">
      <c r="A2" t="s">
        <v>138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36"/>
  <sheetViews>
    <sheetView workbookViewId="0">
      <selection activeCell="C2" sqref="C2"/>
    </sheetView>
  </sheetViews>
  <sheetFormatPr defaultColWidth="9" defaultRowHeight="15"/>
  <cols>
    <col min="1" max="16310" width="9" style="6"/>
  </cols>
  <sheetData>
    <row r="1" s="6" customFormat="1" ht="51" spans="1:31">
      <c r="A1" s="7" t="s">
        <v>30</v>
      </c>
      <c r="B1" s="7" t="s">
        <v>68</v>
      </c>
      <c r="C1" s="7" t="s">
        <v>69</v>
      </c>
      <c r="D1" s="7" t="s">
        <v>70</v>
      </c>
      <c r="E1" s="7" t="s">
        <v>71</v>
      </c>
      <c r="F1" s="7" t="s">
        <v>72</v>
      </c>
      <c r="G1" s="7" t="s">
        <v>73</v>
      </c>
      <c r="H1" s="7" t="s">
        <v>74</v>
      </c>
      <c r="I1" s="7" t="s">
        <v>75</v>
      </c>
      <c r="J1" s="7" t="s">
        <v>76</v>
      </c>
      <c r="K1" s="7" t="s">
        <v>77</v>
      </c>
      <c r="L1" s="7" t="s">
        <v>78</v>
      </c>
      <c r="M1" s="7" t="s">
        <v>79</v>
      </c>
      <c r="N1" s="7" t="s">
        <v>80</v>
      </c>
      <c r="O1" s="7" t="s">
        <v>81</v>
      </c>
      <c r="P1" s="7" t="s">
        <v>82</v>
      </c>
      <c r="Q1" s="7" t="s">
        <v>83</v>
      </c>
      <c r="R1" s="7" t="s">
        <v>84</v>
      </c>
      <c r="S1" s="7" t="s">
        <v>85</v>
      </c>
      <c r="T1" s="7" t="s">
        <v>86</v>
      </c>
      <c r="U1" s="7" t="s">
        <v>87</v>
      </c>
      <c r="V1" s="7" t="s">
        <v>88</v>
      </c>
      <c r="W1" s="7" t="s">
        <v>89</v>
      </c>
      <c r="X1" s="7" t="s">
        <v>90</v>
      </c>
      <c r="Y1" s="7" t="s">
        <v>91</v>
      </c>
      <c r="Z1" s="7" t="s">
        <v>92</v>
      </c>
      <c r="AA1" s="7" t="s">
        <v>93</v>
      </c>
      <c r="AB1" s="7" t="s">
        <v>94</v>
      </c>
      <c r="AC1" s="7" t="s">
        <v>95</v>
      </c>
      <c r="AD1" s="7" t="s">
        <v>96</v>
      </c>
      <c r="AE1" s="10" t="s">
        <v>97</v>
      </c>
    </row>
    <row r="2" s="6" customFormat="1" spans="1:31">
      <c r="A2" s="8" t="s">
        <v>33</v>
      </c>
      <c r="B2" s="9">
        <v>2.667944</v>
      </c>
      <c r="C2" s="9">
        <v>88.52326</v>
      </c>
      <c r="D2" s="9">
        <v>2.614585</v>
      </c>
      <c r="E2" s="9">
        <v>88.7003</v>
      </c>
      <c r="F2" s="9">
        <v>2.562293</v>
      </c>
      <c r="G2" s="9">
        <v>88.8777</v>
      </c>
      <c r="H2" s="9">
        <v>2.511047</v>
      </c>
      <c r="I2" s="9">
        <v>89.05546</v>
      </c>
      <c r="J2" s="9">
        <v>2.51</v>
      </c>
      <c r="K2" s="9">
        <v>89.23357</v>
      </c>
      <c r="L2" s="9">
        <v>2.41161</v>
      </c>
      <c r="M2" s="9">
        <v>89.41204</v>
      </c>
      <c r="N2" s="9">
        <v>2.37</v>
      </c>
      <c r="O2" s="9">
        <v>89.59086</v>
      </c>
      <c r="P2" s="9">
        <v>2.31611</v>
      </c>
      <c r="Q2" s="9">
        <v>89.77004</v>
      </c>
      <c r="R2" s="9">
        <v>2.269788</v>
      </c>
      <c r="S2" s="9">
        <v>89.94958</v>
      </c>
      <c r="T2" s="9">
        <v>2.224392</v>
      </c>
      <c r="U2" s="9">
        <v>90.12948</v>
      </c>
      <c r="V2" s="9">
        <v>2.179904</v>
      </c>
      <c r="W2" s="9">
        <v>90.30974</v>
      </c>
      <c r="X2" s="9">
        <v>2.136306</v>
      </c>
      <c r="Y2" s="9">
        <v>90.49036</v>
      </c>
      <c r="Z2" s="9">
        <v>2.09358</v>
      </c>
      <c r="AA2" s="9">
        <v>91.28</v>
      </c>
      <c r="AB2" s="9">
        <v>2.051709</v>
      </c>
      <c r="AC2" s="9">
        <v>90.85269</v>
      </c>
      <c r="AD2" s="9">
        <v>2.03</v>
      </c>
      <c r="AE2" s="9">
        <v>91.03439</v>
      </c>
    </row>
    <row r="3" s="6" customFormat="1" spans="1:31">
      <c r="A3" s="8" t="s">
        <v>34</v>
      </c>
      <c r="B3" s="9">
        <v>1.913883</v>
      </c>
      <c r="C3" s="9">
        <v>91.82385</v>
      </c>
      <c r="D3" s="9">
        <v>1.875605</v>
      </c>
      <c r="E3" s="9">
        <v>92.0075</v>
      </c>
      <c r="F3" s="9">
        <v>1.838093</v>
      </c>
      <c r="G3" s="9">
        <v>92.19152</v>
      </c>
      <c r="H3" s="9">
        <v>1.82</v>
      </c>
      <c r="I3" s="9">
        <v>92.3759</v>
      </c>
      <c r="J3" s="9">
        <v>1.765305</v>
      </c>
      <c r="K3" s="9">
        <v>91.19</v>
      </c>
      <c r="L3" s="9">
        <v>1.729999</v>
      </c>
      <c r="M3" s="9">
        <v>92.74577</v>
      </c>
      <c r="N3" s="9">
        <v>1.71</v>
      </c>
      <c r="O3" s="9">
        <v>92.93126</v>
      </c>
      <c r="P3" s="9">
        <v>1.71</v>
      </c>
      <c r="Q3" s="9">
        <v>92.98</v>
      </c>
      <c r="R3" s="9">
        <v>1.628261</v>
      </c>
      <c r="S3" s="9">
        <v>93.30336</v>
      </c>
      <c r="T3" s="9">
        <v>1.595696</v>
      </c>
      <c r="U3" s="9">
        <v>91.9</v>
      </c>
      <c r="V3" s="9">
        <v>1.563782</v>
      </c>
      <c r="W3" s="9">
        <v>92.15</v>
      </c>
      <c r="X3" s="9">
        <v>1.532506</v>
      </c>
      <c r="Y3" s="9">
        <v>93.8643</v>
      </c>
      <c r="Z3" s="9">
        <v>1.501856</v>
      </c>
      <c r="AA3" s="9">
        <v>93.24</v>
      </c>
      <c r="AB3" s="9">
        <v>1.471819</v>
      </c>
      <c r="AC3" s="9">
        <v>94.24013</v>
      </c>
      <c r="AD3" s="9">
        <v>1.442382</v>
      </c>
      <c r="AE3" s="9">
        <v>92.98</v>
      </c>
    </row>
    <row r="4" s="6" customFormat="1" spans="1:31">
      <c r="A4" s="8" t="s">
        <v>35</v>
      </c>
      <c r="B4" s="9">
        <v>2.26349</v>
      </c>
      <c r="C4" s="9">
        <v>95.03338</v>
      </c>
      <c r="D4" s="9">
        <v>2.21822</v>
      </c>
      <c r="E4" s="9">
        <v>95.22345</v>
      </c>
      <c r="F4" s="9">
        <v>2.1</v>
      </c>
      <c r="G4" s="9">
        <v>95.4139</v>
      </c>
      <c r="H4" s="9">
        <v>2.130379</v>
      </c>
      <c r="I4" s="9">
        <v>95.60473</v>
      </c>
      <c r="J4" s="9">
        <v>2.087771</v>
      </c>
      <c r="K4" s="9">
        <v>95.79593</v>
      </c>
      <c r="L4" s="9">
        <v>2.046016</v>
      </c>
      <c r="M4" s="9">
        <v>95.98753</v>
      </c>
      <c r="N4" s="9">
        <v>2.005095</v>
      </c>
      <c r="O4" s="9">
        <v>96.1795</v>
      </c>
      <c r="P4" s="9">
        <v>1.964993</v>
      </c>
      <c r="Q4" s="9">
        <v>96.37186</v>
      </c>
      <c r="R4" s="9">
        <v>1.925693</v>
      </c>
      <c r="S4" s="9">
        <v>96.5646</v>
      </c>
      <c r="T4" s="9">
        <v>1.88718</v>
      </c>
      <c r="U4" s="9">
        <v>96.75773</v>
      </c>
      <c r="V4" s="9">
        <v>1.849436</v>
      </c>
      <c r="W4" s="9">
        <v>95.98</v>
      </c>
      <c r="X4" s="9">
        <v>1.812447</v>
      </c>
      <c r="Y4" s="9">
        <v>95.68</v>
      </c>
      <c r="Z4" s="9">
        <v>1.83</v>
      </c>
      <c r="AA4" s="9">
        <v>97.33944</v>
      </c>
      <c r="AB4" s="9">
        <v>1.740674</v>
      </c>
      <c r="AC4" s="9">
        <v>97.53412</v>
      </c>
      <c r="AD4" s="9">
        <v>1.705861</v>
      </c>
      <c r="AE4" s="9">
        <v>96.52</v>
      </c>
    </row>
    <row r="5" s="6" customFormat="1" spans="1:31">
      <c r="A5" s="8" t="s">
        <v>36</v>
      </c>
      <c r="B5" s="9">
        <v>2.163941</v>
      </c>
      <c r="C5" s="9">
        <v>93.71099</v>
      </c>
      <c r="D5" s="9">
        <v>2.120662</v>
      </c>
      <c r="E5" s="9">
        <v>93.89842</v>
      </c>
      <c r="F5" s="9">
        <v>2.078249</v>
      </c>
      <c r="G5" s="9">
        <v>94.08621</v>
      </c>
      <c r="H5" s="9">
        <v>2.036684</v>
      </c>
      <c r="I5" s="9">
        <v>94.27438</v>
      </c>
      <c r="J5" s="9">
        <v>1.99595</v>
      </c>
      <c r="K5" s="9">
        <v>94.46293</v>
      </c>
      <c r="L5" s="9">
        <v>1.956031</v>
      </c>
      <c r="M5" s="9">
        <v>94.65186</v>
      </c>
      <c r="N5" s="9">
        <v>1.916911</v>
      </c>
      <c r="O5" s="9">
        <v>94.84116</v>
      </c>
      <c r="P5" s="9">
        <v>1.878573</v>
      </c>
      <c r="Q5" s="9">
        <v>95.03085</v>
      </c>
      <c r="R5" s="9">
        <v>1.841001</v>
      </c>
      <c r="S5" s="9">
        <v>95.22091</v>
      </c>
      <c r="T5" s="9">
        <v>1.804181</v>
      </c>
      <c r="U5" s="9">
        <v>95.41135</v>
      </c>
      <c r="V5" s="9">
        <v>1.768098</v>
      </c>
      <c r="W5" s="9">
        <v>95.60217</v>
      </c>
      <c r="X5" s="9">
        <v>1.732736</v>
      </c>
      <c r="Y5" s="9">
        <v>95.79338</v>
      </c>
      <c r="Z5" s="9">
        <v>1.698081</v>
      </c>
      <c r="AA5" s="9">
        <v>95.98496</v>
      </c>
      <c r="AB5" s="9">
        <v>1.664119</v>
      </c>
      <c r="AC5" s="9">
        <v>96.17693</v>
      </c>
      <c r="AD5" s="9">
        <v>1.630837</v>
      </c>
      <c r="AE5" s="9">
        <v>96.36929</v>
      </c>
    </row>
    <row r="6" s="6" customFormat="1" spans="1:31">
      <c r="A6" s="8" t="s">
        <v>37</v>
      </c>
      <c r="B6" s="9">
        <v>2.478878</v>
      </c>
      <c r="C6" s="9">
        <v>87.60937</v>
      </c>
      <c r="D6" s="9">
        <v>2.429301</v>
      </c>
      <c r="E6" s="9">
        <v>87.78459</v>
      </c>
      <c r="F6" s="9">
        <v>2.380715</v>
      </c>
      <c r="G6" s="9">
        <v>87.96016</v>
      </c>
      <c r="H6" s="9">
        <v>2.3331</v>
      </c>
      <c r="I6" s="9">
        <v>88.13608</v>
      </c>
      <c r="J6" s="9">
        <v>2.286438</v>
      </c>
      <c r="K6" s="9">
        <v>88.31235</v>
      </c>
      <c r="L6" s="9">
        <v>2.3</v>
      </c>
      <c r="M6" s="9">
        <v>88.48897</v>
      </c>
      <c r="N6" s="9">
        <v>2.195895</v>
      </c>
      <c r="O6" s="9">
        <v>88.66595</v>
      </c>
      <c r="P6" s="9">
        <v>2.151978</v>
      </c>
      <c r="Q6" s="9">
        <v>88.84328</v>
      </c>
      <c r="R6" s="9">
        <v>2.108938</v>
      </c>
      <c r="S6" s="9">
        <v>89.02097</v>
      </c>
      <c r="T6" s="9">
        <v>2.066759</v>
      </c>
      <c r="U6" s="9">
        <v>89.19901</v>
      </c>
      <c r="V6" s="9">
        <v>2.025424</v>
      </c>
      <c r="W6" s="9">
        <v>89.37741</v>
      </c>
      <c r="X6" s="9">
        <v>1.984916</v>
      </c>
      <c r="Y6" s="9">
        <v>89.55616</v>
      </c>
      <c r="Z6" s="9">
        <v>1.945217</v>
      </c>
      <c r="AA6" s="9">
        <v>89.73528</v>
      </c>
      <c r="AB6" s="9">
        <v>1.96</v>
      </c>
      <c r="AC6" s="9">
        <v>89.91475</v>
      </c>
      <c r="AD6" s="9">
        <v>1.868187</v>
      </c>
      <c r="AE6" s="9">
        <v>90.09458</v>
      </c>
    </row>
    <row r="7" s="6" customFormat="1" spans="1:31">
      <c r="A7" s="8" t="s">
        <v>38</v>
      </c>
      <c r="B7" s="9">
        <v>2.65749</v>
      </c>
      <c r="C7" s="9">
        <v>95.33084</v>
      </c>
      <c r="D7" s="9">
        <v>2.60434</v>
      </c>
      <c r="E7" s="9">
        <v>95.5215</v>
      </c>
      <c r="F7" s="9">
        <v>2.552254</v>
      </c>
      <c r="G7" s="9">
        <v>95.71254</v>
      </c>
      <c r="H7" s="9">
        <v>2.501208</v>
      </c>
      <c r="I7" s="9">
        <v>95.90397</v>
      </c>
      <c r="J7" s="9">
        <v>2.451184</v>
      </c>
      <c r="K7" s="9">
        <v>96.09578</v>
      </c>
      <c r="L7" s="9">
        <v>2.402161</v>
      </c>
      <c r="M7" s="9">
        <v>96.28797</v>
      </c>
      <c r="N7" s="9">
        <v>2.354117</v>
      </c>
      <c r="O7" s="9">
        <v>96.48054</v>
      </c>
      <c r="P7" s="9">
        <v>2.307035</v>
      </c>
      <c r="Q7" s="9">
        <v>96.67351</v>
      </c>
      <c r="R7" s="9">
        <v>2.260894</v>
      </c>
      <c r="S7" s="9">
        <v>95.53</v>
      </c>
      <c r="T7" s="9">
        <v>2.215676</v>
      </c>
      <c r="U7" s="9">
        <v>96.21</v>
      </c>
      <c r="V7" s="9">
        <v>2.171363</v>
      </c>
      <c r="W7" s="9">
        <v>97.25471</v>
      </c>
      <c r="X7" s="9">
        <v>2.127936</v>
      </c>
      <c r="Y7" s="9">
        <v>97.44922</v>
      </c>
      <c r="Z7" s="9">
        <v>2.085377</v>
      </c>
      <c r="AA7" s="9">
        <v>97.64412</v>
      </c>
      <c r="AB7" s="9">
        <v>2.043669</v>
      </c>
      <c r="AC7" s="9">
        <v>97.8394</v>
      </c>
      <c r="AD7" s="9">
        <v>2.002796</v>
      </c>
      <c r="AE7" s="9">
        <v>98.03508</v>
      </c>
    </row>
    <row r="8" s="6" customFormat="1" spans="1:31">
      <c r="A8" s="8" t="s">
        <v>39</v>
      </c>
      <c r="B8" s="9">
        <v>1.1</v>
      </c>
      <c r="C8" s="9">
        <v>89.88294</v>
      </c>
      <c r="D8" s="9">
        <v>1.1</v>
      </c>
      <c r="E8" s="9">
        <v>90.06271</v>
      </c>
      <c r="F8" s="9">
        <v>1.1</v>
      </c>
      <c r="G8" s="9">
        <v>90.24283</v>
      </c>
      <c r="H8" s="9">
        <v>1</v>
      </c>
      <c r="I8" s="9">
        <v>90.42332</v>
      </c>
      <c r="J8" s="9">
        <v>1.1</v>
      </c>
      <c r="K8" s="9">
        <v>90.60416</v>
      </c>
      <c r="L8" s="9">
        <v>1</v>
      </c>
      <c r="M8" s="9">
        <v>90.78537</v>
      </c>
      <c r="N8" s="9">
        <v>1.2</v>
      </c>
      <c r="O8" s="9">
        <v>90.96694</v>
      </c>
      <c r="P8" s="9">
        <v>1.1</v>
      </c>
      <c r="Q8" s="9">
        <v>91.14888</v>
      </c>
      <c r="R8" s="9">
        <v>0.9</v>
      </c>
      <c r="S8" s="9">
        <v>91.33117</v>
      </c>
      <c r="T8" s="9">
        <v>0.95</v>
      </c>
      <c r="U8" s="9">
        <v>91.51384</v>
      </c>
      <c r="V8" s="9">
        <v>1.1</v>
      </c>
      <c r="W8" s="9">
        <v>91.69686</v>
      </c>
      <c r="X8" s="9">
        <v>1</v>
      </c>
      <c r="Y8" s="9">
        <v>91.88026</v>
      </c>
      <c r="Z8" s="9">
        <v>0.8</v>
      </c>
      <c r="AA8" s="9">
        <v>92.06402</v>
      </c>
      <c r="AB8" s="9">
        <v>0.95</v>
      </c>
      <c r="AC8" s="9">
        <v>92.24815</v>
      </c>
      <c r="AD8" s="9">
        <v>0.92</v>
      </c>
      <c r="AE8" s="9">
        <v>92.43264</v>
      </c>
    </row>
    <row r="9" s="6" customFormat="1" spans="1:31">
      <c r="A9" s="8" t="s">
        <v>40</v>
      </c>
      <c r="B9" s="9">
        <v>1.003835</v>
      </c>
      <c r="C9" s="9">
        <v>90.08384</v>
      </c>
      <c r="D9" s="9">
        <v>0.983758</v>
      </c>
      <c r="E9" s="9">
        <v>90.26401</v>
      </c>
      <c r="F9" s="9">
        <v>0.964083</v>
      </c>
      <c r="G9" s="9">
        <v>90.44454</v>
      </c>
      <c r="H9" s="9">
        <v>0.944802</v>
      </c>
      <c r="I9" s="9">
        <v>90.62543</v>
      </c>
      <c r="J9" s="9">
        <v>1.1</v>
      </c>
      <c r="K9" s="9">
        <v>90.80668</v>
      </c>
      <c r="L9" s="9">
        <v>0.907388</v>
      </c>
      <c r="M9" s="9">
        <v>90.98829</v>
      </c>
      <c r="N9" s="9">
        <v>0.95</v>
      </c>
      <c r="O9" s="9">
        <v>91.17027</v>
      </c>
      <c r="P9" s="9">
        <v>0.871455</v>
      </c>
      <c r="Q9" s="9">
        <v>91.35261</v>
      </c>
      <c r="R9" s="9">
        <v>0.854026</v>
      </c>
      <c r="S9" s="9">
        <v>91.53531</v>
      </c>
      <c r="T9" s="9">
        <v>0.97</v>
      </c>
      <c r="U9" s="9">
        <v>91.71838</v>
      </c>
      <c r="V9" s="9">
        <v>0.820206</v>
      </c>
      <c r="W9" s="9">
        <v>91.90182</v>
      </c>
      <c r="X9" s="9">
        <v>0.803802</v>
      </c>
      <c r="Y9" s="9">
        <v>92.08563</v>
      </c>
      <c r="Z9" s="9">
        <v>0.87</v>
      </c>
      <c r="AA9" s="9">
        <v>92.2698</v>
      </c>
      <c r="AB9" s="9">
        <v>0.771972</v>
      </c>
      <c r="AC9" s="9">
        <v>92.45434</v>
      </c>
      <c r="AD9" s="9">
        <v>0.92</v>
      </c>
      <c r="AE9" s="9">
        <v>92.63924</v>
      </c>
    </row>
    <row r="10" s="6" customFormat="1" spans="1:31">
      <c r="A10" s="8" t="s">
        <v>41</v>
      </c>
      <c r="B10" s="9">
        <v>1.839454</v>
      </c>
      <c r="C10" s="9">
        <v>93.45587</v>
      </c>
      <c r="D10" s="9">
        <v>1.83</v>
      </c>
      <c r="E10" s="9">
        <v>93.64278</v>
      </c>
      <c r="F10" s="9">
        <v>1.81</v>
      </c>
      <c r="G10" s="9">
        <v>93.83007</v>
      </c>
      <c r="H10" s="9">
        <v>1.73128</v>
      </c>
      <c r="I10" s="9">
        <v>94.01773</v>
      </c>
      <c r="J10" s="9">
        <v>1.73</v>
      </c>
      <c r="K10" s="9">
        <v>93.23</v>
      </c>
      <c r="L10" s="9">
        <v>1.662721</v>
      </c>
      <c r="M10" s="9">
        <v>94.39418</v>
      </c>
      <c r="N10" s="9">
        <v>1.629466</v>
      </c>
      <c r="O10" s="9">
        <v>94.42</v>
      </c>
      <c r="P10" s="9">
        <v>1.596877</v>
      </c>
      <c r="Q10" s="9">
        <v>94.77213</v>
      </c>
      <c r="R10" s="9">
        <v>1.56494</v>
      </c>
      <c r="S10" s="9">
        <v>94.96168</v>
      </c>
      <c r="T10" s="9">
        <v>1.533641</v>
      </c>
      <c r="U10" s="9">
        <v>95.1516</v>
      </c>
      <c r="V10" s="9">
        <v>1.502968</v>
      </c>
      <c r="W10" s="9">
        <v>95.3419</v>
      </c>
      <c r="X10" s="9">
        <v>1.472909</v>
      </c>
      <c r="Y10" s="9">
        <v>95.53259</v>
      </c>
      <c r="Z10" s="9">
        <v>1.44345</v>
      </c>
      <c r="AA10" s="9">
        <v>94.96</v>
      </c>
      <c r="AB10" s="9">
        <v>1.414581</v>
      </c>
      <c r="AC10" s="9">
        <v>95.02</v>
      </c>
      <c r="AD10" s="9">
        <v>1.38629</v>
      </c>
      <c r="AE10" s="9">
        <v>96.10693</v>
      </c>
    </row>
    <row r="11" s="6" customFormat="1" spans="1:31">
      <c r="A11" s="8" t="s">
        <v>42</v>
      </c>
      <c r="B11" s="9">
        <v>2.252892</v>
      </c>
      <c r="C11" s="9">
        <v>94.63723</v>
      </c>
      <c r="D11" s="9">
        <v>2.207834</v>
      </c>
      <c r="E11" s="9">
        <v>94.82651</v>
      </c>
      <c r="F11" s="9">
        <v>2.163677</v>
      </c>
      <c r="G11" s="9">
        <v>95.01616</v>
      </c>
      <c r="H11" s="9">
        <v>2.120404</v>
      </c>
      <c r="I11" s="9">
        <v>95.20619</v>
      </c>
      <c r="J11" s="9">
        <v>2.12</v>
      </c>
      <c r="K11" s="9">
        <v>94.97</v>
      </c>
      <c r="L11" s="9">
        <v>2.13</v>
      </c>
      <c r="M11" s="9">
        <v>95.5874</v>
      </c>
      <c r="N11" s="9">
        <v>2.12</v>
      </c>
      <c r="O11" s="9">
        <v>95.77857</v>
      </c>
      <c r="P11" s="9">
        <v>1.955793</v>
      </c>
      <c r="Q11" s="9">
        <v>95.97013</v>
      </c>
      <c r="R11" s="9">
        <v>1.916677</v>
      </c>
      <c r="S11" s="9">
        <v>95.54</v>
      </c>
      <c r="T11" s="9">
        <v>1.878344</v>
      </c>
      <c r="U11" s="9">
        <v>96.3544</v>
      </c>
      <c r="V11" s="9">
        <v>1.840777</v>
      </c>
      <c r="W11" s="9">
        <v>96.5471</v>
      </c>
      <c r="X11" s="9">
        <v>1.803961</v>
      </c>
      <c r="Y11" s="9">
        <v>96.7402</v>
      </c>
      <c r="Z11" s="9">
        <v>1.81</v>
      </c>
      <c r="AA11" s="9">
        <v>95.55</v>
      </c>
      <c r="AB11" s="9">
        <v>1.732524</v>
      </c>
      <c r="AC11" s="9">
        <v>97.12755</v>
      </c>
      <c r="AD11" s="9">
        <v>1.697874</v>
      </c>
      <c r="AE11" s="9">
        <v>96.52</v>
      </c>
    </row>
    <row r="12" s="6" customFormat="1" spans="1:31">
      <c r="A12" s="8" t="s">
        <v>43</v>
      </c>
      <c r="B12" s="9">
        <v>1.968869</v>
      </c>
      <c r="C12" s="9">
        <v>91.04835</v>
      </c>
      <c r="D12" s="9">
        <v>1.929492</v>
      </c>
      <c r="E12" s="9">
        <v>91.23045</v>
      </c>
      <c r="F12" s="9">
        <v>1.890902</v>
      </c>
      <c r="G12" s="9">
        <v>91.41291</v>
      </c>
      <c r="H12" s="9">
        <v>1.91</v>
      </c>
      <c r="I12" s="9">
        <v>91.59574</v>
      </c>
      <c r="J12" s="9">
        <v>1.89</v>
      </c>
      <c r="K12" s="9">
        <v>91.77893</v>
      </c>
      <c r="L12" s="9">
        <v>1.779702</v>
      </c>
      <c r="M12" s="9">
        <v>91.96248</v>
      </c>
      <c r="N12" s="9">
        <v>1.744108</v>
      </c>
      <c r="O12" s="9">
        <v>92.14641</v>
      </c>
      <c r="P12" s="9">
        <v>1.709226</v>
      </c>
      <c r="Q12" s="9">
        <v>92.3307</v>
      </c>
      <c r="R12" s="9">
        <v>1.675041</v>
      </c>
      <c r="S12" s="9">
        <v>92.51536</v>
      </c>
      <c r="T12" s="9">
        <v>1.64154</v>
      </c>
      <c r="U12" s="9">
        <v>92.70039</v>
      </c>
      <c r="V12" s="9">
        <v>1.60871</v>
      </c>
      <c r="W12" s="9">
        <v>92.8858</v>
      </c>
      <c r="X12" s="9">
        <v>1.576535</v>
      </c>
      <c r="Y12" s="9">
        <v>93.07157</v>
      </c>
      <c r="Z12" s="9">
        <v>1.62</v>
      </c>
      <c r="AA12" s="9">
        <v>93.25771</v>
      </c>
      <c r="AB12" s="9">
        <v>1.514105</v>
      </c>
      <c r="AC12" s="9">
        <v>93.44423</v>
      </c>
      <c r="AD12" s="9">
        <v>1.483823</v>
      </c>
      <c r="AE12" s="9">
        <v>93.42</v>
      </c>
    </row>
    <row r="13" s="6" customFormat="1" spans="1:31">
      <c r="A13" s="8" t="s">
        <v>44</v>
      </c>
      <c r="B13" s="9">
        <v>2.109034</v>
      </c>
      <c r="C13" s="9">
        <v>91.22714</v>
      </c>
      <c r="D13" s="9">
        <v>2.066854</v>
      </c>
      <c r="E13" s="9">
        <v>91.4096</v>
      </c>
      <c r="F13" s="9">
        <v>2.025517</v>
      </c>
      <c r="G13" s="9">
        <v>91.59242</v>
      </c>
      <c r="H13" s="9">
        <v>1.985006</v>
      </c>
      <c r="I13" s="9">
        <v>91.7756</v>
      </c>
      <c r="J13" s="9">
        <v>1.97</v>
      </c>
      <c r="K13" s="9">
        <v>91.32</v>
      </c>
      <c r="L13" s="9">
        <v>1.9064</v>
      </c>
      <c r="M13" s="9">
        <v>92.14307</v>
      </c>
      <c r="N13" s="9">
        <v>1.868272</v>
      </c>
      <c r="O13" s="9">
        <v>92.32736</v>
      </c>
      <c r="P13" s="9">
        <v>1.830906</v>
      </c>
      <c r="Q13" s="9">
        <v>92.51201</v>
      </c>
      <c r="R13" s="9">
        <v>1.794288</v>
      </c>
      <c r="S13" s="9">
        <v>91.76</v>
      </c>
      <c r="T13" s="9">
        <v>1.758403</v>
      </c>
      <c r="U13" s="9">
        <v>92.88243</v>
      </c>
      <c r="V13" s="9">
        <v>1.75</v>
      </c>
      <c r="W13" s="9">
        <v>93.0682</v>
      </c>
      <c r="X13" s="9">
        <v>1.8</v>
      </c>
      <c r="Y13" s="9">
        <v>93.25433</v>
      </c>
      <c r="Z13" s="9">
        <v>1.654994</v>
      </c>
      <c r="AA13" s="9">
        <v>93.44084</v>
      </c>
      <c r="AB13" s="9">
        <v>1.621895</v>
      </c>
      <c r="AC13" s="9">
        <v>93.62772</v>
      </c>
      <c r="AD13" s="9">
        <v>1.589457</v>
      </c>
      <c r="AE13" s="9">
        <v>92.92</v>
      </c>
    </row>
    <row r="14" s="6" customFormat="1" spans="1:31">
      <c r="A14" s="8" t="s">
        <v>45</v>
      </c>
      <c r="B14" s="9">
        <v>1.459362</v>
      </c>
      <c r="C14" s="9">
        <v>88.56179</v>
      </c>
      <c r="D14" s="9">
        <v>1.430175</v>
      </c>
      <c r="E14" s="9">
        <v>88.73891</v>
      </c>
      <c r="F14" s="9">
        <v>1.401571</v>
      </c>
      <c r="G14" s="9">
        <v>88.91639</v>
      </c>
      <c r="H14" s="9">
        <v>1.37354</v>
      </c>
      <c r="I14" s="9">
        <v>89.09422</v>
      </c>
      <c r="J14" s="9">
        <v>1.346069</v>
      </c>
      <c r="K14" s="9">
        <v>89.11</v>
      </c>
      <c r="L14" s="9">
        <v>1.319148</v>
      </c>
      <c r="M14" s="9">
        <v>89.45095</v>
      </c>
      <c r="N14" s="9">
        <v>1.292765</v>
      </c>
      <c r="O14" s="9">
        <v>89.62986</v>
      </c>
      <c r="P14" s="9">
        <v>1.266909</v>
      </c>
      <c r="Q14" s="9">
        <v>89.80912</v>
      </c>
      <c r="R14" s="9">
        <v>1.241571</v>
      </c>
      <c r="S14" s="9">
        <v>89.98873</v>
      </c>
      <c r="T14" s="9">
        <v>1.21674</v>
      </c>
      <c r="U14" s="9">
        <v>90.16871</v>
      </c>
      <c r="V14" s="9">
        <v>1.192405</v>
      </c>
      <c r="W14" s="9">
        <v>90.34905</v>
      </c>
      <c r="X14" s="9">
        <v>1.168557</v>
      </c>
      <c r="Y14" s="9">
        <v>90.52975</v>
      </c>
      <c r="Z14" s="9">
        <v>1.145186</v>
      </c>
      <c r="AA14" s="9">
        <v>90.71081</v>
      </c>
      <c r="AB14" s="9">
        <v>1.122282</v>
      </c>
      <c r="AC14" s="9">
        <v>90.89223</v>
      </c>
      <c r="AD14" s="9">
        <v>1.099836</v>
      </c>
      <c r="AE14" s="9">
        <v>91.07401</v>
      </c>
    </row>
    <row r="15" s="6" customFormat="1" spans="1:31">
      <c r="A15" s="8" t="s">
        <v>46</v>
      </c>
      <c r="B15" s="9">
        <v>2.736671</v>
      </c>
      <c r="C15" s="9">
        <v>90.86648</v>
      </c>
      <c r="D15" s="9">
        <v>2.681938</v>
      </c>
      <c r="E15" s="9">
        <v>91.04822</v>
      </c>
      <c r="F15" s="9">
        <v>2.628299</v>
      </c>
      <c r="G15" s="9">
        <v>91.23031</v>
      </c>
      <c r="H15" s="9">
        <v>2.575733</v>
      </c>
      <c r="I15" s="9">
        <v>91.41277</v>
      </c>
      <c r="J15" s="9">
        <v>2.57</v>
      </c>
      <c r="K15" s="9">
        <v>90.99</v>
      </c>
      <c r="L15" s="9">
        <v>2.473734</v>
      </c>
      <c r="M15" s="9">
        <v>91.77879</v>
      </c>
      <c r="N15" s="9">
        <v>2.424259</v>
      </c>
      <c r="O15" s="9">
        <v>91.96235</v>
      </c>
      <c r="P15" s="9">
        <v>2.375774</v>
      </c>
      <c r="Q15" s="9">
        <v>92.14627</v>
      </c>
      <c r="R15" s="9">
        <v>2.328258</v>
      </c>
      <c r="S15" s="9">
        <v>92.33056</v>
      </c>
      <c r="T15" s="9">
        <v>2.281693</v>
      </c>
      <c r="U15" s="9">
        <v>92.51523</v>
      </c>
      <c r="V15" s="9">
        <v>2.236059</v>
      </c>
      <c r="W15" s="9">
        <v>92.70026</v>
      </c>
      <c r="X15" s="9">
        <v>2.22</v>
      </c>
      <c r="Y15" s="9">
        <v>92.88566</v>
      </c>
      <c r="Z15" s="9">
        <v>2.147511</v>
      </c>
      <c r="AA15" s="9">
        <v>91.17</v>
      </c>
      <c r="AB15" s="9">
        <v>2.104561</v>
      </c>
      <c r="AC15" s="9">
        <v>93.25757</v>
      </c>
      <c r="AD15" s="9">
        <v>2.06247</v>
      </c>
      <c r="AE15" s="9">
        <v>93.44409</v>
      </c>
    </row>
    <row r="16" s="6" customFormat="1" spans="1:31">
      <c r="A16" s="8" t="s">
        <v>47</v>
      </c>
      <c r="B16" s="9">
        <v>2.459196</v>
      </c>
      <c r="C16" s="9">
        <v>93.75713</v>
      </c>
      <c r="D16" s="9">
        <v>2.410012</v>
      </c>
      <c r="E16" s="9">
        <v>93.94464</v>
      </c>
      <c r="F16" s="9">
        <v>2.361812</v>
      </c>
      <c r="G16" s="9">
        <v>94.13253</v>
      </c>
      <c r="H16" s="9">
        <v>2.314575</v>
      </c>
      <c r="I16" s="9">
        <v>94.3208</v>
      </c>
      <c r="J16" s="9">
        <v>2.268284</v>
      </c>
      <c r="K16" s="9">
        <v>94.50944</v>
      </c>
      <c r="L16" s="9">
        <v>2.222918</v>
      </c>
      <c r="M16" s="9">
        <v>94.69846</v>
      </c>
      <c r="N16" s="9">
        <v>2.17846</v>
      </c>
      <c r="O16" s="9">
        <v>94.23</v>
      </c>
      <c r="P16" s="9">
        <v>2.134891</v>
      </c>
      <c r="Q16" s="9">
        <v>95.07763</v>
      </c>
      <c r="R16" s="9">
        <v>2.092193</v>
      </c>
      <c r="S16" s="9">
        <v>95.26779</v>
      </c>
      <c r="T16" s="9">
        <v>2.050349</v>
      </c>
      <c r="U16" s="9">
        <v>95.45832</v>
      </c>
      <c r="V16" s="9">
        <v>2.009342</v>
      </c>
      <c r="W16" s="9">
        <v>95.64924</v>
      </c>
      <c r="X16" s="9">
        <v>1.969155</v>
      </c>
      <c r="Y16" s="9">
        <v>94.81</v>
      </c>
      <c r="Z16" s="9">
        <v>1.929772</v>
      </c>
      <c r="AA16" s="9">
        <v>95.8</v>
      </c>
      <c r="AB16" s="9">
        <v>2.01</v>
      </c>
      <c r="AC16" s="9">
        <v>96.22428</v>
      </c>
      <c r="AD16" s="9">
        <v>2.1</v>
      </c>
      <c r="AE16" s="9">
        <v>94.32</v>
      </c>
    </row>
    <row r="17" s="6" customFormat="1" spans="1:31">
      <c r="A17" s="8" t="s">
        <v>48</v>
      </c>
      <c r="B17" s="9">
        <v>2.01252</v>
      </c>
      <c r="C17" s="9">
        <v>90.72343</v>
      </c>
      <c r="D17" s="9">
        <v>1.97227</v>
      </c>
      <c r="E17" s="9">
        <v>90.90488</v>
      </c>
      <c r="F17" s="9">
        <v>1.932825</v>
      </c>
      <c r="G17" s="9">
        <v>91.08669</v>
      </c>
      <c r="H17" s="9">
        <v>1.894168</v>
      </c>
      <c r="I17" s="9">
        <v>91.26886</v>
      </c>
      <c r="J17" s="9">
        <v>1.9</v>
      </c>
      <c r="K17" s="9">
        <v>91.4514</v>
      </c>
      <c r="L17" s="9">
        <v>1.819159</v>
      </c>
      <c r="M17" s="9">
        <v>91.6343</v>
      </c>
      <c r="N17" s="9">
        <v>1.782776</v>
      </c>
      <c r="O17" s="9">
        <v>91.81757</v>
      </c>
      <c r="P17" s="9">
        <v>1.74712</v>
      </c>
      <c r="Q17" s="9">
        <v>92.00121</v>
      </c>
      <c r="R17" s="9">
        <v>1.712178</v>
      </c>
      <c r="S17" s="9">
        <v>92.18521</v>
      </c>
      <c r="T17" s="9">
        <v>1.75</v>
      </c>
      <c r="U17" s="9">
        <v>92.36958</v>
      </c>
      <c r="V17" s="9">
        <v>1.644376</v>
      </c>
      <c r="W17" s="9">
        <v>92.55432</v>
      </c>
      <c r="X17" s="9">
        <v>1.611488</v>
      </c>
      <c r="Y17" s="9">
        <v>92.73943</v>
      </c>
      <c r="Z17" s="9">
        <v>1.64</v>
      </c>
      <c r="AA17" s="9">
        <v>92.92491</v>
      </c>
      <c r="AB17" s="9">
        <v>1.547673</v>
      </c>
      <c r="AC17" s="9">
        <v>93.11076</v>
      </c>
      <c r="AD17" s="9">
        <v>1.51672</v>
      </c>
      <c r="AE17" s="9">
        <v>93.29698</v>
      </c>
    </row>
    <row r="18" s="6" customFormat="1" spans="1:31">
      <c r="A18" s="8" t="s">
        <v>49</v>
      </c>
      <c r="B18" s="9">
        <v>1.520463</v>
      </c>
      <c r="C18" s="9">
        <v>88.78793</v>
      </c>
      <c r="D18" s="9">
        <v>1.490053</v>
      </c>
      <c r="E18" s="9">
        <v>88.9655</v>
      </c>
      <c r="F18" s="9">
        <v>1.460252</v>
      </c>
      <c r="G18" s="9">
        <v>89.14343</v>
      </c>
      <c r="H18" s="9">
        <v>1.431047</v>
      </c>
      <c r="I18" s="9">
        <v>89.32172</v>
      </c>
      <c r="J18" s="9">
        <v>1.402426</v>
      </c>
      <c r="K18" s="9">
        <v>89.50036</v>
      </c>
      <c r="L18" s="9">
        <v>1.374378</v>
      </c>
      <c r="M18" s="9">
        <v>89.67936</v>
      </c>
      <c r="N18" s="9">
        <v>1.34689</v>
      </c>
      <c r="O18" s="9">
        <v>89.85872</v>
      </c>
      <c r="P18" s="9">
        <v>1.319952</v>
      </c>
      <c r="Q18" s="9">
        <v>90.03844</v>
      </c>
      <c r="R18" s="9">
        <v>1.293553</v>
      </c>
      <c r="S18" s="9">
        <v>90.21852</v>
      </c>
      <c r="T18" s="9">
        <v>1.267682</v>
      </c>
      <c r="U18" s="9">
        <v>90.39895</v>
      </c>
      <c r="V18" s="9">
        <v>1.242329</v>
      </c>
      <c r="W18" s="9">
        <v>90.57975</v>
      </c>
      <c r="X18" s="9">
        <v>1.217482</v>
      </c>
      <c r="Y18" s="9">
        <v>90.76091</v>
      </c>
      <c r="Z18" s="9">
        <v>1.193132</v>
      </c>
      <c r="AA18" s="9">
        <v>90.94243</v>
      </c>
      <c r="AB18" s="9">
        <v>1.16927</v>
      </c>
      <c r="AC18" s="9">
        <v>91.12432</v>
      </c>
      <c r="AD18" s="9">
        <v>1.145884</v>
      </c>
      <c r="AE18" s="9">
        <v>91.30657</v>
      </c>
    </row>
    <row r="19" s="6" customFormat="1" spans="1:31">
      <c r="A19" s="8" t="s">
        <v>50</v>
      </c>
      <c r="B19" s="9">
        <v>1.38653</v>
      </c>
      <c r="C19" s="9">
        <v>93.86507</v>
      </c>
      <c r="D19" s="9">
        <v>1.358799</v>
      </c>
      <c r="E19" s="9">
        <v>94.0528</v>
      </c>
      <c r="F19" s="9">
        <v>1.331623</v>
      </c>
      <c r="G19" s="9">
        <v>94.2409</v>
      </c>
      <c r="H19" s="9">
        <v>1.42</v>
      </c>
      <c r="I19" s="9">
        <v>94.42939</v>
      </c>
      <c r="J19" s="9">
        <v>1.35</v>
      </c>
      <c r="K19" s="9">
        <v>94.43</v>
      </c>
      <c r="L19" s="9">
        <v>1.253313</v>
      </c>
      <c r="M19" s="9">
        <v>94.80748</v>
      </c>
      <c r="N19" s="9">
        <v>1.228247</v>
      </c>
      <c r="O19" s="9">
        <v>94.9971</v>
      </c>
      <c r="P19" s="9">
        <v>1.203682</v>
      </c>
      <c r="Q19" s="9">
        <v>95.18709</v>
      </c>
      <c r="R19" s="9">
        <v>1.179608</v>
      </c>
      <c r="S19" s="9">
        <v>95.37746</v>
      </c>
      <c r="T19" s="9">
        <v>1.156016</v>
      </c>
      <c r="U19" s="9">
        <v>94.99</v>
      </c>
      <c r="V19" s="9">
        <v>1.132896</v>
      </c>
      <c r="W19" s="9">
        <v>95.75936</v>
      </c>
      <c r="X19" s="9">
        <v>1.110238</v>
      </c>
      <c r="Y19" s="9">
        <v>95.95087</v>
      </c>
      <c r="Z19" s="9">
        <v>1.088033</v>
      </c>
      <c r="AA19" s="9">
        <v>95.87</v>
      </c>
      <c r="AB19" s="9">
        <v>1.1</v>
      </c>
      <c r="AC19" s="9">
        <v>96.33506</v>
      </c>
      <c r="AD19" s="9">
        <v>1.044947</v>
      </c>
      <c r="AE19" s="9">
        <v>94.99</v>
      </c>
    </row>
    <row r="20" s="6" customFormat="1" spans="1:31">
      <c r="A20" s="8" t="s">
        <v>51</v>
      </c>
      <c r="B20" s="9">
        <v>2.559347</v>
      </c>
      <c r="C20" s="9">
        <v>92.45223</v>
      </c>
      <c r="D20" s="9">
        <v>2.50816</v>
      </c>
      <c r="E20" s="9">
        <v>92.63713</v>
      </c>
      <c r="F20" s="9">
        <v>2.457997</v>
      </c>
      <c r="G20" s="9">
        <v>92.82241</v>
      </c>
      <c r="H20" s="9">
        <v>2.408837</v>
      </c>
      <c r="I20" s="9">
        <v>93.00805</v>
      </c>
      <c r="J20" s="9">
        <v>2.36066</v>
      </c>
      <c r="K20" s="9">
        <v>93.19407</v>
      </c>
      <c r="L20" s="9">
        <v>2.313447</v>
      </c>
      <c r="M20" s="9">
        <v>93.38046</v>
      </c>
      <c r="N20" s="9">
        <v>2.267178</v>
      </c>
      <c r="O20" s="9">
        <v>93.56722</v>
      </c>
      <c r="P20" s="9">
        <v>2.221835</v>
      </c>
      <c r="Q20" s="9">
        <v>93.75435</v>
      </c>
      <c r="R20" s="9">
        <v>2.177398</v>
      </c>
      <c r="S20" s="9">
        <v>93.94186</v>
      </c>
      <c r="T20" s="9">
        <v>2.13385</v>
      </c>
      <c r="U20" s="9">
        <v>94.12974</v>
      </c>
      <c r="V20" s="9">
        <v>2.22</v>
      </c>
      <c r="W20" s="9">
        <v>94.318</v>
      </c>
      <c r="X20" s="9">
        <v>2.049349</v>
      </c>
      <c r="Y20" s="9">
        <v>94.50664</v>
      </c>
      <c r="Z20" s="9">
        <v>2.008362</v>
      </c>
      <c r="AA20" s="9">
        <v>94.69565</v>
      </c>
      <c r="AB20" s="9">
        <v>1.968195</v>
      </c>
      <c r="AC20" s="9">
        <v>94.88504</v>
      </c>
      <c r="AD20" s="9">
        <v>1.928831</v>
      </c>
      <c r="AE20" s="9">
        <v>95.07481</v>
      </c>
    </row>
    <row r="21" s="6" customFormat="1" spans="1:31">
      <c r="A21" s="8" t="s">
        <v>52</v>
      </c>
      <c r="B21" s="9">
        <v>1.841956</v>
      </c>
      <c r="C21" s="9">
        <v>92.82946</v>
      </c>
      <c r="D21" s="9">
        <v>1.805116</v>
      </c>
      <c r="E21" s="9">
        <v>93.01512</v>
      </c>
      <c r="F21" s="9">
        <v>1.769014</v>
      </c>
      <c r="G21" s="9">
        <v>93.20115</v>
      </c>
      <c r="H21" s="9">
        <v>1.79</v>
      </c>
      <c r="I21" s="9">
        <v>93.38755</v>
      </c>
      <c r="J21" s="9">
        <v>1.698961</v>
      </c>
      <c r="K21" s="9">
        <v>93.57433</v>
      </c>
      <c r="L21" s="9">
        <v>1.664982</v>
      </c>
      <c r="M21" s="9">
        <v>93.76148</v>
      </c>
      <c r="N21" s="9">
        <v>1.631682</v>
      </c>
      <c r="O21" s="9">
        <v>93.949</v>
      </c>
      <c r="P21" s="9">
        <v>1.599049</v>
      </c>
      <c r="Q21" s="9">
        <v>94.1369</v>
      </c>
      <c r="R21" s="9">
        <v>1.567068</v>
      </c>
      <c r="S21" s="9">
        <v>94.32517</v>
      </c>
      <c r="T21" s="9">
        <v>1.535726</v>
      </c>
      <c r="U21" s="9">
        <v>94.51382</v>
      </c>
      <c r="V21" s="9">
        <v>1.505012</v>
      </c>
      <c r="W21" s="9">
        <v>94.70285</v>
      </c>
      <c r="X21" s="9">
        <v>1.474912</v>
      </c>
      <c r="Y21" s="9">
        <v>94.89225</v>
      </c>
      <c r="Z21" s="9">
        <v>1.445413</v>
      </c>
      <c r="AA21" s="9">
        <v>93.38755</v>
      </c>
      <c r="AB21" s="9">
        <v>1.416505</v>
      </c>
      <c r="AC21" s="9">
        <v>94.1369</v>
      </c>
      <c r="AD21" s="9">
        <v>1.388175</v>
      </c>
      <c r="AE21" s="9">
        <v>95.46275</v>
      </c>
    </row>
    <row r="22" s="6" customFormat="1" spans="1:31">
      <c r="A22" s="8" t="s">
        <v>53</v>
      </c>
      <c r="B22" s="9">
        <v>1.993601</v>
      </c>
      <c r="C22" s="9">
        <v>93.39774</v>
      </c>
      <c r="D22" s="9">
        <v>2.1</v>
      </c>
      <c r="E22" s="9">
        <v>93.58453</v>
      </c>
      <c r="F22" s="9">
        <v>1.914654</v>
      </c>
      <c r="G22" s="9">
        <v>93.7717</v>
      </c>
      <c r="H22" s="9">
        <v>1.876361</v>
      </c>
      <c r="I22" s="9">
        <v>93.95925</v>
      </c>
      <c r="J22" s="9">
        <v>1.838834</v>
      </c>
      <c r="K22" s="9">
        <v>94.14717</v>
      </c>
      <c r="L22" s="9">
        <v>1.87</v>
      </c>
      <c r="M22" s="9">
        <v>94.33546</v>
      </c>
      <c r="N22" s="9">
        <v>1.766016</v>
      </c>
      <c r="O22" s="9">
        <v>94.52413</v>
      </c>
      <c r="P22" s="9">
        <v>1.730696</v>
      </c>
      <c r="Q22" s="9">
        <v>94.71318</v>
      </c>
      <c r="R22" s="9">
        <v>1.696082</v>
      </c>
      <c r="S22" s="9">
        <v>94.90261</v>
      </c>
      <c r="T22" s="9">
        <v>1.66216</v>
      </c>
      <c r="U22" s="9">
        <v>95.09241</v>
      </c>
      <c r="V22" s="9">
        <v>1.71</v>
      </c>
      <c r="W22" s="9">
        <v>95.2826</v>
      </c>
      <c r="X22" s="9">
        <v>1.596339</v>
      </c>
      <c r="Y22" s="9">
        <v>95.47316</v>
      </c>
      <c r="Z22" s="9">
        <v>1.564412</v>
      </c>
      <c r="AA22" s="9">
        <v>95.66411</v>
      </c>
      <c r="AB22" s="9">
        <v>1.533124</v>
      </c>
      <c r="AC22" s="9">
        <v>95.85544</v>
      </c>
      <c r="AD22" s="9">
        <v>1.502461</v>
      </c>
      <c r="AE22" s="9">
        <v>96.04715</v>
      </c>
    </row>
    <row r="23" s="6" customFormat="1" spans="1:31">
      <c r="A23" s="8" t="s">
        <v>54</v>
      </c>
      <c r="B23" s="9">
        <v>2.578855</v>
      </c>
      <c r="C23" s="9">
        <v>88.23901</v>
      </c>
      <c r="D23" s="9">
        <v>2.527278</v>
      </c>
      <c r="E23" s="9">
        <v>88.41548</v>
      </c>
      <c r="F23" s="9">
        <v>2.476732</v>
      </c>
      <c r="G23" s="9">
        <v>88.59231</v>
      </c>
      <c r="H23" s="9">
        <v>2.427198</v>
      </c>
      <c r="I23" s="9">
        <v>88.7695</v>
      </c>
      <c r="J23" s="9">
        <v>2.378654</v>
      </c>
      <c r="K23" s="9">
        <v>88.94704</v>
      </c>
      <c r="L23" s="9">
        <v>2.28</v>
      </c>
      <c r="M23" s="9">
        <v>89.12493</v>
      </c>
      <c r="N23" s="9">
        <v>2.284459</v>
      </c>
      <c r="O23" s="9">
        <v>89.30318</v>
      </c>
      <c r="P23" s="9">
        <v>2.29</v>
      </c>
      <c r="Q23" s="9">
        <v>89.48179</v>
      </c>
      <c r="R23" s="9">
        <v>2.193995</v>
      </c>
      <c r="S23" s="9">
        <v>89.66075</v>
      </c>
      <c r="T23" s="9">
        <v>2.150115</v>
      </c>
      <c r="U23" s="9">
        <v>89.84007</v>
      </c>
      <c r="V23" s="9">
        <v>2.107112</v>
      </c>
      <c r="W23" s="9">
        <v>90.01975</v>
      </c>
      <c r="X23" s="9">
        <v>2.06497</v>
      </c>
      <c r="Y23" s="9">
        <v>90.19979</v>
      </c>
      <c r="Z23" s="9">
        <v>2.023671</v>
      </c>
      <c r="AA23" s="9">
        <v>90.38019</v>
      </c>
      <c r="AB23" s="9">
        <v>1.983197</v>
      </c>
      <c r="AC23" s="9">
        <v>90.56095</v>
      </c>
      <c r="AD23" s="9">
        <v>1.99</v>
      </c>
      <c r="AE23" s="9">
        <v>90.74207</v>
      </c>
    </row>
    <row r="24" s="6" customFormat="1" spans="1:31">
      <c r="A24" s="8" t="s">
        <v>55</v>
      </c>
      <c r="B24" s="9">
        <v>1.888863</v>
      </c>
      <c r="C24" s="9">
        <v>97.785</v>
      </c>
      <c r="D24" s="9">
        <v>1.851086</v>
      </c>
      <c r="E24" s="9">
        <v>97.98057</v>
      </c>
      <c r="F24" s="9">
        <v>1.814064</v>
      </c>
      <c r="G24" s="9">
        <v>98.17653</v>
      </c>
      <c r="H24" s="9">
        <v>1.777783</v>
      </c>
      <c r="I24" s="9">
        <v>98.37289</v>
      </c>
      <c r="J24" s="9">
        <v>1.742227</v>
      </c>
      <c r="K24" s="9">
        <v>98.56963</v>
      </c>
      <c r="L24" s="9">
        <v>1.707382</v>
      </c>
      <c r="M24" s="9">
        <v>98.76677</v>
      </c>
      <c r="N24" s="9">
        <v>1.673235</v>
      </c>
      <c r="O24" s="9">
        <v>98.9643</v>
      </c>
      <c r="P24" s="9">
        <v>1.63977</v>
      </c>
      <c r="Q24" s="9">
        <v>99.16223</v>
      </c>
      <c r="R24" s="9">
        <v>1.606975</v>
      </c>
      <c r="S24" s="9">
        <v>99.36056</v>
      </c>
      <c r="T24" s="9">
        <v>1.574835</v>
      </c>
      <c r="U24" s="9">
        <v>99.55928</v>
      </c>
      <c r="V24" s="9">
        <v>1.543338</v>
      </c>
      <c r="W24" s="9">
        <v>99.7584</v>
      </c>
      <c r="X24" s="9">
        <v>1.512472</v>
      </c>
      <c r="Y24" s="9">
        <v>99.95791</v>
      </c>
      <c r="Z24" s="9">
        <v>1.482222</v>
      </c>
      <c r="AA24" s="9">
        <v>100</v>
      </c>
      <c r="AB24" s="9">
        <v>1.452578</v>
      </c>
      <c r="AC24" s="9">
        <v>100</v>
      </c>
      <c r="AD24" s="9">
        <v>1.423526</v>
      </c>
      <c r="AE24" s="9">
        <v>100</v>
      </c>
    </row>
    <row r="25" s="6" customFormat="1" spans="1:31">
      <c r="A25" s="8" t="s">
        <v>56</v>
      </c>
      <c r="B25" s="9">
        <v>1.722962</v>
      </c>
      <c r="C25" s="9">
        <v>92.85353</v>
      </c>
      <c r="D25" s="9">
        <v>1.688503</v>
      </c>
      <c r="E25" s="9">
        <v>93.03924</v>
      </c>
      <c r="F25" s="9">
        <v>1.654733</v>
      </c>
      <c r="G25" s="9">
        <v>93.22532</v>
      </c>
      <c r="H25" s="9">
        <v>1.621638</v>
      </c>
      <c r="I25" s="9">
        <v>93.41177</v>
      </c>
      <c r="J25" s="9">
        <v>1.589205</v>
      </c>
      <c r="K25" s="9">
        <v>93.59859</v>
      </c>
      <c r="L25" s="9">
        <v>1.557421</v>
      </c>
      <c r="M25" s="9">
        <v>93.78579</v>
      </c>
      <c r="N25" s="9">
        <v>1.526273</v>
      </c>
      <c r="O25" s="9">
        <v>93.97336</v>
      </c>
      <c r="P25" s="9">
        <v>1.495747</v>
      </c>
      <c r="Q25" s="9">
        <v>94.16131</v>
      </c>
      <c r="R25" s="9">
        <v>1.465832</v>
      </c>
      <c r="S25" s="9">
        <v>94.34963</v>
      </c>
      <c r="T25" s="9">
        <v>1.436516</v>
      </c>
      <c r="U25" s="9">
        <v>94.53833</v>
      </c>
      <c r="V25" s="9">
        <v>1.407785</v>
      </c>
      <c r="W25" s="9">
        <v>94.7274</v>
      </c>
      <c r="X25" s="9">
        <v>1.37963</v>
      </c>
      <c r="Y25" s="9">
        <v>94.91686</v>
      </c>
      <c r="Z25" s="9">
        <v>1.352037</v>
      </c>
      <c r="AA25" s="9">
        <v>95.10669</v>
      </c>
      <c r="AB25" s="9">
        <v>1.324996</v>
      </c>
      <c r="AC25" s="9">
        <v>95.29691</v>
      </c>
      <c r="AD25" s="9">
        <v>1.298496</v>
      </c>
      <c r="AE25" s="9">
        <v>95.4875</v>
      </c>
    </row>
    <row r="26" s="6" customFormat="1" spans="1:31">
      <c r="A26" s="8" t="s">
        <v>57</v>
      </c>
      <c r="B26" s="9">
        <v>2.506402</v>
      </c>
      <c r="C26" s="9">
        <v>87.44563</v>
      </c>
      <c r="D26" s="9">
        <v>2.456274</v>
      </c>
      <c r="E26" s="9">
        <v>87.62052</v>
      </c>
      <c r="F26" s="9">
        <v>2.407148</v>
      </c>
      <c r="G26" s="9">
        <v>87.79576</v>
      </c>
      <c r="H26" s="9">
        <v>2.359005</v>
      </c>
      <c r="I26" s="9">
        <v>87.97135</v>
      </c>
      <c r="J26" s="9">
        <v>2.36</v>
      </c>
      <c r="K26" s="9">
        <v>87.62</v>
      </c>
      <c r="L26" s="9">
        <v>2.265589</v>
      </c>
      <c r="M26" s="9">
        <v>88.32359</v>
      </c>
      <c r="N26" s="9">
        <v>2.220277</v>
      </c>
      <c r="O26" s="9">
        <v>88.50024</v>
      </c>
      <c r="P26" s="9">
        <v>2.175872</v>
      </c>
      <c r="Q26" s="9">
        <v>88.67724</v>
      </c>
      <c r="R26" s="9">
        <v>2.132354</v>
      </c>
      <c r="S26" s="9">
        <v>88.85459</v>
      </c>
      <c r="T26" s="9">
        <v>2.089707</v>
      </c>
      <c r="U26" s="9">
        <v>89.0323</v>
      </c>
      <c r="V26" s="9">
        <v>2.11</v>
      </c>
      <c r="W26" s="9">
        <v>89.21036</v>
      </c>
      <c r="X26" s="9">
        <v>2.006955</v>
      </c>
      <c r="Y26" s="9">
        <v>88.99</v>
      </c>
      <c r="Z26" s="9">
        <v>1.966816</v>
      </c>
      <c r="AA26" s="9">
        <v>89.56756</v>
      </c>
      <c r="AB26" s="9">
        <v>1.98</v>
      </c>
      <c r="AC26" s="9">
        <v>89.7467</v>
      </c>
      <c r="AD26" s="9">
        <v>1.88893</v>
      </c>
      <c r="AE26" s="9">
        <v>89.92619</v>
      </c>
    </row>
    <row r="27" s="6" customFormat="1" spans="1:31">
      <c r="A27" s="8" t="s">
        <v>58</v>
      </c>
      <c r="B27" s="9">
        <v>2.573098</v>
      </c>
      <c r="C27" s="9">
        <v>91.80941</v>
      </c>
      <c r="D27" s="9">
        <v>2.521636</v>
      </c>
      <c r="E27" s="9">
        <v>91.99303</v>
      </c>
      <c r="F27" s="9">
        <v>2.471203</v>
      </c>
      <c r="G27" s="9">
        <v>92.17702</v>
      </c>
      <c r="H27" s="9">
        <v>2.5</v>
      </c>
      <c r="I27" s="9">
        <v>92.36137</v>
      </c>
      <c r="J27" s="9">
        <v>2.42</v>
      </c>
      <c r="K27" s="9">
        <v>92.54609</v>
      </c>
      <c r="L27" s="9">
        <v>2.325877</v>
      </c>
      <c r="M27" s="9">
        <v>92.73119</v>
      </c>
      <c r="N27" s="9">
        <v>2.279359</v>
      </c>
      <c r="O27" s="9">
        <v>92.91665</v>
      </c>
      <c r="P27" s="9">
        <v>2.233772</v>
      </c>
      <c r="Q27" s="9">
        <v>93.10248</v>
      </c>
      <c r="R27" s="9">
        <v>2.189097</v>
      </c>
      <c r="S27" s="9">
        <v>93.28869</v>
      </c>
      <c r="T27" s="9">
        <v>2.145315</v>
      </c>
      <c r="U27" s="9">
        <v>93.47526</v>
      </c>
      <c r="V27" s="9">
        <v>2.14</v>
      </c>
      <c r="W27" s="9">
        <v>93.66221</v>
      </c>
      <c r="X27" s="9">
        <v>2.12</v>
      </c>
      <c r="Y27" s="9">
        <v>93.84954</v>
      </c>
      <c r="Z27" s="9">
        <v>2.019153</v>
      </c>
      <c r="AA27" s="9">
        <v>94.03724</v>
      </c>
      <c r="AB27" s="9">
        <v>1.97877</v>
      </c>
      <c r="AC27" s="9">
        <v>94.22531</v>
      </c>
      <c r="AD27" s="9">
        <v>1.939195</v>
      </c>
      <c r="AE27" s="9">
        <v>94.41376</v>
      </c>
    </row>
    <row r="28" s="6" customFormat="1" spans="1:31">
      <c r="A28" s="8" t="s">
        <v>59</v>
      </c>
      <c r="B28" s="9">
        <v>1.981322</v>
      </c>
      <c r="C28" s="9">
        <v>87.49173</v>
      </c>
      <c r="D28" s="9">
        <v>1.941695</v>
      </c>
      <c r="E28" s="9">
        <v>87.66671</v>
      </c>
      <c r="F28" s="9">
        <v>1.902862</v>
      </c>
      <c r="G28" s="9">
        <v>87.84204</v>
      </c>
      <c r="H28" s="9">
        <v>1.864804</v>
      </c>
      <c r="I28" s="9">
        <v>88.01773</v>
      </c>
      <c r="J28" s="9">
        <v>1.827508</v>
      </c>
      <c r="K28" s="9">
        <v>88.19376</v>
      </c>
      <c r="L28" s="9">
        <v>1.82</v>
      </c>
      <c r="M28" s="9">
        <v>88.37015</v>
      </c>
      <c r="N28" s="9">
        <v>1.755139</v>
      </c>
      <c r="O28" s="9">
        <v>88.54689</v>
      </c>
      <c r="P28" s="9">
        <v>1.720036</v>
      </c>
      <c r="Q28" s="9">
        <v>88.72399</v>
      </c>
      <c r="R28" s="9">
        <v>1.685635</v>
      </c>
      <c r="S28" s="9">
        <v>88.90143</v>
      </c>
      <c r="T28" s="9">
        <v>1.651923</v>
      </c>
      <c r="U28" s="9">
        <v>89.07924</v>
      </c>
      <c r="V28" s="9">
        <v>1.71</v>
      </c>
      <c r="W28" s="9">
        <v>89.25739</v>
      </c>
      <c r="X28" s="9">
        <v>1.586507</v>
      </c>
      <c r="Y28" s="9">
        <v>89.43591</v>
      </c>
      <c r="Z28" s="9">
        <v>1.554776</v>
      </c>
      <c r="AA28" s="9">
        <v>89.61478</v>
      </c>
      <c r="AB28" s="9">
        <v>1.523681</v>
      </c>
      <c r="AC28" s="9">
        <v>89.79401</v>
      </c>
      <c r="AD28" s="9">
        <v>1.493207</v>
      </c>
      <c r="AE28" s="9">
        <v>89.9736</v>
      </c>
    </row>
    <row r="29" s="6" customFormat="1" spans="1:31">
      <c r="A29" s="8" t="s">
        <v>60</v>
      </c>
      <c r="B29" s="9">
        <v>2.102903</v>
      </c>
      <c r="C29" s="9">
        <v>92.19269</v>
      </c>
      <c r="D29" s="9">
        <v>2.060845</v>
      </c>
      <c r="E29" s="9">
        <v>92.37708</v>
      </c>
      <c r="F29" s="9">
        <v>2.019628</v>
      </c>
      <c r="G29" s="9">
        <v>92.56183</v>
      </c>
      <c r="H29" s="9">
        <v>2.02</v>
      </c>
      <c r="I29" s="9">
        <v>92.74696</v>
      </c>
      <c r="J29" s="9">
        <v>1.939651</v>
      </c>
      <c r="K29" s="9">
        <v>92.93245</v>
      </c>
      <c r="L29" s="9">
        <v>1.94</v>
      </c>
      <c r="M29" s="9">
        <v>93.11832</v>
      </c>
      <c r="N29" s="9">
        <v>1.86284</v>
      </c>
      <c r="O29" s="9">
        <v>93.30455</v>
      </c>
      <c r="P29" s="9">
        <v>1.825584</v>
      </c>
      <c r="Q29" s="9">
        <v>93.22</v>
      </c>
      <c r="R29" s="9">
        <v>1.789072</v>
      </c>
      <c r="S29" s="9">
        <v>93.67814</v>
      </c>
      <c r="T29" s="9">
        <v>1.75329</v>
      </c>
      <c r="U29" s="9">
        <v>93.8655</v>
      </c>
      <c r="V29" s="9">
        <v>1.77</v>
      </c>
      <c r="W29" s="9">
        <v>94.05323</v>
      </c>
      <c r="X29" s="9">
        <v>1.68386</v>
      </c>
      <c r="Y29" s="9">
        <v>94.24134</v>
      </c>
      <c r="Z29" s="9">
        <v>1.650183</v>
      </c>
      <c r="AA29" s="9">
        <v>94.42982</v>
      </c>
      <c r="AB29" s="9">
        <v>1.63</v>
      </c>
      <c r="AC29" s="9">
        <v>94.61868</v>
      </c>
      <c r="AD29" s="9">
        <v>1.584836</v>
      </c>
      <c r="AE29" s="9">
        <v>94.32</v>
      </c>
    </row>
    <row r="30" s="6" customFormat="1" spans="1:31">
      <c r="A30" s="8" t="s">
        <v>61</v>
      </c>
      <c r="B30" s="9">
        <v>1.604477</v>
      </c>
      <c r="C30" s="9">
        <v>89.58626</v>
      </c>
      <c r="D30" s="9">
        <v>1.572387</v>
      </c>
      <c r="E30" s="9">
        <v>89.76543</v>
      </c>
      <c r="F30" s="9">
        <v>1.540939</v>
      </c>
      <c r="G30" s="9">
        <v>89.94496</v>
      </c>
      <c r="H30" s="9">
        <v>1.510121</v>
      </c>
      <c r="I30" s="9">
        <v>90.12485</v>
      </c>
      <c r="J30" s="9">
        <v>1.479918</v>
      </c>
      <c r="K30" s="9">
        <v>90.3051</v>
      </c>
      <c r="L30" s="9">
        <v>1.45032</v>
      </c>
      <c r="M30" s="9">
        <v>90.48571</v>
      </c>
      <c r="N30" s="9">
        <v>1.421314</v>
      </c>
      <c r="O30" s="9">
        <v>90.66669</v>
      </c>
      <c r="P30" s="9">
        <v>1.392887</v>
      </c>
      <c r="Q30" s="9">
        <v>90.84802</v>
      </c>
      <c r="R30" s="9">
        <v>1.36503</v>
      </c>
      <c r="S30" s="9">
        <v>91.02971</v>
      </c>
      <c r="T30" s="9">
        <v>1.337729</v>
      </c>
      <c r="U30" s="9">
        <v>91.21177</v>
      </c>
      <c r="V30" s="9">
        <v>1.310974</v>
      </c>
      <c r="W30" s="9">
        <v>91.3942</v>
      </c>
      <c r="X30" s="9">
        <v>1.284755</v>
      </c>
      <c r="Y30" s="9">
        <v>91.57699</v>
      </c>
      <c r="Z30" s="9">
        <v>1.25906</v>
      </c>
      <c r="AA30" s="9">
        <v>91.76014</v>
      </c>
      <c r="AB30" s="9">
        <v>1.233879</v>
      </c>
      <c r="AC30" s="9">
        <v>91.94366</v>
      </c>
      <c r="AD30" s="9">
        <v>1.209201</v>
      </c>
      <c r="AE30" s="9">
        <v>92.12755</v>
      </c>
    </row>
    <row r="31" s="6" customFormat="1" spans="1:31">
      <c r="A31" s="8" t="s">
        <v>62</v>
      </c>
      <c r="B31" s="9">
        <v>2.361782</v>
      </c>
      <c r="C31" s="9">
        <v>92.1792</v>
      </c>
      <c r="D31" s="9">
        <v>2.314547</v>
      </c>
      <c r="E31" s="9">
        <v>92.36356</v>
      </c>
      <c r="F31" s="9">
        <v>2.268256</v>
      </c>
      <c r="G31" s="9">
        <v>92.54829</v>
      </c>
      <c r="H31" s="9">
        <v>2.222891</v>
      </c>
      <c r="I31" s="9">
        <v>91.98</v>
      </c>
      <c r="J31" s="9">
        <v>2.178433</v>
      </c>
      <c r="K31" s="9">
        <v>92.91885</v>
      </c>
      <c r="L31" s="9">
        <v>2.19</v>
      </c>
      <c r="M31" s="9">
        <v>93.10469</v>
      </c>
      <c r="N31" s="9">
        <v>2.092167</v>
      </c>
      <c r="O31" s="9">
        <v>93.2909</v>
      </c>
      <c r="P31" s="9">
        <v>2.050323</v>
      </c>
      <c r="Q31" s="9">
        <v>93.47748</v>
      </c>
      <c r="R31" s="9">
        <v>2.009317</v>
      </c>
      <c r="S31" s="9">
        <v>93.66444</v>
      </c>
      <c r="T31" s="9">
        <v>1.969131</v>
      </c>
      <c r="U31" s="9">
        <v>93.85176</v>
      </c>
      <c r="V31" s="9">
        <v>2.1</v>
      </c>
      <c r="W31" s="9">
        <v>94.03947</v>
      </c>
      <c r="X31" s="9">
        <v>1.891153</v>
      </c>
      <c r="Y31" s="9">
        <v>94.22755</v>
      </c>
      <c r="Z31" s="9">
        <v>1.85333</v>
      </c>
      <c r="AA31" s="9">
        <v>94.416</v>
      </c>
      <c r="AB31" s="9">
        <v>1.816263</v>
      </c>
      <c r="AC31" s="9">
        <v>94.60483</v>
      </c>
      <c r="AD31" s="9">
        <v>1.779938</v>
      </c>
      <c r="AE31" s="9">
        <v>94.79404</v>
      </c>
    </row>
    <row r="32" s="6" customFormat="1" spans="1:31">
      <c r="A32" s="8" t="s">
        <v>63</v>
      </c>
      <c r="B32" s="9">
        <v>2.568051</v>
      </c>
      <c r="C32" s="9">
        <v>92.79758</v>
      </c>
      <c r="D32" s="9">
        <v>2.51669</v>
      </c>
      <c r="E32" s="9">
        <v>92.98318</v>
      </c>
      <c r="F32" s="9">
        <v>2.466356</v>
      </c>
      <c r="G32" s="9">
        <v>93.16914</v>
      </c>
      <c r="H32" s="9">
        <v>2.417029</v>
      </c>
      <c r="I32" s="9">
        <v>93.35548</v>
      </c>
      <c r="J32" s="9">
        <v>2.368688</v>
      </c>
      <c r="K32" s="9">
        <v>93.54219</v>
      </c>
      <c r="L32" s="9">
        <v>2.321315</v>
      </c>
      <c r="M32" s="9">
        <v>93.72928</v>
      </c>
      <c r="N32" s="9">
        <v>2.274888</v>
      </c>
      <c r="O32" s="9">
        <v>93.91674</v>
      </c>
      <c r="P32" s="9">
        <v>2.229391</v>
      </c>
      <c r="Q32" s="9">
        <v>94.10457</v>
      </c>
      <c r="R32" s="9">
        <v>2.184803</v>
      </c>
      <c r="S32" s="9">
        <v>94.29278</v>
      </c>
      <c r="T32" s="9">
        <v>2.141107</v>
      </c>
      <c r="U32" s="9">
        <v>94.48137</v>
      </c>
      <c r="V32" s="9">
        <v>2.098285</v>
      </c>
      <c r="W32" s="9">
        <v>94.67033</v>
      </c>
      <c r="X32" s="9">
        <v>2.056319</v>
      </c>
      <c r="Y32" s="9">
        <v>94.85967</v>
      </c>
      <c r="Z32" s="9">
        <v>2.015192</v>
      </c>
      <c r="AA32" s="9">
        <v>95.04939</v>
      </c>
      <c r="AB32" s="9">
        <v>1.974889</v>
      </c>
      <c r="AC32" s="9">
        <v>95.23949</v>
      </c>
      <c r="AD32" s="9">
        <v>1.935391</v>
      </c>
      <c r="AE32" s="9">
        <v>95.42997</v>
      </c>
    </row>
    <row r="33" s="6" customFormat="1" spans="1:31">
      <c r="A33" s="8" t="s">
        <v>64</v>
      </c>
      <c r="B33" s="9">
        <v>2.717019</v>
      </c>
      <c r="C33" s="9">
        <v>88.82138</v>
      </c>
      <c r="D33" s="9">
        <v>2.662679</v>
      </c>
      <c r="E33" s="9">
        <v>88.99903</v>
      </c>
      <c r="F33" s="9">
        <v>2.609425</v>
      </c>
      <c r="G33" s="9">
        <v>89.17703</v>
      </c>
      <c r="H33" s="9">
        <v>2.8</v>
      </c>
      <c r="I33" s="9">
        <v>89.35538</v>
      </c>
      <c r="J33" s="9">
        <v>2.506092</v>
      </c>
      <c r="K33" s="9">
        <v>88.87</v>
      </c>
      <c r="L33" s="9">
        <v>2.45597</v>
      </c>
      <c r="M33" s="9">
        <v>89.71316</v>
      </c>
      <c r="N33" s="9">
        <v>2.406851</v>
      </c>
      <c r="O33" s="9">
        <v>89.89258</v>
      </c>
      <c r="P33" s="9">
        <v>2.358714</v>
      </c>
      <c r="Q33" s="9">
        <v>90.07237</v>
      </c>
      <c r="R33" s="9">
        <v>2.311539</v>
      </c>
      <c r="S33" s="9">
        <v>90.25251</v>
      </c>
      <c r="T33" s="9">
        <v>2.265308</v>
      </c>
      <c r="U33" s="9">
        <v>90.43302</v>
      </c>
      <c r="V33" s="9">
        <v>2.220002</v>
      </c>
      <c r="W33" s="9">
        <v>90.61389</v>
      </c>
      <c r="X33" s="9">
        <v>2.175602</v>
      </c>
      <c r="Y33" s="9">
        <v>90.79511</v>
      </c>
      <c r="Z33" s="9">
        <v>2.4</v>
      </c>
      <c r="AA33" s="9">
        <v>90.9767</v>
      </c>
      <c r="AB33" s="9">
        <v>2.089448</v>
      </c>
      <c r="AC33" s="9">
        <v>91.15866</v>
      </c>
      <c r="AD33" s="9">
        <v>2.047659</v>
      </c>
      <c r="AE33" s="9">
        <v>91.34097</v>
      </c>
    </row>
    <row r="34" s="6" customFormat="1" spans="1:31">
      <c r="A34" s="8" t="s">
        <v>65</v>
      </c>
      <c r="B34" s="9">
        <v>2.328367</v>
      </c>
      <c r="C34" s="9">
        <v>90.79476</v>
      </c>
      <c r="D34" s="9">
        <v>2.2818</v>
      </c>
      <c r="E34" s="9">
        <v>90.97635</v>
      </c>
      <c r="F34" s="9">
        <v>2.236164</v>
      </c>
      <c r="G34" s="9">
        <v>91.1583</v>
      </c>
      <c r="H34" s="9">
        <v>2.22</v>
      </c>
      <c r="I34" s="9">
        <v>92.12</v>
      </c>
      <c r="J34" s="9">
        <v>2.147612</v>
      </c>
      <c r="K34" s="9">
        <v>90.12</v>
      </c>
      <c r="L34" s="9">
        <v>2.14</v>
      </c>
      <c r="M34" s="9">
        <v>91.70635</v>
      </c>
      <c r="N34" s="9">
        <v>2.062567</v>
      </c>
      <c r="O34" s="9">
        <v>91.88976</v>
      </c>
      <c r="P34" s="9">
        <v>2.021315</v>
      </c>
      <c r="Q34" s="9">
        <v>92.07354</v>
      </c>
      <c r="R34" s="9">
        <v>1.980889</v>
      </c>
      <c r="S34" s="9">
        <v>92.25769</v>
      </c>
      <c r="T34" s="9">
        <v>1.941271</v>
      </c>
      <c r="U34" s="9">
        <v>92.4422</v>
      </c>
      <c r="V34" s="9">
        <v>1.902446</v>
      </c>
      <c r="W34" s="9">
        <v>90.14</v>
      </c>
      <c r="X34" s="9">
        <v>1.864397</v>
      </c>
      <c r="Y34" s="9">
        <v>92.81234</v>
      </c>
      <c r="Z34" s="9">
        <v>1.827109</v>
      </c>
      <c r="AA34" s="9">
        <v>92.99797</v>
      </c>
      <c r="AB34" s="9">
        <v>1.790567</v>
      </c>
      <c r="AC34" s="9">
        <v>93.18396</v>
      </c>
      <c r="AD34" s="9">
        <v>1.754755</v>
      </c>
      <c r="AE34" s="9">
        <v>92.78</v>
      </c>
    </row>
    <row r="35" s="6" customFormat="1" spans="1:31">
      <c r="A35" s="8" t="s">
        <v>66</v>
      </c>
      <c r="B35" s="9">
        <v>2.796655</v>
      </c>
      <c r="C35" s="9">
        <v>87.63586</v>
      </c>
      <c r="D35" s="9">
        <v>2.740722</v>
      </c>
      <c r="E35" s="9">
        <v>87.81114</v>
      </c>
      <c r="F35" s="9">
        <v>2.685908</v>
      </c>
      <c r="G35" s="9">
        <v>87.98676</v>
      </c>
      <c r="H35" s="9">
        <v>2.632189</v>
      </c>
      <c r="I35" s="9">
        <v>88.16273</v>
      </c>
      <c r="J35" s="9">
        <v>2.7</v>
      </c>
      <c r="K35" s="9">
        <v>88.33906</v>
      </c>
      <c r="L35" s="9">
        <v>2.527955</v>
      </c>
      <c r="M35" s="9">
        <v>88.51573</v>
      </c>
      <c r="N35" s="9">
        <v>2.477396</v>
      </c>
      <c r="O35" s="9">
        <v>88.69277</v>
      </c>
      <c r="P35" s="9">
        <v>2.427848</v>
      </c>
      <c r="Q35" s="9">
        <v>88.87015</v>
      </c>
      <c r="R35" s="9">
        <v>2.379291</v>
      </c>
      <c r="S35" s="9">
        <v>89.04789</v>
      </c>
      <c r="T35" s="9">
        <v>2.331705</v>
      </c>
      <c r="U35" s="9">
        <v>89.22599</v>
      </c>
      <c r="V35" s="9">
        <v>2.285071</v>
      </c>
      <c r="W35" s="9">
        <v>89.40444</v>
      </c>
      <c r="X35" s="9">
        <v>2.239369</v>
      </c>
      <c r="Y35" s="9">
        <v>89.58325</v>
      </c>
      <c r="Z35" s="9">
        <v>2.194582</v>
      </c>
      <c r="AA35" s="9">
        <v>89.76242</v>
      </c>
      <c r="AB35" s="9">
        <v>2.15069</v>
      </c>
      <c r="AC35" s="9">
        <v>89.94194</v>
      </c>
      <c r="AD35" s="9">
        <v>2.107677</v>
      </c>
      <c r="AE35" s="9">
        <v>90.12182</v>
      </c>
    </row>
    <row r="36" s="6" customFormat="1" spans="1:31">
      <c r="A36" s="8" t="s">
        <v>67</v>
      </c>
      <c r="B36" s="9">
        <v>3.15392</v>
      </c>
      <c r="C36" s="9">
        <v>91.26016</v>
      </c>
      <c r="D36" s="9">
        <v>3.090842</v>
      </c>
      <c r="E36" s="9">
        <v>91.44268</v>
      </c>
      <c r="F36" s="9">
        <v>3.029025</v>
      </c>
      <c r="G36" s="9">
        <v>91.62557</v>
      </c>
      <c r="H36" s="9">
        <v>2.968444</v>
      </c>
      <c r="I36" s="9">
        <v>91.80882</v>
      </c>
      <c r="J36" s="9">
        <v>2.909075</v>
      </c>
      <c r="K36" s="9">
        <v>91.99244</v>
      </c>
      <c r="L36" s="9">
        <v>2.850894</v>
      </c>
      <c r="M36" s="9">
        <v>92.17642</v>
      </c>
      <c r="N36" s="9">
        <v>2.793876</v>
      </c>
      <c r="O36" s="9">
        <v>92.36077</v>
      </c>
      <c r="P36" s="9">
        <v>2.737998</v>
      </c>
      <c r="Q36" s="9">
        <v>92.5455</v>
      </c>
      <c r="R36" s="9">
        <v>2.683238</v>
      </c>
      <c r="S36" s="9">
        <v>92.73059</v>
      </c>
      <c r="T36" s="9">
        <v>2.629574</v>
      </c>
      <c r="U36" s="9">
        <v>92.91605</v>
      </c>
      <c r="V36" s="9">
        <v>2.576982</v>
      </c>
      <c r="W36" s="9">
        <v>93.10188</v>
      </c>
      <c r="X36" s="9">
        <v>2.525443</v>
      </c>
      <c r="Y36" s="9">
        <v>93.28808</v>
      </c>
      <c r="Z36" s="9">
        <v>2.474934</v>
      </c>
      <c r="AA36" s="9">
        <v>93.47466</v>
      </c>
      <c r="AB36" s="9">
        <v>2.425435</v>
      </c>
      <c r="AC36" s="9">
        <v>93.66161</v>
      </c>
      <c r="AD36" s="9">
        <v>2.376926</v>
      </c>
      <c r="AE36" s="9">
        <v>93.84893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7"/>
  <sheetViews>
    <sheetView workbookViewId="0">
      <selection activeCell="G10" sqref="G10"/>
    </sheetView>
  </sheetViews>
  <sheetFormatPr defaultColWidth="9.14285714285714" defaultRowHeight="15" outlineLevelCol="3"/>
  <cols>
    <col min="1" max="1" width="11.5714285714286" customWidth="1"/>
    <col min="2" max="2" width="19.8571428571429" customWidth="1"/>
    <col min="3" max="3" width="19.2857142857143" customWidth="1"/>
    <col min="4" max="4" width="23.8571428571429" customWidth="1"/>
  </cols>
  <sheetData>
    <row r="1" ht="15.75" spans="1:4">
      <c r="A1" s="1" t="s">
        <v>98</v>
      </c>
      <c r="B1" s="2" t="s">
        <v>99</v>
      </c>
      <c r="C1" s="2" t="s">
        <v>100</v>
      </c>
      <c r="D1" s="4" t="s">
        <v>101</v>
      </c>
    </row>
    <row r="2" spans="1:4">
      <c r="A2" s="1" t="s">
        <v>102</v>
      </c>
      <c r="B2" s="1">
        <f>AVERAGE(tptday1)</f>
        <v>2.15068662857143</v>
      </c>
      <c r="C2" s="1">
        <f>AVERAGE(tptq1)</f>
        <v>91.3857291428571</v>
      </c>
      <c r="D2" s="1">
        <f>_xlfn.STDEV.S(tptday1)</f>
        <v>0.500881788279964</v>
      </c>
    </row>
    <row r="3" spans="1:4">
      <c r="A3" s="1" t="s">
        <v>103</v>
      </c>
      <c r="B3" s="1">
        <f>AVERAGE(tptday2)</f>
        <v>2.11326165714286</v>
      </c>
      <c r="C3" s="1">
        <f>AVERAGE(tptq2)</f>
        <v>91.5685014285715</v>
      </c>
      <c r="D3" s="1">
        <f>_xlfn.STDEV.S(tptday2)</f>
        <v>0.488296601366179</v>
      </c>
    </row>
    <row r="4" spans="1:4">
      <c r="A4" s="1" t="s">
        <v>104</v>
      </c>
      <c r="B4" s="1">
        <f>AVERAGE(tptday3)</f>
        <v>2.06589351428571</v>
      </c>
      <c r="C4" s="1">
        <f>AVERAGE(tptq3)</f>
        <v>91.751638</v>
      </c>
      <c r="D4" s="1">
        <f>_xlfn.STDEV.S(tptday3)</f>
        <v>0.47734526284924</v>
      </c>
    </row>
    <row r="5" spans="1:4">
      <c r="A5" s="1" t="s">
        <v>105</v>
      </c>
      <c r="B5" s="1">
        <f>AVERAGE(tptday4)</f>
        <v>2.0414078</v>
      </c>
      <c r="C5" s="1">
        <f>AVERAGE(tptq4)</f>
        <v>91.9358848571429</v>
      </c>
      <c r="D5" s="1">
        <f>_xlfn.STDEV.S(tptday4)</f>
        <v>0.479134740416993</v>
      </c>
    </row>
    <row r="6" spans="1:4">
      <c r="A6" s="1" t="s">
        <v>106</v>
      </c>
      <c r="B6" s="1">
        <f>AVERAGE(tptday5)</f>
        <v>2.00825557142857</v>
      </c>
      <c r="C6" s="1">
        <f>AVERAGE(tptq5)</f>
        <v>91.9200657142857</v>
      </c>
      <c r="D6" s="1">
        <f>_xlfn.STDEV.S(tptday5)</f>
        <v>0.451721074287147</v>
      </c>
    </row>
    <row r="7" spans="1:4">
      <c r="A7" s="1" t="s">
        <v>107</v>
      </c>
      <c r="B7" s="1">
        <f>AVERAGE(tptday6)</f>
        <v>1.95359514285714</v>
      </c>
      <c r="C7" s="1">
        <f>AVERAGE(tptq6)</f>
        <v>92.30325</v>
      </c>
      <c r="D7" s="1">
        <f>_xlfn.STDEV.S(tptday6)</f>
        <v>0.453599658167675</v>
      </c>
    </row>
    <row r="8" spans="1:4">
      <c r="A8" s="1" t="s">
        <v>108</v>
      </c>
      <c r="B8" s="1">
        <f>AVERAGE(tptday7)</f>
        <v>1.91750794285714</v>
      </c>
      <c r="C8" s="1">
        <f>AVERAGE(tptq7)</f>
        <v>92.4644042857143</v>
      </c>
      <c r="D8" s="1">
        <f>_xlfn.STDEV.S(tptday7)</f>
        <v>0.428323791224648</v>
      </c>
    </row>
    <row r="9" spans="1:4">
      <c r="A9" s="1" t="s">
        <v>109</v>
      </c>
      <c r="B9" s="1">
        <f>AVERAGE(tptday8)</f>
        <v>1.87406031428571</v>
      </c>
      <c r="C9" s="1">
        <f>AVERAGE(tptq8)</f>
        <v>92.6611674285714</v>
      </c>
      <c r="D9" s="1">
        <f>_xlfn.STDEV.S(tptday8)</f>
        <v>0.427248121347315</v>
      </c>
    </row>
    <row r="10" spans="1:4">
      <c r="A10" s="1" t="s">
        <v>110</v>
      </c>
      <c r="B10" s="1">
        <f>AVERAGE(tptday9)</f>
        <v>1.82870065714286</v>
      </c>
      <c r="C10" s="1">
        <f>AVERAGE(tptq9)</f>
        <v>92.7754357142857</v>
      </c>
      <c r="D10" s="1">
        <f>_xlfn.STDEV.S(tptday9)</f>
        <v>0.428379990694967</v>
      </c>
    </row>
    <row r="11" spans="1:4">
      <c r="A11" s="1" t="s">
        <v>111</v>
      </c>
      <c r="B11" s="1">
        <f>AVERAGE(tptday10)</f>
        <v>1.79993011428571</v>
      </c>
      <c r="C11" s="1">
        <f>AVERAGE(tptq10)</f>
        <v>92.9576431428571</v>
      </c>
      <c r="D11" s="1">
        <f>_xlfn.STDEV.S(tptday10)</f>
        <v>0.406680064939604</v>
      </c>
    </row>
    <row r="12" spans="1:4">
      <c r="A12" s="1" t="s">
        <v>112</v>
      </c>
      <c r="B12" s="1">
        <f>AVERAGE(tptday11)</f>
        <v>1.78157377142857</v>
      </c>
      <c r="C12" s="1">
        <f>AVERAGE(tptq11)</f>
        <v>93.0875454285714</v>
      </c>
      <c r="D12" s="1">
        <f>_xlfn.STDEV.S(tptday11)</f>
        <v>0.405587887517909</v>
      </c>
    </row>
    <row r="13" spans="1:4">
      <c r="A13" s="1" t="s">
        <v>113</v>
      </c>
      <c r="B13" s="1">
        <f>AVERAGE(tptday12)</f>
        <v>1.73122874285714</v>
      </c>
      <c r="C13" s="1">
        <f>AVERAGE(tptq12)</f>
        <v>93.3337431428571</v>
      </c>
      <c r="D13" s="1">
        <f>_xlfn.STDEV.S(tptday12)</f>
        <v>0.396918509526929</v>
      </c>
    </row>
    <row r="14" spans="1:4">
      <c r="A14" s="1" t="s">
        <v>114</v>
      </c>
      <c r="B14" s="1">
        <f>AVERAGE(tptday13)</f>
        <v>1.70249831428571</v>
      </c>
      <c r="C14" s="1">
        <f>AVERAGE(tptq13)</f>
        <v>93.414434</v>
      </c>
      <c r="D14" s="1">
        <f>_xlfn.STDEV.S(tptday13)</f>
        <v>0.402835196125411</v>
      </c>
    </row>
    <row r="15" spans="1:4">
      <c r="A15" s="1" t="s">
        <v>115</v>
      </c>
      <c r="B15" s="1">
        <f>AVERAGE(tptday14)</f>
        <v>1.66465914285714</v>
      </c>
      <c r="C15" s="1">
        <f>AVERAGE(tptq14)</f>
        <v>93.7222377142857</v>
      </c>
      <c r="D15" s="1">
        <f>_xlfn.STDEV.S(tptday14)</f>
        <v>0.382557751415094</v>
      </c>
    </row>
    <row r="16" spans="1:4">
      <c r="A16" s="1" t="s">
        <v>116</v>
      </c>
      <c r="B16" s="1">
        <f>AVERAGE(tptday15)</f>
        <v>1.6370448</v>
      </c>
      <c r="C16" s="1">
        <f>AVERAGE(tptq15)</f>
        <v>93.6969974285714</v>
      </c>
      <c r="D16" s="1">
        <f>_xlfn.STDEV.S(tptday15)</f>
        <v>0.370496388688981</v>
      </c>
    </row>
    <row r="17" spans="1:4">
      <c r="A17" s="1" t="s">
        <v>117</v>
      </c>
      <c r="B17" s="1">
        <f>AVERAGE(B2:B16)</f>
        <v>1.88468694095238</v>
      </c>
      <c r="C17" s="1">
        <f>AVERAGE(C2:C16)</f>
        <v>92.5985784952381</v>
      </c>
      <c r="D17" s="1">
        <f>_xlfn.STDEV.S(tptday1)</f>
        <v>0.500881788279964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2"/>
  <sheetViews>
    <sheetView topLeftCell="A7" workbookViewId="0">
      <selection activeCell="A8" sqref="A8"/>
    </sheetView>
  </sheetViews>
  <sheetFormatPr defaultColWidth="9.14285714285714" defaultRowHeight="15" outlineLevelRow="1"/>
  <sheetData>
    <row r="1" spans="1:1">
      <c r="A1" t="s">
        <v>118</v>
      </c>
    </row>
    <row r="2" spans="1:1">
      <c r="A2" t="s">
        <v>119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3"/>
  <sheetViews>
    <sheetView workbookViewId="0">
      <selection activeCell="M5" sqref="M5"/>
    </sheetView>
  </sheetViews>
  <sheetFormatPr defaultColWidth="9.14285714285714" defaultRowHeight="15" outlineLevelRow="2"/>
  <sheetData>
    <row r="1" spans="1:1">
      <c r="A1" t="s">
        <v>120</v>
      </c>
    </row>
    <row r="3" spans="1:1">
      <c r="A3" t="s">
        <v>121</v>
      </c>
    </row>
  </sheetData>
  <pageMargins left="0.75" right="0.75" top="1" bottom="1" header="0.5" footer="0.5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2"/>
  <sheetViews>
    <sheetView workbookViewId="0">
      <selection activeCell="D11" sqref="D11"/>
    </sheetView>
  </sheetViews>
  <sheetFormatPr defaultColWidth="9.14285714285714" defaultRowHeight="15" outlineLevelRow="1"/>
  <sheetData>
    <row r="1" spans="1:1">
      <c r="A1" t="s">
        <v>122</v>
      </c>
    </row>
    <row r="2" spans="1:1">
      <c r="A2" s="5" t="s">
        <v>123</v>
      </c>
    </row>
  </sheetData>
  <pageMargins left="0.75" right="0.75" top="1" bottom="1" header="0.5" footer="0.5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2"/>
  <sheetViews>
    <sheetView workbookViewId="0">
      <selection activeCell="A2" sqref="A2"/>
    </sheetView>
  </sheetViews>
  <sheetFormatPr defaultColWidth="9.14285714285714" defaultRowHeight="15" outlineLevelRow="1"/>
  <sheetData>
    <row r="1" spans="1:1">
      <c r="A1" t="s">
        <v>124</v>
      </c>
    </row>
    <row r="2" spans="1:1">
      <c r="A2" t="s">
        <v>125</v>
      </c>
    </row>
  </sheetData>
  <pageMargins left="0.75" right="0.75" top="1" bottom="1" header="0.5" footer="0.5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2"/>
  <sheetViews>
    <sheetView workbookViewId="0">
      <selection activeCell="C7" sqref="C7"/>
    </sheetView>
  </sheetViews>
  <sheetFormatPr defaultColWidth="9.14285714285714" defaultRowHeight="15" outlineLevelRow="1"/>
  <sheetData>
    <row r="1" spans="1:1">
      <c r="A1" t="s">
        <v>126</v>
      </c>
    </row>
    <row r="2" spans="1:1">
      <c r="A2" t="s">
        <v>127</v>
      </c>
    </row>
  </sheetData>
  <pageMargins left="0.75" right="0.75" top="1" bottom="1" header="0.5" footer="0.5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2"/>
  <sheetViews>
    <sheetView workbookViewId="0">
      <selection activeCell="C10" sqref="C10"/>
    </sheetView>
  </sheetViews>
  <sheetFormatPr defaultColWidth="9.14285714285714" defaultRowHeight="15" outlineLevelRow="1"/>
  <sheetData>
    <row r="1" spans="1:1">
      <c r="A1" t="s">
        <v>128</v>
      </c>
    </row>
    <row r="2" spans="1:1">
      <c r="A2" t="s">
        <v>129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Sheet1</vt:lpstr>
      <vt:lpstr>CleanData</vt:lpstr>
      <vt:lpstr>Average</vt:lpstr>
      <vt:lpstr>Q1</vt:lpstr>
      <vt:lpstr>Q2</vt:lpstr>
      <vt:lpstr>Q3</vt:lpstr>
      <vt:lpstr>Q4 A</vt:lpstr>
      <vt:lpstr>Q4 B</vt:lpstr>
      <vt:lpstr>Q5</vt:lpstr>
      <vt:lpstr>Q6</vt:lpstr>
      <vt:lpstr>Task2 A</vt:lpstr>
      <vt:lpstr>Task2 B</vt:lpstr>
      <vt:lpstr>Task2 C</vt:lpstr>
      <vt:lpstr>Task2 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2024-08-14T05:51:00Z</dcterms:created>
  <dcterms:modified xsi:type="dcterms:W3CDTF">2024-08-16T07:02:35Z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F9A0B8EBEE18404A98095B332398AE48_13</vt:lpwstr>
  </property>
  <property fmtid="{D5CDD505-2E9C-101B-9397-08002B2CF9AE}" pid="3" name="KSOProductBuildVer">
    <vt:lpwstr>1033-12.2.0.17545</vt:lpwstr>
  </property>
</Properties>
</file>