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esktop\finance\"/>
    </mc:Choice>
  </mc:AlternateContent>
  <bookViews>
    <workbookView xWindow="0" yWindow="0" windowWidth="17256" windowHeight="5916"/>
  </bookViews>
  <sheets>
    <sheet name="FE-assignment-1" sheetId="1" r:id="rId1"/>
  </sheets>
  <calcPr calcId="152511"/>
</workbook>
</file>

<file path=xl/calcChain.xml><?xml version="1.0" encoding="utf-8"?>
<calcChain xmlns="http://schemas.openxmlformats.org/spreadsheetml/2006/main">
  <c r="F209" i="1" l="1"/>
  <c r="G209" i="1"/>
  <c r="E209" i="1"/>
  <c r="F144" i="1"/>
  <c r="G144" i="1"/>
  <c r="E144" i="1"/>
  <c r="F177" i="1"/>
  <c r="G177" i="1"/>
  <c r="E177" i="1"/>
  <c r="E176" i="1" l="1"/>
  <c r="E143" i="1"/>
  <c r="F176" i="1"/>
  <c r="J180" i="1" l="1" a="1"/>
  <c r="K180" i="1" s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L180" i="1" l="1"/>
  <c r="M182" i="1"/>
  <c r="J181" i="1"/>
  <c r="K181" i="1"/>
  <c r="J182" i="1"/>
  <c r="K183" i="1"/>
  <c r="K182" i="1"/>
  <c r="L181" i="1"/>
  <c r="L182" i="1"/>
  <c r="L183" i="1"/>
  <c r="M180" i="1"/>
  <c r="M181" i="1"/>
  <c r="M183" i="1"/>
  <c r="J183" i="1"/>
  <c r="J180" i="1"/>
  <c r="E175" i="1"/>
  <c r="J212" i="1" a="1"/>
  <c r="M212" i="1" s="1"/>
  <c r="G175" i="1" a="1"/>
  <c r="G175" i="1" s="1"/>
  <c r="F175" i="1" a="1"/>
  <c r="F175" i="1" s="1"/>
  <c r="E142" i="1"/>
  <c r="G176" i="1" l="1"/>
  <c r="W4" i="1"/>
  <c r="L215" i="1"/>
  <c r="L213" i="1"/>
  <c r="M214" i="1"/>
  <c r="L214" i="1"/>
  <c r="L212" i="1"/>
  <c r="K214" i="1"/>
  <c r="K212" i="1"/>
  <c r="J214" i="1"/>
  <c r="J212" i="1"/>
  <c r="F208" i="1" s="1"/>
  <c r="M215" i="1"/>
  <c r="M213" i="1"/>
  <c r="K215" i="1"/>
  <c r="K213" i="1"/>
  <c r="J215" i="1"/>
  <c r="J213" i="1"/>
  <c r="E208" i="1" l="1"/>
  <c r="G208" i="1"/>
  <c r="G142" i="1" a="1"/>
  <c r="G142" i="1" s="1"/>
  <c r="F142" i="1" a="1"/>
  <c r="F142" i="1" s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4" i="1"/>
  <c r="Y64" i="1" l="1"/>
  <c r="AC68" i="1" l="1"/>
  <c r="AD68" i="1"/>
  <c r="AE68" i="1"/>
  <c r="AF68" i="1"/>
  <c r="AG68" i="1"/>
  <c r="AH68" i="1"/>
  <c r="AI68" i="1"/>
  <c r="AJ68" i="1"/>
  <c r="AK68" i="1"/>
  <c r="AL68" i="1"/>
  <c r="AC69" i="1"/>
  <c r="AD69" i="1"/>
  <c r="AE69" i="1"/>
  <c r="AF69" i="1"/>
  <c r="AG69" i="1"/>
  <c r="AH69" i="1"/>
  <c r="AI69" i="1"/>
  <c r="AJ69" i="1"/>
  <c r="AK69" i="1"/>
  <c r="AL69" i="1"/>
  <c r="AC70" i="1"/>
  <c r="AD70" i="1"/>
  <c r="AE70" i="1"/>
  <c r="AF70" i="1"/>
  <c r="AG70" i="1"/>
  <c r="AH70" i="1"/>
  <c r="AI70" i="1"/>
  <c r="AJ70" i="1"/>
  <c r="AK70" i="1"/>
  <c r="AL70" i="1"/>
  <c r="AC71" i="1"/>
  <c r="AD71" i="1"/>
  <c r="AE71" i="1"/>
  <c r="AF71" i="1"/>
  <c r="AG71" i="1"/>
  <c r="AH71" i="1"/>
  <c r="AI71" i="1"/>
  <c r="AJ71" i="1"/>
  <c r="AK71" i="1"/>
  <c r="AL71" i="1"/>
  <c r="AC72" i="1"/>
  <c r="AD72" i="1"/>
  <c r="AE72" i="1"/>
  <c r="AF72" i="1"/>
  <c r="AG72" i="1"/>
  <c r="AH72" i="1"/>
  <c r="AI72" i="1"/>
  <c r="AJ72" i="1"/>
  <c r="AK72" i="1"/>
  <c r="AL72" i="1"/>
  <c r="AC73" i="1"/>
  <c r="AD73" i="1"/>
  <c r="AE73" i="1"/>
  <c r="AF73" i="1"/>
  <c r="AG73" i="1"/>
  <c r="AH73" i="1"/>
  <c r="AI73" i="1"/>
  <c r="AJ73" i="1"/>
  <c r="AK73" i="1"/>
  <c r="AL73" i="1"/>
  <c r="AC74" i="1"/>
  <c r="AD74" i="1"/>
  <c r="AE74" i="1"/>
  <c r="AF74" i="1"/>
  <c r="AG74" i="1"/>
  <c r="AH74" i="1"/>
  <c r="AI74" i="1"/>
  <c r="AJ74" i="1"/>
  <c r="AK74" i="1"/>
  <c r="AL74" i="1"/>
  <c r="AC75" i="1"/>
  <c r="AD75" i="1"/>
  <c r="AE75" i="1"/>
  <c r="AF75" i="1"/>
  <c r="AG75" i="1"/>
  <c r="AH75" i="1"/>
  <c r="AI75" i="1"/>
  <c r="AJ75" i="1"/>
  <c r="AK75" i="1"/>
  <c r="AL75" i="1"/>
  <c r="AC76" i="1"/>
  <c r="AD76" i="1"/>
  <c r="AE76" i="1"/>
  <c r="AF76" i="1"/>
  <c r="AG76" i="1"/>
  <c r="AH76" i="1"/>
  <c r="AI76" i="1"/>
  <c r="AJ76" i="1"/>
  <c r="AK76" i="1"/>
  <c r="AL76" i="1"/>
  <c r="AC77" i="1"/>
  <c r="AD77" i="1"/>
  <c r="AE77" i="1"/>
  <c r="AF77" i="1"/>
  <c r="AG77" i="1"/>
  <c r="AH77" i="1"/>
  <c r="AI77" i="1"/>
  <c r="AJ77" i="1"/>
  <c r="AK77" i="1"/>
  <c r="AL77" i="1"/>
  <c r="AC78" i="1"/>
  <c r="AD78" i="1"/>
  <c r="AE78" i="1"/>
  <c r="AF78" i="1"/>
  <c r="AG78" i="1"/>
  <c r="AH78" i="1"/>
  <c r="AI78" i="1"/>
  <c r="AJ78" i="1"/>
  <c r="AK78" i="1"/>
  <c r="AL78" i="1"/>
  <c r="AC79" i="1"/>
  <c r="AD79" i="1"/>
  <c r="AE79" i="1"/>
  <c r="AF79" i="1"/>
  <c r="AG79" i="1"/>
  <c r="AH79" i="1"/>
  <c r="AI79" i="1"/>
  <c r="AJ79" i="1"/>
  <c r="AK79" i="1"/>
  <c r="AL79" i="1"/>
  <c r="AC80" i="1"/>
  <c r="AD80" i="1"/>
  <c r="AE80" i="1"/>
  <c r="AF80" i="1"/>
  <c r="AG80" i="1"/>
  <c r="AH80" i="1"/>
  <c r="AI80" i="1"/>
  <c r="AJ80" i="1"/>
  <c r="AK80" i="1"/>
  <c r="AL80" i="1"/>
  <c r="AC81" i="1"/>
  <c r="AD81" i="1"/>
  <c r="AE81" i="1"/>
  <c r="AF81" i="1"/>
  <c r="AG81" i="1"/>
  <c r="AH81" i="1"/>
  <c r="AI81" i="1"/>
  <c r="AJ81" i="1"/>
  <c r="AK81" i="1"/>
  <c r="AL81" i="1"/>
  <c r="AC82" i="1"/>
  <c r="AD82" i="1"/>
  <c r="AE82" i="1"/>
  <c r="AF82" i="1"/>
  <c r="AG82" i="1"/>
  <c r="AH82" i="1"/>
  <c r="AI82" i="1"/>
  <c r="AJ82" i="1"/>
  <c r="AK82" i="1"/>
  <c r="AL82" i="1"/>
  <c r="AC83" i="1"/>
  <c r="AD83" i="1"/>
  <c r="AE83" i="1"/>
  <c r="AF83" i="1"/>
  <c r="AG83" i="1"/>
  <c r="AH83" i="1"/>
  <c r="AI83" i="1"/>
  <c r="AJ83" i="1"/>
  <c r="AK83" i="1"/>
  <c r="AL83" i="1"/>
  <c r="AC84" i="1"/>
  <c r="AD84" i="1"/>
  <c r="AE84" i="1"/>
  <c r="AF84" i="1"/>
  <c r="AG84" i="1"/>
  <c r="AH84" i="1"/>
  <c r="AI84" i="1"/>
  <c r="AJ84" i="1"/>
  <c r="AK84" i="1"/>
  <c r="AL84" i="1"/>
  <c r="AC85" i="1"/>
  <c r="AD85" i="1"/>
  <c r="AE85" i="1"/>
  <c r="AF85" i="1"/>
  <c r="AG85" i="1"/>
  <c r="AH85" i="1"/>
  <c r="AI85" i="1"/>
  <c r="AJ85" i="1"/>
  <c r="AK85" i="1"/>
  <c r="AL85" i="1"/>
  <c r="AC86" i="1"/>
  <c r="AD86" i="1"/>
  <c r="AE86" i="1"/>
  <c r="AF86" i="1"/>
  <c r="AG86" i="1"/>
  <c r="AH86" i="1"/>
  <c r="AI86" i="1"/>
  <c r="AJ86" i="1"/>
  <c r="AK86" i="1"/>
  <c r="AL86" i="1"/>
  <c r="AC87" i="1"/>
  <c r="AD87" i="1"/>
  <c r="AE87" i="1"/>
  <c r="AF87" i="1"/>
  <c r="AG87" i="1"/>
  <c r="AH87" i="1"/>
  <c r="AI87" i="1"/>
  <c r="AJ87" i="1"/>
  <c r="AK87" i="1"/>
  <c r="AL87" i="1"/>
  <c r="AC88" i="1"/>
  <c r="AD88" i="1"/>
  <c r="AE88" i="1"/>
  <c r="AF88" i="1"/>
  <c r="AG88" i="1"/>
  <c r="AH88" i="1"/>
  <c r="AI88" i="1"/>
  <c r="AJ88" i="1"/>
  <c r="AK88" i="1"/>
  <c r="AL88" i="1"/>
  <c r="AC89" i="1"/>
  <c r="AD89" i="1"/>
  <c r="AE89" i="1"/>
  <c r="AF89" i="1"/>
  <c r="AG89" i="1"/>
  <c r="AH89" i="1"/>
  <c r="AI89" i="1"/>
  <c r="AJ89" i="1"/>
  <c r="AK89" i="1"/>
  <c r="AL89" i="1"/>
  <c r="AC90" i="1"/>
  <c r="AD90" i="1"/>
  <c r="AE90" i="1"/>
  <c r="AF90" i="1"/>
  <c r="AG90" i="1"/>
  <c r="AH90" i="1"/>
  <c r="AI90" i="1"/>
  <c r="AJ90" i="1"/>
  <c r="AK90" i="1"/>
  <c r="AL90" i="1"/>
  <c r="AC91" i="1"/>
  <c r="AD91" i="1"/>
  <c r="AE91" i="1"/>
  <c r="AF91" i="1"/>
  <c r="AG91" i="1"/>
  <c r="AH91" i="1"/>
  <c r="AI91" i="1"/>
  <c r="AJ91" i="1"/>
  <c r="AK91" i="1"/>
  <c r="AL91" i="1"/>
  <c r="AC92" i="1"/>
  <c r="AD92" i="1"/>
  <c r="AE92" i="1"/>
  <c r="AF92" i="1"/>
  <c r="AG92" i="1"/>
  <c r="AH92" i="1"/>
  <c r="AI92" i="1"/>
  <c r="AJ92" i="1"/>
  <c r="AK92" i="1"/>
  <c r="AL92" i="1"/>
  <c r="AC93" i="1"/>
  <c r="AD93" i="1"/>
  <c r="AE93" i="1"/>
  <c r="AF93" i="1"/>
  <c r="AG93" i="1"/>
  <c r="AH93" i="1"/>
  <c r="AI93" i="1"/>
  <c r="AJ93" i="1"/>
  <c r="AK93" i="1"/>
  <c r="AL93" i="1"/>
  <c r="AC94" i="1"/>
  <c r="AD94" i="1"/>
  <c r="AE94" i="1"/>
  <c r="AF94" i="1"/>
  <c r="AG94" i="1"/>
  <c r="AH94" i="1"/>
  <c r="AI94" i="1"/>
  <c r="AJ94" i="1"/>
  <c r="AK94" i="1"/>
  <c r="AL94" i="1"/>
  <c r="AC95" i="1"/>
  <c r="AD95" i="1"/>
  <c r="AE95" i="1"/>
  <c r="AF95" i="1"/>
  <c r="AG95" i="1"/>
  <c r="AH95" i="1"/>
  <c r="AI95" i="1"/>
  <c r="AJ95" i="1"/>
  <c r="AK95" i="1"/>
  <c r="AL95" i="1"/>
  <c r="AC96" i="1"/>
  <c r="AD96" i="1"/>
  <c r="AE96" i="1"/>
  <c r="AF96" i="1"/>
  <c r="AG96" i="1"/>
  <c r="AH96" i="1"/>
  <c r="AI96" i="1"/>
  <c r="AJ96" i="1"/>
  <c r="AK96" i="1"/>
  <c r="AL96" i="1"/>
  <c r="AC97" i="1"/>
  <c r="AD97" i="1"/>
  <c r="AE97" i="1"/>
  <c r="AF97" i="1"/>
  <c r="AG97" i="1"/>
  <c r="AH97" i="1"/>
  <c r="AI97" i="1"/>
  <c r="AJ97" i="1"/>
  <c r="AK97" i="1"/>
  <c r="AL97" i="1"/>
  <c r="AC98" i="1"/>
  <c r="AD98" i="1"/>
  <c r="AE98" i="1"/>
  <c r="AF98" i="1"/>
  <c r="AG98" i="1"/>
  <c r="AH98" i="1"/>
  <c r="AI98" i="1"/>
  <c r="AJ98" i="1"/>
  <c r="AK98" i="1"/>
  <c r="AL98" i="1"/>
  <c r="AC99" i="1"/>
  <c r="AD99" i="1"/>
  <c r="AE99" i="1"/>
  <c r="AF99" i="1"/>
  <c r="AG99" i="1"/>
  <c r="AH99" i="1"/>
  <c r="AI99" i="1"/>
  <c r="AJ99" i="1"/>
  <c r="AK99" i="1"/>
  <c r="AL99" i="1"/>
  <c r="AC100" i="1"/>
  <c r="AD100" i="1"/>
  <c r="AE100" i="1"/>
  <c r="AF100" i="1"/>
  <c r="AG100" i="1"/>
  <c r="AH100" i="1"/>
  <c r="AI100" i="1"/>
  <c r="AJ100" i="1"/>
  <c r="AK100" i="1"/>
  <c r="AL100" i="1"/>
  <c r="AC101" i="1"/>
  <c r="AD101" i="1"/>
  <c r="AE101" i="1"/>
  <c r="AF101" i="1"/>
  <c r="AG101" i="1"/>
  <c r="AH101" i="1"/>
  <c r="AI101" i="1"/>
  <c r="AJ101" i="1"/>
  <c r="AK101" i="1"/>
  <c r="AL101" i="1"/>
  <c r="AC102" i="1"/>
  <c r="AD102" i="1"/>
  <c r="AE102" i="1"/>
  <c r="AF102" i="1"/>
  <c r="AG102" i="1"/>
  <c r="AH102" i="1"/>
  <c r="AI102" i="1"/>
  <c r="AJ102" i="1"/>
  <c r="AK102" i="1"/>
  <c r="AL102" i="1"/>
  <c r="AC103" i="1"/>
  <c r="AD103" i="1"/>
  <c r="AE103" i="1"/>
  <c r="AF103" i="1"/>
  <c r="AG103" i="1"/>
  <c r="AH103" i="1"/>
  <c r="AI103" i="1"/>
  <c r="AJ103" i="1"/>
  <c r="AK103" i="1"/>
  <c r="AL103" i="1"/>
  <c r="AC104" i="1"/>
  <c r="AD104" i="1"/>
  <c r="AE104" i="1"/>
  <c r="AF104" i="1"/>
  <c r="AG104" i="1"/>
  <c r="AH104" i="1"/>
  <c r="AI104" i="1"/>
  <c r="AJ104" i="1"/>
  <c r="AK104" i="1"/>
  <c r="AL104" i="1"/>
  <c r="AC105" i="1"/>
  <c r="AD105" i="1"/>
  <c r="AE105" i="1"/>
  <c r="AF105" i="1"/>
  <c r="AG105" i="1"/>
  <c r="AH105" i="1"/>
  <c r="AI105" i="1"/>
  <c r="AJ105" i="1"/>
  <c r="AK105" i="1"/>
  <c r="AL105" i="1"/>
  <c r="AC106" i="1"/>
  <c r="AD106" i="1"/>
  <c r="AE106" i="1"/>
  <c r="AF106" i="1"/>
  <c r="AG106" i="1"/>
  <c r="AH106" i="1"/>
  <c r="AI106" i="1"/>
  <c r="AJ106" i="1"/>
  <c r="AK106" i="1"/>
  <c r="AL106" i="1"/>
  <c r="AC107" i="1"/>
  <c r="AD107" i="1"/>
  <c r="AE107" i="1"/>
  <c r="AF107" i="1"/>
  <c r="AG107" i="1"/>
  <c r="AH107" i="1"/>
  <c r="AI107" i="1"/>
  <c r="AJ107" i="1"/>
  <c r="AK107" i="1"/>
  <c r="AL107" i="1"/>
  <c r="AC108" i="1"/>
  <c r="AD108" i="1"/>
  <c r="AE108" i="1"/>
  <c r="AF108" i="1"/>
  <c r="AG108" i="1"/>
  <c r="AH108" i="1"/>
  <c r="AI108" i="1"/>
  <c r="AJ108" i="1"/>
  <c r="AK108" i="1"/>
  <c r="AL108" i="1"/>
  <c r="AC109" i="1"/>
  <c r="AD109" i="1"/>
  <c r="AE109" i="1"/>
  <c r="AF109" i="1"/>
  <c r="AG109" i="1"/>
  <c r="AH109" i="1"/>
  <c r="AI109" i="1"/>
  <c r="AJ109" i="1"/>
  <c r="AK109" i="1"/>
  <c r="AL109" i="1"/>
  <c r="AC110" i="1"/>
  <c r="AD110" i="1"/>
  <c r="AE110" i="1"/>
  <c r="AF110" i="1"/>
  <c r="AG110" i="1"/>
  <c r="AH110" i="1"/>
  <c r="AI110" i="1"/>
  <c r="AJ110" i="1"/>
  <c r="AK110" i="1"/>
  <c r="AL110" i="1"/>
  <c r="AC111" i="1"/>
  <c r="AD111" i="1"/>
  <c r="AE111" i="1"/>
  <c r="AF111" i="1"/>
  <c r="AG111" i="1"/>
  <c r="AH111" i="1"/>
  <c r="AI111" i="1"/>
  <c r="AJ111" i="1"/>
  <c r="AK111" i="1"/>
  <c r="AL111" i="1"/>
  <c r="AC112" i="1"/>
  <c r="AD112" i="1"/>
  <c r="AE112" i="1"/>
  <c r="AF112" i="1"/>
  <c r="AG112" i="1"/>
  <c r="AH112" i="1"/>
  <c r="AI112" i="1"/>
  <c r="AJ112" i="1"/>
  <c r="AK112" i="1"/>
  <c r="AL112" i="1"/>
  <c r="AC113" i="1"/>
  <c r="AD113" i="1"/>
  <c r="AE113" i="1"/>
  <c r="AF113" i="1"/>
  <c r="AG113" i="1"/>
  <c r="AH113" i="1"/>
  <c r="AI113" i="1"/>
  <c r="AJ113" i="1"/>
  <c r="AK113" i="1"/>
  <c r="AL113" i="1"/>
  <c r="AC114" i="1"/>
  <c r="AD114" i="1"/>
  <c r="AE114" i="1"/>
  <c r="AF114" i="1"/>
  <c r="AG114" i="1"/>
  <c r="AH114" i="1"/>
  <c r="AI114" i="1"/>
  <c r="AJ114" i="1"/>
  <c r="AK114" i="1"/>
  <c r="AL114" i="1"/>
  <c r="AC115" i="1"/>
  <c r="AD115" i="1"/>
  <c r="AE115" i="1"/>
  <c r="AF115" i="1"/>
  <c r="AG115" i="1"/>
  <c r="AH115" i="1"/>
  <c r="AI115" i="1"/>
  <c r="AJ115" i="1"/>
  <c r="AK115" i="1"/>
  <c r="AL115" i="1"/>
  <c r="AC116" i="1"/>
  <c r="AD116" i="1"/>
  <c r="AE116" i="1"/>
  <c r="AF116" i="1"/>
  <c r="AG116" i="1"/>
  <c r="AH116" i="1"/>
  <c r="AI116" i="1"/>
  <c r="AJ116" i="1"/>
  <c r="AK116" i="1"/>
  <c r="AL116" i="1"/>
  <c r="AC117" i="1"/>
  <c r="AD117" i="1"/>
  <c r="AE117" i="1"/>
  <c r="AF117" i="1"/>
  <c r="AG117" i="1"/>
  <c r="AH117" i="1"/>
  <c r="AI117" i="1"/>
  <c r="AJ117" i="1"/>
  <c r="AK117" i="1"/>
  <c r="AL117" i="1"/>
  <c r="AC118" i="1"/>
  <c r="AD118" i="1"/>
  <c r="AE118" i="1"/>
  <c r="AF118" i="1"/>
  <c r="AG118" i="1"/>
  <c r="AH118" i="1"/>
  <c r="AI118" i="1"/>
  <c r="AJ118" i="1"/>
  <c r="AK118" i="1"/>
  <c r="AL118" i="1"/>
  <c r="AC119" i="1"/>
  <c r="AD119" i="1"/>
  <c r="AE119" i="1"/>
  <c r="AF119" i="1"/>
  <c r="AG119" i="1"/>
  <c r="AH119" i="1"/>
  <c r="AI119" i="1"/>
  <c r="AJ119" i="1"/>
  <c r="AK119" i="1"/>
  <c r="AL119" i="1"/>
  <c r="AC120" i="1"/>
  <c r="AD120" i="1"/>
  <c r="AE120" i="1"/>
  <c r="AF120" i="1"/>
  <c r="AG120" i="1"/>
  <c r="AH120" i="1"/>
  <c r="AI120" i="1"/>
  <c r="AJ120" i="1"/>
  <c r="AK120" i="1"/>
  <c r="AL120" i="1"/>
  <c r="AC121" i="1"/>
  <c r="AD121" i="1"/>
  <c r="AE121" i="1"/>
  <c r="AF121" i="1"/>
  <c r="AG121" i="1"/>
  <c r="AH121" i="1"/>
  <c r="AI121" i="1"/>
  <c r="AJ121" i="1"/>
  <c r="AK121" i="1"/>
  <c r="AL121" i="1"/>
  <c r="AC122" i="1"/>
  <c r="AD122" i="1"/>
  <c r="AE122" i="1"/>
  <c r="AF122" i="1"/>
  <c r="AG122" i="1"/>
  <c r="AH122" i="1"/>
  <c r="AI122" i="1"/>
  <c r="AJ122" i="1"/>
  <c r="AK122" i="1"/>
  <c r="AL122" i="1"/>
  <c r="AC123" i="1"/>
  <c r="AD123" i="1"/>
  <c r="AE123" i="1"/>
  <c r="AF123" i="1"/>
  <c r="AG123" i="1"/>
  <c r="AH123" i="1"/>
  <c r="AI123" i="1"/>
  <c r="AJ123" i="1"/>
  <c r="AK123" i="1"/>
  <c r="AL123" i="1"/>
  <c r="AC124" i="1"/>
  <c r="AD124" i="1"/>
  <c r="AE124" i="1"/>
  <c r="AF124" i="1"/>
  <c r="AG124" i="1"/>
  <c r="AH124" i="1"/>
  <c r="AI124" i="1"/>
  <c r="AJ124" i="1"/>
  <c r="AK124" i="1"/>
  <c r="AL124" i="1"/>
  <c r="AC125" i="1"/>
  <c r="AD125" i="1"/>
  <c r="AE125" i="1"/>
  <c r="AF125" i="1"/>
  <c r="AG125" i="1"/>
  <c r="AH125" i="1"/>
  <c r="AI125" i="1"/>
  <c r="AJ125" i="1"/>
  <c r="AK125" i="1"/>
  <c r="AL125" i="1"/>
  <c r="AL67" i="1"/>
  <c r="AK67" i="1"/>
  <c r="AJ67" i="1"/>
  <c r="AI67" i="1"/>
  <c r="AH67" i="1"/>
  <c r="AG67" i="1"/>
  <c r="AF67" i="1"/>
  <c r="AE67" i="1"/>
  <c r="AD67" i="1"/>
  <c r="AC67" i="1"/>
  <c r="G207" i="1" l="1" a="1"/>
  <c r="G207" i="1" s="1"/>
  <c r="F207" i="1" a="1"/>
  <c r="F207" i="1" s="1"/>
  <c r="E207" i="1" a="1"/>
  <c r="E207" i="1" s="1"/>
  <c r="C75" i="1" a="1"/>
  <c r="D75" i="1" s="1"/>
  <c r="J147" i="1" a="1"/>
  <c r="C121" i="1" a="1"/>
  <c r="C121" i="1" s="1"/>
  <c r="W9" i="1"/>
  <c r="W62" i="1"/>
  <c r="J84" i="1" l="1"/>
  <c r="G78" i="1"/>
  <c r="H83" i="1"/>
  <c r="L77" i="1"/>
  <c r="H76" i="1"/>
  <c r="C79" i="1"/>
  <c r="D79" i="1"/>
  <c r="E79" i="1"/>
  <c r="J81" i="1"/>
  <c r="F77" i="1"/>
  <c r="I78" i="1"/>
  <c r="F78" i="1"/>
  <c r="J78" i="1"/>
  <c r="K84" i="1"/>
  <c r="L80" i="1"/>
  <c r="I79" i="1"/>
  <c r="L82" i="1"/>
  <c r="L81" i="1"/>
  <c r="H82" i="1"/>
  <c r="E82" i="1"/>
  <c r="E75" i="1"/>
  <c r="J77" i="1"/>
  <c r="K75" i="1"/>
  <c r="L75" i="1"/>
  <c r="F82" i="1"/>
  <c r="K81" i="1"/>
  <c r="C76" i="1"/>
  <c r="G82" i="1"/>
  <c r="D77" i="1"/>
  <c r="H78" i="1"/>
  <c r="L84" i="1"/>
  <c r="E77" i="1"/>
  <c r="I83" i="1"/>
  <c r="H80" i="1"/>
  <c r="I76" i="1"/>
  <c r="C83" i="1"/>
  <c r="F80" i="1"/>
  <c r="F75" i="1"/>
  <c r="G80" i="1"/>
  <c r="K79" i="1"/>
  <c r="G79" i="1"/>
  <c r="K80" i="1"/>
  <c r="L76" i="1"/>
  <c r="I75" i="1"/>
  <c r="L78" i="1"/>
  <c r="G81" i="1"/>
  <c r="E80" i="1"/>
  <c r="G83" i="1"/>
  <c r="G76" i="1"/>
  <c r="J79" i="1"/>
  <c r="J76" i="1"/>
  <c r="D83" i="1"/>
  <c r="E84" i="1"/>
  <c r="K76" i="1"/>
  <c r="E83" i="1"/>
  <c r="H79" i="1"/>
  <c r="F79" i="1"/>
  <c r="C77" i="1"/>
  <c r="C78" i="1"/>
  <c r="G84" i="1"/>
  <c r="F81" i="1"/>
  <c r="G77" i="1"/>
  <c r="K83" i="1"/>
  <c r="E76" i="1"/>
  <c r="G75" i="1"/>
  <c r="J82" i="1"/>
  <c r="J83" i="1"/>
  <c r="L79" i="1"/>
  <c r="K77" i="1"/>
  <c r="C80" i="1"/>
  <c r="D76" i="1"/>
  <c r="H75" i="1"/>
  <c r="E81" i="1"/>
  <c r="D78" i="1"/>
  <c r="H84" i="1"/>
  <c r="I80" i="1"/>
  <c r="J80" i="1"/>
  <c r="F84" i="1"/>
  <c r="C81" i="1"/>
  <c r="F83" i="1"/>
  <c r="C82" i="1"/>
  <c r="C75" i="1"/>
  <c r="H81" i="1"/>
  <c r="I81" i="1"/>
  <c r="D84" i="1"/>
  <c r="K82" i="1"/>
  <c r="H77" i="1"/>
  <c r="L83" i="1"/>
  <c r="F76" i="1"/>
  <c r="I77" i="1"/>
  <c r="C84" i="1"/>
  <c r="D81" i="1"/>
  <c r="D80" i="1"/>
  <c r="I82" i="1"/>
  <c r="K78" i="1"/>
  <c r="J75" i="1"/>
  <c r="D82" i="1"/>
  <c r="E78" i="1"/>
  <c r="I84" i="1"/>
  <c r="J147" i="1"/>
  <c r="J148" i="1"/>
  <c r="L149" i="1"/>
  <c r="L150" i="1"/>
  <c r="L147" i="1"/>
  <c r="K150" i="1"/>
  <c r="K149" i="1"/>
  <c r="K147" i="1"/>
  <c r="M149" i="1"/>
  <c r="M148" i="1"/>
  <c r="M150" i="1"/>
  <c r="L148" i="1"/>
  <c r="M147" i="1"/>
  <c r="J150" i="1"/>
  <c r="J149" i="1"/>
  <c r="K148" i="1"/>
  <c r="W31" i="1"/>
  <c r="W7" i="1"/>
  <c r="W46" i="1"/>
  <c r="W38" i="1"/>
  <c r="W30" i="1"/>
  <c r="W22" i="1"/>
  <c r="W14" i="1"/>
  <c r="W6" i="1"/>
  <c r="W49" i="1"/>
  <c r="W33" i="1"/>
  <c r="W17" i="1"/>
  <c r="W56" i="1"/>
  <c r="W32" i="1"/>
  <c r="W16" i="1"/>
  <c r="W47" i="1"/>
  <c r="W15" i="1"/>
  <c r="W61" i="1"/>
  <c r="W45" i="1"/>
  <c r="W29" i="1"/>
  <c r="W13" i="1"/>
  <c r="W60" i="1"/>
  <c r="W44" i="1"/>
  <c r="W36" i="1"/>
  <c r="W28" i="1"/>
  <c r="W20" i="1"/>
  <c r="W12" i="1"/>
  <c r="W41" i="1"/>
  <c r="W25" i="1"/>
  <c r="W40" i="1"/>
  <c r="W24" i="1"/>
  <c r="W8" i="1"/>
  <c r="W55" i="1"/>
  <c r="W39" i="1"/>
  <c r="W23" i="1"/>
  <c r="W54" i="1"/>
  <c r="W53" i="1"/>
  <c r="W37" i="1"/>
  <c r="W21" i="1"/>
  <c r="W5" i="1"/>
  <c r="W52" i="1"/>
  <c r="W59" i="1"/>
  <c r="W51" i="1"/>
  <c r="W43" i="1"/>
  <c r="W35" i="1"/>
  <c r="W27" i="1"/>
  <c r="W19" i="1"/>
  <c r="W11" i="1"/>
  <c r="W57" i="1"/>
  <c r="W48" i="1"/>
  <c r="W58" i="1"/>
  <c r="W50" i="1"/>
  <c r="W42" i="1"/>
  <c r="W34" i="1"/>
  <c r="W26" i="1"/>
  <c r="W18" i="1"/>
  <c r="W10" i="1"/>
  <c r="I121" i="1"/>
  <c r="H121" i="1"/>
  <c r="F121" i="1"/>
  <c r="L121" i="1"/>
  <c r="E121" i="1"/>
  <c r="J121" i="1"/>
  <c r="G121" i="1"/>
  <c r="D121" i="1"/>
  <c r="K121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4" i="1"/>
  <c r="F143" i="1" l="1"/>
  <c r="G143" i="1"/>
  <c r="G64" i="1"/>
  <c r="I64" i="1"/>
  <c r="C64" i="1"/>
  <c r="E64" i="1"/>
  <c r="Q64" i="1"/>
  <c r="U64" i="1"/>
  <c r="S64" i="1"/>
  <c r="O64" i="1"/>
  <c r="M64" i="1"/>
  <c r="K64" i="1"/>
  <c r="C87" i="1" a="1"/>
  <c r="D87" i="1" l="1"/>
  <c r="G92" i="1"/>
  <c r="H95" i="1"/>
  <c r="D89" i="1"/>
  <c r="J95" i="1"/>
  <c r="C96" i="1"/>
  <c r="I89" i="1"/>
  <c r="E90" i="1"/>
  <c r="D90" i="1"/>
  <c r="E92" i="1"/>
  <c r="F95" i="1"/>
  <c r="L88" i="1"/>
  <c r="L91" i="1"/>
  <c r="L93" i="1"/>
  <c r="H92" i="1"/>
  <c r="C88" i="1"/>
  <c r="J87" i="1"/>
  <c r="J93" i="1"/>
  <c r="F90" i="1"/>
  <c r="G96" i="1"/>
  <c r="D93" i="1"/>
  <c r="L90" i="1"/>
  <c r="E87" i="1"/>
  <c r="E96" i="1"/>
  <c r="L92" i="1"/>
  <c r="H89" i="1"/>
  <c r="I91" i="1"/>
  <c r="J94" i="1"/>
  <c r="F88" i="1"/>
  <c r="D94" i="1"/>
  <c r="E95" i="1"/>
  <c r="K88" i="1"/>
  <c r="G89" i="1"/>
  <c r="F89" i="1"/>
  <c r="G91" i="1"/>
  <c r="H94" i="1"/>
  <c r="D88" i="1"/>
  <c r="D91" i="1"/>
  <c r="K90" i="1"/>
  <c r="H87" i="1"/>
  <c r="G94" i="1"/>
  <c r="I88" i="1"/>
  <c r="I90" i="1"/>
  <c r="J96" i="1"/>
  <c r="C90" i="1"/>
  <c r="K95" i="1"/>
  <c r="I93" i="1"/>
  <c r="C87" i="1"/>
  <c r="K89" i="1"/>
  <c r="L95" i="1"/>
  <c r="I95" i="1"/>
  <c r="E89" i="1"/>
  <c r="F92" i="1"/>
  <c r="E94" i="1"/>
  <c r="H88" i="1"/>
  <c r="K92" i="1"/>
  <c r="I96" i="1"/>
  <c r="H96" i="1"/>
  <c r="G95" i="1"/>
  <c r="C89" i="1"/>
  <c r="D92" i="1"/>
  <c r="D95" i="1"/>
  <c r="J88" i="1"/>
  <c r="C94" i="1"/>
  <c r="I87" i="1"/>
  <c r="J90" i="1"/>
  <c r="C91" i="1"/>
  <c r="F87" i="1"/>
  <c r="E91" i="1"/>
  <c r="G93" i="1"/>
  <c r="K93" i="1"/>
  <c r="L96" i="1"/>
  <c r="H90" i="1"/>
  <c r="H93" i="1"/>
  <c r="E93" i="1"/>
  <c r="F96" i="1"/>
  <c r="L89" i="1"/>
  <c r="K87" i="1"/>
  <c r="K96" i="1"/>
  <c r="G90" i="1"/>
  <c r="K91" i="1"/>
  <c r="J91" i="1"/>
  <c r="C93" i="1"/>
  <c r="D96" i="1"/>
  <c r="J89" i="1"/>
  <c r="J92" i="1"/>
  <c r="K94" i="1"/>
  <c r="G88" i="1"/>
  <c r="H91" i="1"/>
  <c r="I92" i="1"/>
  <c r="E88" i="1"/>
  <c r="C92" i="1"/>
  <c r="C95" i="1"/>
  <c r="L94" i="1"/>
  <c r="I94" i="1"/>
  <c r="G87" i="1"/>
  <c r="F91" i="1"/>
  <c r="F94" i="1"/>
  <c r="L87" i="1"/>
  <c r="F93" i="1"/>
  <c r="C123" i="1" l="1" a="1"/>
  <c r="C122" i="1" a="1"/>
  <c r="C102" i="1" a="1"/>
  <c r="G122" i="1" l="1"/>
  <c r="C122" i="1"/>
  <c r="J122" i="1"/>
  <c r="L122" i="1"/>
  <c r="H122" i="1"/>
  <c r="F122" i="1"/>
  <c r="K122" i="1"/>
  <c r="D122" i="1"/>
  <c r="I122" i="1"/>
  <c r="E122" i="1"/>
  <c r="D123" i="1"/>
  <c r="I123" i="1"/>
  <c r="C123" i="1"/>
  <c r="K123" i="1"/>
  <c r="F123" i="1"/>
  <c r="E123" i="1"/>
  <c r="G123" i="1"/>
  <c r="L123" i="1"/>
  <c r="J123" i="1"/>
  <c r="H123" i="1"/>
  <c r="C102" i="1"/>
  <c r="L102" i="1"/>
  <c r="K102" i="1"/>
  <c r="D102" i="1"/>
  <c r="I102" i="1"/>
  <c r="G102" i="1"/>
  <c r="F102" i="1"/>
  <c r="J102" i="1"/>
  <c r="H102" i="1"/>
  <c r="E102" i="1"/>
  <c r="C124" i="1" l="1" a="1"/>
  <c r="C124" i="1" s="1"/>
  <c r="D126" i="1" s="1"/>
  <c r="C104" i="1" a="1"/>
  <c r="C104" i="1" s="1"/>
  <c r="C106" i="1" s="1" a="1"/>
  <c r="F126" i="1" l="1"/>
  <c r="I126" i="1"/>
  <c r="J126" i="1"/>
  <c r="H126" i="1"/>
  <c r="C126" i="1"/>
  <c r="G126" i="1"/>
  <c r="L126" i="1"/>
  <c r="K126" i="1"/>
  <c r="E126" i="1"/>
  <c r="C106" i="1"/>
  <c r="D106" i="1"/>
  <c r="I106" i="1"/>
  <c r="J106" i="1"/>
  <c r="K106" i="1"/>
  <c r="H106" i="1"/>
  <c r="G106" i="1"/>
  <c r="E106" i="1"/>
  <c r="L106" i="1"/>
  <c r="F106" i="1"/>
  <c r="C109" i="1" l="1" a="1"/>
  <c r="C109" i="1" s="1"/>
  <c r="C128" i="1" a="1"/>
  <c r="C128" i="1" s="1"/>
  <c r="M126" i="1"/>
  <c r="C130" i="1" a="1"/>
  <c r="C110" i="1" a="1"/>
  <c r="M106" i="1"/>
  <c r="C110" i="1" l="1"/>
  <c r="I110" i="1"/>
  <c r="J110" i="1"/>
  <c r="H110" i="1"/>
  <c r="G110" i="1"/>
  <c r="F110" i="1"/>
  <c r="E110" i="1"/>
  <c r="L110" i="1"/>
  <c r="D110" i="1"/>
  <c r="K110" i="1"/>
  <c r="K130" i="1"/>
  <c r="C130" i="1"/>
  <c r="E130" i="1"/>
  <c r="I130" i="1"/>
  <c r="L130" i="1"/>
  <c r="D130" i="1"/>
  <c r="G130" i="1"/>
  <c r="H130" i="1"/>
  <c r="J130" i="1"/>
  <c r="F130" i="1"/>
  <c r="W64" i="1"/>
  <c r="C111" i="1" l="1" a="1"/>
  <c r="C111" i="1" s="1"/>
  <c r="C112" i="1" s="1"/>
  <c r="C132" i="1" a="1"/>
  <c r="C132" i="1" s="1"/>
</calcChain>
</file>

<file path=xl/sharedStrings.xml><?xml version="1.0" encoding="utf-8"?>
<sst xmlns="http://schemas.openxmlformats.org/spreadsheetml/2006/main" count="167" uniqueCount="57">
  <si>
    <t xml:space="preserve">Date </t>
  </si>
  <si>
    <t>Glenmark</t>
  </si>
  <si>
    <t>Burgerking</t>
  </si>
  <si>
    <t>ITC</t>
  </si>
  <si>
    <t>BandhanBank</t>
  </si>
  <si>
    <t>% return</t>
  </si>
  <si>
    <t>%return</t>
  </si>
  <si>
    <t>mean</t>
  </si>
  <si>
    <t>matirx C</t>
  </si>
  <si>
    <t>matrix C inverse</t>
  </si>
  <si>
    <t>weights=</t>
  </si>
  <si>
    <t>U.inv(C).tran(U)</t>
  </si>
  <si>
    <t>sum=</t>
  </si>
  <si>
    <t>mean vector</t>
  </si>
  <si>
    <t>govt bond</t>
  </si>
  <si>
    <t>m-urf</t>
  </si>
  <si>
    <t>rfU</t>
  </si>
  <si>
    <t>(m-urf)inv C</t>
  </si>
  <si>
    <t>weights</t>
  </si>
  <si>
    <t>CIL</t>
  </si>
  <si>
    <t>Canara Bank</t>
  </si>
  <si>
    <t>Castrol</t>
  </si>
  <si>
    <t>Exide Ind</t>
  </si>
  <si>
    <t>CUB</t>
  </si>
  <si>
    <t>Rsys</t>
  </si>
  <si>
    <t>Market Index</t>
  </si>
  <si>
    <t>Return</t>
  </si>
  <si>
    <t xml:space="preserve">return </t>
  </si>
  <si>
    <t>market</t>
  </si>
  <si>
    <t>beta</t>
  </si>
  <si>
    <t>BETA</t>
  </si>
  <si>
    <t>EXCESS RETURN</t>
  </si>
  <si>
    <t>return</t>
  </si>
  <si>
    <t xml:space="preserve"> return</t>
  </si>
  <si>
    <t>1. Pick 10 stocks and their corresponding % returns</t>
  </si>
  <si>
    <t>Returns of All the picked stocks</t>
  </si>
  <si>
    <t>U vector</t>
  </si>
  <si>
    <t xml:space="preserve">U.C^(-1) </t>
  </si>
  <si>
    <t>portfolio Return</t>
  </si>
  <si>
    <t>mim risk (variance)</t>
  </si>
  <si>
    <t>mim risk (standard deviation)</t>
  </si>
  <si>
    <t>risk</t>
  </si>
  <si>
    <t>cov matrix</t>
  </si>
  <si>
    <t>SML 1</t>
  </si>
  <si>
    <t>SML 2</t>
  </si>
  <si>
    <t>SML 3</t>
  </si>
  <si>
    <t xml:space="preserve">market </t>
  </si>
  <si>
    <t xml:space="preserve">CAPM </t>
  </si>
  <si>
    <t>numerator</t>
  </si>
  <si>
    <t>2.Adding risk free asset</t>
  </si>
  <si>
    <t>INFY</t>
  </si>
  <si>
    <t>TCS</t>
  </si>
  <si>
    <t>Axis bank</t>
  </si>
  <si>
    <t>CAPM Return</t>
  </si>
  <si>
    <t>return to calculate MSL-2</t>
  </si>
  <si>
    <t>return to calculate MSL-1</t>
  </si>
  <si>
    <t>return to calculate MSL-3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</si>
</sst>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%"/>
    <numFmt numFmtId="166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sz val="15"/>
      <color rgb="FF212121"/>
      <name val="Times New Roman"/>
      <family val="1"/>
    </font>
    <font>
      <b/>
      <sz val="20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0"/>
      <color rgb="FFFF0000"/>
      <name val="Times New Roman"/>
      <family val="1"/>
    </font>
    <font>
      <sz val="8"/>
      <color rgb="FF212121"/>
      <name val="Times New Roman"/>
      <family val="1"/>
    </font>
    <font>
      <b/>
      <sz val="15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19" fillId="0" borderId="0" xfId="0" applyFont="1"/>
    <xf numFmtId="0" fontId="20" fillId="0" borderId="0" xfId="0" applyFont="1"/>
    <xf numFmtId="0" fontId="18" fillId="35" borderId="0" xfId="0" applyFont="1" applyFill="1"/>
    <xf numFmtId="0" fontId="19" fillId="35" borderId="0" xfId="0" applyFont="1" applyFill="1"/>
    <xf numFmtId="0" fontId="18" fillId="36" borderId="0" xfId="0" applyFont="1" applyFill="1"/>
    <xf numFmtId="0" fontId="18" fillId="35" borderId="0" xfId="0" applyNumberFormat="1" applyFont="1" applyFill="1"/>
    <xf numFmtId="0" fontId="22" fillId="36" borderId="0" xfId="0" applyFont="1" applyFill="1"/>
    <xf numFmtId="0" fontId="22" fillId="35" borderId="0" xfId="0" applyFont="1" applyFill="1"/>
    <xf numFmtId="0" fontId="21" fillId="37" borderId="0" xfId="0" applyFont="1" applyFill="1" applyAlignment="1"/>
    <xf numFmtId="0" fontId="23" fillId="0" borderId="0" xfId="0" applyFont="1"/>
    <xf numFmtId="15" fontId="23" fillId="0" borderId="0" xfId="0" applyNumberFormat="1" applyFont="1"/>
    <xf numFmtId="4" fontId="23" fillId="0" borderId="0" xfId="0" applyNumberFormat="1" applyFont="1"/>
    <xf numFmtId="0" fontId="23" fillId="0" borderId="0" xfId="0" applyNumberFormat="1" applyFont="1"/>
    <xf numFmtId="164" fontId="23" fillId="0" borderId="0" xfId="42" applyNumberFormat="1" applyFont="1"/>
    <xf numFmtId="0" fontId="23" fillId="0" borderId="0" xfId="42" applyNumberFormat="1" applyFont="1"/>
    <xf numFmtId="9" fontId="23" fillId="0" borderId="0" xfId="42" applyFont="1"/>
    <xf numFmtId="0" fontId="25" fillId="0" borderId="0" xfId="0" applyFont="1"/>
    <xf numFmtId="11" fontId="23" fillId="0" borderId="0" xfId="0" applyNumberFormat="1" applyFont="1"/>
    <xf numFmtId="10" fontId="23" fillId="0" borderId="0" xfId="42" applyNumberFormat="1" applyFont="1"/>
    <xf numFmtId="165" fontId="23" fillId="0" borderId="0" xfId="0" applyNumberFormat="1" applyFont="1"/>
    <xf numFmtId="10" fontId="23" fillId="0" borderId="0" xfId="0" applyNumberFormat="1" applyFont="1"/>
    <xf numFmtId="9" fontId="23" fillId="0" borderId="0" xfId="0" applyNumberFormat="1" applyFont="1"/>
    <xf numFmtId="0" fontId="23" fillId="34" borderId="0" xfId="0" applyFont="1" applyFill="1"/>
    <xf numFmtId="10" fontId="23" fillId="34" borderId="0" xfId="42" applyNumberFormat="1" applyFont="1" applyFill="1"/>
    <xf numFmtId="0" fontId="21" fillId="37" borderId="0" xfId="0" applyFont="1" applyFill="1"/>
    <xf numFmtId="0" fontId="23" fillId="37" borderId="0" xfId="0" applyFont="1" applyFill="1"/>
    <xf numFmtId="0" fontId="23" fillId="34" borderId="0" xfId="42" applyNumberFormat="1" applyFont="1" applyFill="1"/>
    <xf numFmtId="0" fontId="19" fillId="37" borderId="0" xfId="0" applyFont="1" applyFill="1" applyAlignment="1">
      <alignment horizontal="left"/>
    </xf>
    <xf numFmtId="0" fontId="26" fillId="37" borderId="0" xfId="0" applyFont="1" applyFill="1" applyAlignment="1">
      <alignment horizontal="left"/>
    </xf>
    <xf numFmtId="0" fontId="23" fillId="33" borderId="0" xfId="0" applyFont="1" applyFill="1"/>
    <xf numFmtId="0" fontId="23" fillId="39" borderId="0" xfId="42" applyNumberFormat="1" applyFont="1" applyFill="1"/>
    <xf numFmtId="166" fontId="23" fillId="39" borderId="0" xfId="42" applyNumberFormat="1" applyFont="1" applyFill="1"/>
    <xf numFmtId="0" fontId="23" fillId="0" borderId="0" xfId="0" applyFont="1" applyAlignment="1">
      <alignment horizontal="left"/>
    </xf>
    <xf numFmtId="0" fontId="23" fillId="38" borderId="0" xfId="42" applyNumberFormat="1" applyFont="1" applyFill="1"/>
    <xf numFmtId="10" fontId="26" fillId="37" borderId="0" xfId="42" applyNumberFormat="1" applyFont="1" applyFill="1" applyAlignment="1">
      <alignment horizontal="left"/>
    </xf>
    <xf numFmtId="0" fontId="22" fillId="0" borderId="0" xfId="0" applyFont="1"/>
    <xf numFmtId="0" fontId="19" fillId="0" borderId="0" xfId="42" applyNumberFormat="1" applyFont="1"/>
    <xf numFmtId="0" fontId="18" fillId="41" borderId="0" xfId="0" applyFont="1" applyFill="1"/>
    <xf numFmtId="0" fontId="23" fillId="37" borderId="0" xfId="0" applyFont="1" applyFill="1" applyAlignment="1">
      <alignment horizontal="center"/>
    </xf>
    <xf numFmtId="0" fontId="26" fillId="37" borderId="0" xfId="0" applyFont="1" applyFill="1" applyAlignment="1">
      <alignment horizontal="left"/>
    </xf>
    <xf numFmtId="10" fontId="26" fillId="37" borderId="0" xfId="0" applyNumberFormat="1" applyFont="1" applyFill="1" applyAlignment="1">
      <alignment horizontal="left"/>
    </xf>
    <xf numFmtId="0" fontId="21" fillId="37" borderId="0" xfId="0" applyFont="1" applyFill="1" applyAlignment="1"/>
    <xf numFmtId="0" fontId="24" fillId="37" borderId="0" xfId="0" applyFont="1" applyFill="1" applyAlignment="1"/>
    <xf numFmtId="0" fontId="21" fillId="37" borderId="0" xfId="0" applyFont="1" applyFill="1" applyAlignment="1">
      <alignment horizontal="left"/>
    </xf>
    <xf numFmtId="0" fontId="18" fillId="40" borderId="0" xfId="0" applyFont="1" applyFill="1" applyAlignment="1">
      <alignment horizontal="center"/>
    </xf>
    <xf numFmtId="0" fontId="26" fillId="37" borderId="0" xfId="42" applyNumberFormat="1" applyFont="1" applyFill="1" applyAlignment="1">
      <alignment horizontal="left"/>
    </xf>
    <xf numFmtId="10" fontId="26" fillId="37" borderId="0" xfId="42" applyNumberFormat="1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SML-1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'FE-assignment-1'!$D$150:$D$153</c:f>
              <c:numCache>
                <c:formatCode>General</c:formatCode>
                <c:ptCount val="4"/>
                <c:pt idx="0">
                  <c:v>0</c:v>
                </c:pt>
                <c:pt idx="1">
                  <c:v>-0.99475323606555199</c:v>
                </c:pt>
                <c:pt idx="2">
                  <c:v>-8.2931092197055814E-2</c:v>
                </c:pt>
                <c:pt idx="3">
                  <c:v>0.22058096266476016</c:v>
                </c:pt>
              </c:numCache>
            </c:numRef>
          </c:xVal>
          <c:yVal>
            <c:numRef>
              <c:f>'FE-assignment-1'!$E$150:$E$153</c:f>
              <c:numCache>
                <c:formatCode>General</c:formatCode>
                <c:ptCount val="4"/>
                <c:pt idx="0">
                  <c:v>1E-3</c:v>
                </c:pt>
                <c:pt idx="1">
                  <c:v>-4.9685194163933124E-3</c:v>
                </c:pt>
                <c:pt idx="2">
                  <c:v>5.0241344681766517E-4</c:v>
                </c:pt>
                <c:pt idx="3">
                  <c:v>2.3234857759885609E-3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351744"/>
        <c:axId val="-131350656"/>
      </c:scatterChart>
      <c:valAx>
        <c:axId val="-13135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350656"/>
        <c:crosses val="autoZero"/>
        <c:crossBetween val="midCat"/>
      </c:valAx>
      <c:valAx>
        <c:axId val="-1313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35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SML-2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'FE-assignment-1'!$D$183:$D$186</c:f>
              <c:numCache>
                <c:formatCode>General</c:formatCode>
                <c:ptCount val="4"/>
                <c:pt idx="0">
                  <c:v>0</c:v>
                </c:pt>
                <c:pt idx="1">
                  <c:v>-1.0166276528002829</c:v>
                </c:pt>
                <c:pt idx="2">
                  <c:v>-0.29167133423707647</c:v>
                </c:pt>
                <c:pt idx="3">
                  <c:v>-0.41388126546321402</c:v>
                </c:pt>
              </c:numCache>
            </c:numRef>
          </c:xVal>
          <c:yVal>
            <c:numRef>
              <c:f>'FE-assignment-1'!$E$183:$E$186</c:f>
              <c:numCache>
                <c:formatCode>General</c:formatCode>
                <c:ptCount val="4"/>
                <c:pt idx="0">
                  <c:v>1E-3</c:v>
                </c:pt>
                <c:pt idx="1">
                  <c:v>-5.0997659168016971E-3</c:v>
                </c:pt>
                <c:pt idx="2">
                  <c:v>-7.5002800542245895E-4</c:v>
                </c:pt>
                <c:pt idx="3">
                  <c:v>-1.4832875927792842E-3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349024"/>
        <c:axId val="-131358272"/>
      </c:scatterChart>
      <c:valAx>
        <c:axId val="-13134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358272"/>
        <c:crosses val="autoZero"/>
        <c:crossBetween val="midCat"/>
      </c:valAx>
      <c:valAx>
        <c:axId val="-1313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34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SML-3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'FE-assignment-1'!$D$215:$D$218</c:f>
              <c:numCache>
                <c:formatCode>General</c:formatCode>
                <c:ptCount val="4"/>
                <c:pt idx="0">
                  <c:v>0</c:v>
                </c:pt>
                <c:pt idx="1">
                  <c:v>0.58595801783368606</c:v>
                </c:pt>
                <c:pt idx="2">
                  <c:v>-0.34356181532457702</c:v>
                </c:pt>
                <c:pt idx="3">
                  <c:v>1.319625744232769</c:v>
                </c:pt>
              </c:numCache>
            </c:numRef>
          </c:xVal>
          <c:yVal>
            <c:numRef>
              <c:f>'FE-assignment-1'!$E$215:$E$218</c:f>
              <c:numCache>
                <c:formatCode>General</c:formatCode>
                <c:ptCount val="4"/>
                <c:pt idx="0">
                  <c:v>1E-3</c:v>
                </c:pt>
                <c:pt idx="1">
                  <c:v>4.5157481070021164E-3</c:v>
                </c:pt>
                <c:pt idx="2">
                  <c:v>-1.0613708919474593E-3</c:v>
                </c:pt>
                <c:pt idx="3">
                  <c:v>8.9177544653966136E-3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346304"/>
        <c:axId val="-131343584"/>
      </c:scatterChart>
      <c:valAx>
        <c:axId val="-13134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343584"/>
        <c:crosses val="autoZero"/>
        <c:crossBetween val="midCat"/>
      </c:valAx>
      <c:valAx>
        <c:axId val="-1313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34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image" Target="../media/image4.JPG"/><Relationship Id="rId12" Type="http://schemas.openxmlformats.org/officeDocument/2006/relationships/image" Target="../media/image9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JPG"/><Relationship Id="rId11" Type="http://schemas.openxmlformats.org/officeDocument/2006/relationships/image" Target="../media/image8.png"/><Relationship Id="rId5" Type="http://schemas.openxmlformats.org/officeDocument/2006/relationships/image" Target="../media/image2.JPG"/><Relationship Id="rId10" Type="http://schemas.openxmlformats.org/officeDocument/2006/relationships/image" Target="../media/image7.png"/><Relationship Id="rId4" Type="http://schemas.openxmlformats.org/officeDocument/2006/relationships/image" Target="../media/image1.JPG"/><Relationship Id="rId9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332184</xdr:colOff>
      <xdr:row>140</xdr:row>
      <xdr:rowOff>12330</xdr:rowOff>
    </xdr:from>
    <xdr:to>
      <xdr:col>25</xdr:col>
      <xdr:colOff>563217</xdr:colOff>
      <xdr:row>169</xdr:row>
      <xdr:rowOff>10885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363415</xdr:colOff>
      <xdr:row>98</xdr:row>
      <xdr:rowOff>70338</xdr:rowOff>
    </xdr:from>
    <xdr:ext cx="3563816" cy="174984"/>
    <xdr:sp macro="" textlink="">
      <xdr:nvSpPr>
        <xdr:cNvPr id="2" name="TextBox 1"/>
        <xdr:cNvSpPr txBox="1"/>
      </xdr:nvSpPr>
      <xdr:spPr>
        <a:xfrm>
          <a:off x="10728569" y="18446261"/>
          <a:ext cx="3563816" cy="1749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13</xdr:col>
      <xdr:colOff>332510</xdr:colOff>
      <xdr:row>173</xdr:row>
      <xdr:rowOff>166255</xdr:rowOff>
    </xdr:from>
    <xdr:to>
      <xdr:col>26</xdr:col>
      <xdr:colOff>231361</xdr:colOff>
      <xdr:row>202</xdr:row>
      <xdr:rowOff>74385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374072</xdr:colOff>
      <xdr:row>205</xdr:row>
      <xdr:rowOff>162334</xdr:rowOff>
    </xdr:from>
    <xdr:to>
      <xdr:col>26</xdr:col>
      <xdr:colOff>0</xdr:colOff>
      <xdr:row>231</xdr:row>
      <xdr:rowOff>55418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425822</xdr:colOff>
      <xdr:row>72</xdr:row>
      <xdr:rowOff>156883</xdr:rowOff>
    </xdr:from>
    <xdr:to>
      <xdr:col>26</xdr:col>
      <xdr:colOff>470645</xdr:colOff>
      <xdr:row>107</xdr:row>
      <xdr:rowOff>121803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8" y="13671177"/>
          <a:ext cx="9144001" cy="6006352"/>
        </a:xfrm>
        <a:prstGeom prst="rect">
          <a:avLst/>
        </a:prstGeom>
      </xdr:spPr>
    </xdr:pic>
    <xdr:clientData/>
  </xdr:twoCellAnchor>
  <xdr:twoCellAnchor editAs="oneCell">
    <xdr:from>
      <xdr:col>12</xdr:col>
      <xdr:colOff>360302</xdr:colOff>
      <xdr:row>107</xdr:row>
      <xdr:rowOff>212071</xdr:rowOff>
    </xdr:from>
    <xdr:to>
      <xdr:col>21</xdr:col>
      <xdr:colOff>273171</xdr:colOff>
      <xdr:row>124</xdr:row>
      <xdr:rowOff>26707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340" y="19995316"/>
          <a:ext cx="6037623" cy="34664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-1</xdr:rowOff>
    </xdr:from>
    <xdr:to>
      <xdr:col>6</xdr:col>
      <xdr:colOff>464949</xdr:colOff>
      <xdr:row>159</xdr:row>
      <xdr:rowOff>197147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085" y="31681118"/>
          <a:ext cx="4533254" cy="933317"/>
        </a:xfrm>
        <a:prstGeom prst="rect">
          <a:avLst/>
        </a:prstGeom>
      </xdr:spPr>
    </xdr:pic>
    <xdr:clientData/>
  </xdr:twoCellAnchor>
  <xdr:twoCellAnchor editAs="oneCell">
    <xdr:from>
      <xdr:col>1</xdr:col>
      <xdr:colOff>51660</xdr:colOff>
      <xdr:row>160</xdr:row>
      <xdr:rowOff>77493</xdr:rowOff>
    </xdr:from>
    <xdr:to>
      <xdr:col>6</xdr:col>
      <xdr:colOff>426203</xdr:colOff>
      <xdr:row>166</xdr:row>
      <xdr:rowOff>161605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745" y="32740171"/>
          <a:ext cx="4442848" cy="13627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38746</xdr:rowOff>
    </xdr:from>
    <xdr:to>
      <xdr:col>2</xdr:col>
      <xdr:colOff>477864</xdr:colOff>
      <xdr:row>117</xdr:row>
      <xdr:rowOff>17594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1749288"/>
          <a:ext cx="2298915" cy="882916"/>
        </a:xfrm>
        <a:prstGeom prst="rect">
          <a:avLst/>
        </a:prstGeom>
      </xdr:spPr>
    </xdr:pic>
    <xdr:clientData/>
  </xdr:twoCellAnchor>
  <xdr:twoCellAnchor editAs="oneCell">
    <xdr:from>
      <xdr:col>4</xdr:col>
      <xdr:colOff>154984</xdr:colOff>
      <xdr:row>111</xdr:row>
      <xdr:rowOff>222402</xdr:rowOff>
    </xdr:from>
    <xdr:to>
      <xdr:col>6</xdr:col>
      <xdr:colOff>823228</xdr:colOff>
      <xdr:row>116</xdr:row>
      <xdr:rowOff>68246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74204" y="21700470"/>
          <a:ext cx="2166414" cy="801573"/>
        </a:xfrm>
        <a:prstGeom prst="rect">
          <a:avLst/>
        </a:prstGeom>
      </xdr:spPr>
    </xdr:pic>
    <xdr:clientData/>
  </xdr:twoCellAnchor>
  <xdr:twoCellAnchor editAs="oneCell">
    <xdr:from>
      <xdr:col>8</xdr:col>
      <xdr:colOff>219559</xdr:colOff>
      <xdr:row>112</xdr:row>
      <xdr:rowOff>66972</xdr:rowOff>
    </xdr:from>
    <xdr:to>
      <xdr:col>11</xdr:col>
      <xdr:colOff>173562</xdr:colOff>
      <xdr:row>116</xdr:row>
      <xdr:rowOff>28848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15932" y="21777514"/>
          <a:ext cx="2072105" cy="685131"/>
        </a:xfrm>
        <a:prstGeom prst="rect">
          <a:avLst/>
        </a:prstGeom>
      </xdr:spPr>
    </xdr:pic>
    <xdr:clientData/>
  </xdr:twoCellAnchor>
  <xdr:twoCellAnchor editAs="oneCell">
    <xdr:from>
      <xdr:col>0</xdr:col>
      <xdr:colOff>206644</xdr:colOff>
      <xdr:row>133</xdr:row>
      <xdr:rowOff>116238</xdr:rowOff>
    </xdr:from>
    <xdr:to>
      <xdr:col>3</xdr:col>
      <xdr:colOff>309966</xdr:colOff>
      <xdr:row>137</xdr:row>
      <xdr:rowOff>38267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6644" y="26424611"/>
          <a:ext cx="2479729" cy="645283"/>
        </a:xfrm>
        <a:prstGeom prst="rect">
          <a:avLst/>
        </a:prstGeom>
      </xdr:spPr>
    </xdr:pic>
    <xdr:clientData/>
  </xdr:twoCellAnchor>
  <xdr:twoCellAnchor editAs="oneCell">
    <xdr:from>
      <xdr:col>19</xdr:col>
      <xdr:colOff>560716</xdr:colOff>
      <xdr:row>124</xdr:row>
      <xdr:rowOff>14376</xdr:rowOff>
    </xdr:from>
    <xdr:to>
      <xdr:col>25</xdr:col>
      <xdr:colOff>589472</xdr:colOff>
      <xdr:row>138</xdr:row>
      <xdr:rowOff>204325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3056" y="23449470"/>
          <a:ext cx="3738114" cy="3065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W362"/>
  <sheetViews>
    <sheetView tabSelected="1" topLeftCell="J105" zoomScale="53" zoomScaleNormal="55" workbookViewId="0">
      <selection activeCell="AD133" sqref="AD133"/>
    </sheetView>
  </sheetViews>
  <sheetFormatPr defaultRowHeight="13.8" x14ac:dyDescent="0.25"/>
  <cols>
    <col min="1" max="1" width="10.88671875" style="10" bestFit="1" customWidth="1"/>
    <col min="2" max="2" width="15.6640625" style="10" customWidth="1"/>
    <col min="3" max="3" width="8.109375" style="10" customWidth="1"/>
    <col min="4" max="4" width="13.6640625" style="10" customWidth="1"/>
    <col min="5" max="5" width="11" style="10" customWidth="1"/>
    <col min="6" max="6" width="10.88671875" style="10" customWidth="1"/>
    <col min="7" max="7" width="13" style="10" customWidth="1"/>
    <col min="8" max="8" width="11.5546875" style="10" customWidth="1"/>
    <col min="9" max="9" width="10.21875" style="10" customWidth="1"/>
    <col min="10" max="10" width="9.77734375" style="10" customWidth="1"/>
    <col min="11" max="11" width="11" style="10" customWidth="1"/>
    <col min="12" max="12" width="10.88671875" style="10" customWidth="1"/>
    <col min="13" max="13" width="13" style="10" customWidth="1"/>
    <col min="14" max="14" width="11.33203125" style="10" customWidth="1"/>
    <col min="15" max="15" width="11" style="10" customWidth="1"/>
    <col min="16" max="25" width="9" style="10" bestFit="1" customWidth="1"/>
    <col min="26" max="27" width="8.88671875" style="10"/>
    <col min="28" max="28" width="12.33203125" style="10" bestFit="1" customWidth="1"/>
    <col min="29" max="29" width="11" style="10" customWidth="1"/>
    <col min="30" max="30" width="9.33203125" style="10" bestFit="1" customWidth="1"/>
    <col min="31" max="31" width="9.21875" style="10" bestFit="1" customWidth="1"/>
    <col min="32" max="32" width="13" style="10" bestFit="1" customWidth="1"/>
    <col min="33" max="35" width="9.21875" style="10" bestFit="1" customWidth="1"/>
    <col min="36" max="36" width="16" style="10" bestFit="1" customWidth="1"/>
    <col min="37" max="38" width="10" style="10" bestFit="1" customWidth="1"/>
    <col min="39" max="39" width="16" style="10" bestFit="1" customWidth="1"/>
    <col min="40" max="44" width="8.88671875" style="10"/>
    <col min="45" max="45" width="16.109375" style="10" bestFit="1" customWidth="1"/>
    <col min="46" max="46" width="13.21875" style="10" bestFit="1" customWidth="1"/>
    <col min="47" max="47" width="9.33203125" style="10" bestFit="1" customWidth="1"/>
    <col min="48" max="48" width="10.109375" style="10" bestFit="1" customWidth="1"/>
    <col min="49" max="52" width="8.88671875" style="10"/>
    <col min="53" max="53" width="16.109375" style="10" bestFit="1" customWidth="1"/>
    <col min="54" max="54" width="12.33203125" style="10" bestFit="1" customWidth="1"/>
    <col min="55" max="55" width="10.109375" style="10" bestFit="1" customWidth="1"/>
    <col min="56" max="56" width="9.33203125" style="10" bestFit="1" customWidth="1"/>
    <col min="57" max="16384" width="8.88671875" style="10"/>
  </cols>
  <sheetData>
    <row r="1" spans="1:725" ht="25.2" x14ac:dyDescent="0.45">
      <c r="A1" s="42" t="s">
        <v>34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39"/>
      <c r="AB1" s="39"/>
      <c r="AC1" s="43" t="s">
        <v>35</v>
      </c>
      <c r="AD1" s="43"/>
      <c r="AE1" s="43"/>
      <c r="AF1" s="43"/>
      <c r="AG1" s="43"/>
      <c r="AH1" s="43"/>
      <c r="AI1" s="43"/>
      <c r="AJ1" s="43"/>
      <c r="AK1" s="43"/>
      <c r="AL1" s="43"/>
    </row>
    <row r="2" spans="1:725" s="1" customFormat="1" ht="19.2" x14ac:dyDescent="0.35">
      <c r="A2" s="3" t="s">
        <v>0</v>
      </c>
      <c r="B2" s="3" t="s">
        <v>4</v>
      </c>
      <c r="C2" s="3" t="s">
        <v>5</v>
      </c>
      <c r="D2" s="3" t="s">
        <v>2</v>
      </c>
      <c r="E2" s="3" t="s">
        <v>6</v>
      </c>
      <c r="F2" s="3" t="s">
        <v>1</v>
      </c>
      <c r="G2" s="3" t="s">
        <v>6</v>
      </c>
      <c r="H2" s="3" t="s">
        <v>3</v>
      </c>
      <c r="I2" s="3" t="s">
        <v>6</v>
      </c>
      <c r="J2" s="3" t="s">
        <v>19</v>
      </c>
      <c r="K2" s="3" t="s">
        <v>5</v>
      </c>
      <c r="L2" s="3" t="s">
        <v>20</v>
      </c>
      <c r="M2" s="3" t="s">
        <v>5</v>
      </c>
      <c r="N2" s="3" t="s">
        <v>21</v>
      </c>
      <c r="O2" s="3" t="s">
        <v>6</v>
      </c>
      <c r="P2" s="3" t="s">
        <v>22</v>
      </c>
      <c r="Q2" s="3" t="s">
        <v>6</v>
      </c>
      <c r="R2" s="3" t="s">
        <v>23</v>
      </c>
      <c r="S2" s="3" t="s">
        <v>6</v>
      </c>
      <c r="T2" s="3" t="s">
        <v>24</v>
      </c>
      <c r="U2" s="3" t="s">
        <v>6</v>
      </c>
      <c r="V2" s="3" t="s">
        <v>14</v>
      </c>
      <c r="W2" s="6" t="s">
        <v>32</v>
      </c>
      <c r="X2" s="3" t="s">
        <v>25</v>
      </c>
      <c r="Y2" s="3" t="s">
        <v>26</v>
      </c>
      <c r="Z2" s="39"/>
      <c r="AB2" s="39"/>
      <c r="AC2" s="5" t="s">
        <v>33</v>
      </c>
      <c r="AD2" s="5" t="s">
        <v>33</v>
      </c>
      <c r="AE2" s="5" t="s">
        <v>33</v>
      </c>
      <c r="AF2" s="5" t="s">
        <v>33</v>
      </c>
      <c r="AG2" s="5" t="s">
        <v>33</v>
      </c>
      <c r="AH2" s="5" t="s">
        <v>33</v>
      </c>
      <c r="AI2" s="5" t="s">
        <v>33</v>
      </c>
      <c r="AJ2" s="5" t="s">
        <v>33</v>
      </c>
      <c r="AK2" s="5" t="s">
        <v>33</v>
      </c>
      <c r="AL2" s="5" t="s">
        <v>33</v>
      </c>
      <c r="AV2" s="2"/>
    </row>
    <row r="3" spans="1:725" x14ac:dyDescent="0.25">
      <c r="A3" s="11">
        <v>44291</v>
      </c>
      <c r="B3" s="10">
        <v>335.45</v>
      </c>
      <c r="D3" s="12">
        <v>127.25</v>
      </c>
      <c r="F3" s="12">
        <v>479.05</v>
      </c>
      <c r="H3" s="12">
        <v>212.55</v>
      </c>
      <c r="J3" s="12">
        <v>130.30000000000001</v>
      </c>
      <c r="L3" s="12">
        <v>148</v>
      </c>
      <c r="N3" s="12">
        <v>123.55</v>
      </c>
      <c r="P3" s="12">
        <v>105.45</v>
      </c>
      <c r="R3" s="12">
        <v>165.45</v>
      </c>
      <c r="T3" s="12">
        <v>114.75</v>
      </c>
      <c r="V3" s="10">
        <v>1000</v>
      </c>
      <c r="W3" s="13"/>
      <c r="X3" s="10">
        <v>14146.25</v>
      </c>
      <c r="Z3" s="39"/>
      <c r="AB3" s="39"/>
    </row>
    <row r="4" spans="1:725" x14ac:dyDescent="0.25">
      <c r="A4" s="11">
        <v>44287</v>
      </c>
      <c r="B4" s="10">
        <v>350.9</v>
      </c>
      <c r="C4" s="14">
        <f>B4/B3-1</f>
        <v>4.6057534654941001E-2</v>
      </c>
      <c r="D4" s="12">
        <v>131.1</v>
      </c>
      <c r="E4" s="14">
        <f>D4/D3-1</f>
        <v>3.0255402750491101E-2</v>
      </c>
      <c r="F4" s="12">
        <v>483.25</v>
      </c>
      <c r="G4" s="14">
        <f>F4/F3-1</f>
        <v>8.7673520509341518E-3</v>
      </c>
      <c r="H4" s="12">
        <v>220.05</v>
      </c>
      <c r="I4" s="14">
        <f>H4/H3-1</f>
        <v>3.5285815102328755E-2</v>
      </c>
      <c r="J4" s="12">
        <v>129.80000000000001</v>
      </c>
      <c r="K4" s="14">
        <f>J4/J3-1</f>
        <v>-3.8372985418265726E-3</v>
      </c>
      <c r="L4" s="12">
        <v>146.75</v>
      </c>
      <c r="M4" s="14">
        <f>L4/L3-1</f>
        <v>-8.4459459459459429E-3</v>
      </c>
      <c r="N4" s="12">
        <v>125.35</v>
      </c>
      <c r="O4" s="14">
        <f>N4/N3-1</f>
        <v>1.4569000404694332E-2</v>
      </c>
      <c r="P4" s="12">
        <v>106.05</v>
      </c>
      <c r="Q4" s="14">
        <f>P4/P3-1</f>
        <v>5.6899004267425557E-3</v>
      </c>
      <c r="R4" s="12">
        <v>155.5</v>
      </c>
      <c r="S4" s="14">
        <f>R4/R3-1</f>
        <v>-6.0139014808099023E-2</v>
      </c>
      <c r="T4" s="12">
        <v>114.35</v>
      </c>
      <c r="U4" s="14">
        <f>T4/T3-1</f>
        <v>-3.4858387799564516E-3</v>
      </c>
      <c r="V4" s="10">
        <f>V3+V3*0.1</f>
        <v>1100</v>
      </c>
      <c r="W4" s="15">
        <f>V4/V3-1</f>
        <v>0.10000000000000009</v>
      </c>
      <c r="X4" s="10">
        <v>14137.35</v>
      </c>
      <c r="Y4" s="10">
        <f>X4-X3-1</f>
        <v>-9.8999999999996362</v>
      </c>
      <c r="Z4" s="39"/>
      <c r="AB4" s="39"/>
      <c r="AC4" s="15">
        <v>4.6057534654941001E-2</v>
      </c>
      <c r="AD4" s="15">
        <v>3.0255402750491101E-2</v>
      </c>
      <c r="AE4" s="15">
        <v>8.7673520509341518E-3</v>
      </c>
      <c r="AF4" s="15">
        <v>1.4679313459801335E-2</v>
      </c>
      <c r="AG4" s="15">
        <v>4.7120418848167533E-2</v>
      </c>
      <c r="AH4" s="15">
        <v>1.0913534468228514E-2</v>
      </c>
      <c r="AI4" s="15">
        <v>3.5285815102328755E-2</v>
      </c>
      <c r="AJ4" s="15">
        <v>-1.7518972976806935E-2</v>
      </c>
      <c r="AK4" s="15">
        <v>-2.2816388279971678E-2</v>
      </c>
      <c r="AL4" s="15">
        <v>1.9776523566349402E-2</v>
      </c>
      <c r="AM4" s="16"/>
      <c r="AV4" s="17"/>
      <c r="GJ4" s="18"/>
      <c r="IV4" s="18"/>
      <c r="JQ4" s="18"/>
      <c r="PO4" s="18"/>
      <c r="PQ4" s="18"/>
      <c r="YT4" s="18"/>
      <c r="AAW4" s="18"/>
    </row>
    <row r="5" spans="1:725" x14ac:dyDescent="0.25">
      <c r="A5" s="11">
        <v>44286</v>
      </c>
      <c r="B5" s="10">
        <v>338.9</v>
      </c>
      <c r="C5" s="14">
        <f t="shared" ref="C5:C62" si="0">B5/B4-1</f>
        <v>-3.4197777144485575E-2</v>
      </c>
      <c r="D5" s="12">
        <v>128.55000000000001</v>
      </c>
      <c r="E5" s="14">
        <f t="shared" ref="E5:E62" si="1">D5/D4-1</f>
        <v>-1.945080091533169E-2</v>
      </c>
      <c r="F5" s="12">
        <v>464.7</v>
      </c>
      <c r="G5" s="14">
        <f t="shared" ref="G5:G62" si="2">F5/F4-1</f>
        <v>-3.8385928608380748E-2</v>
      </c>
      <c r="H5" s="12">
        <v>218.5</v>
      </c>
      <c r="I5" s="14">
        <f t="shared" ref="I5:I62" si="3">H5/H4-1</f>
        <v>-7.04385366962057E-3</v>
      </c>
      <c r="J5" s="12">
        <v>132.15</v>
      </c>
      <c r="K5" s="14">
        <f t="shared" ref="K5:K62" si="4">J5/J4-1</f>
        <v>1.8104776579352722E-2</v>
      </c>
      <c r="L5" s="12">
        <v>156.35</v>
      </c>
      <c r="M5" s="14">
        <f t="shared" ref="M5:M62" si="5">L5/L4-1</f>
        <v>6.5417376490630286E-2</v>
      </c>
      <c r="N5" s="12">
        <v>124.8</v>
      </c>
      <c r="O5" s="14">
        <f t="shared" ref="O5:O62" si="6">N5/N4-1</f>
        <v>-4.3877143996808865E-3</v>
      </c>
      <c r="P5" s="12">
        <v>106.3</v>
      </c>
      <c r="Q5" s="14">
        <f t="shared" ref="Q5:Q62" si="7">P5/P4-1</f>
        <v>2.3573785950024018E-3</v>
      </c>
      <c r="R5" s="12">
        <v>156.30000000000001</v>
      </c>
      <c r="S5" s="14">
        <f t="shared" ref="S5:S62" si="8">R5/R4-1</f>
        <v>5.1446945337620953E-3</v>
      </c>
      <c r="T5" s="12">
        <v>114.05</v>
      </c>
      <c r="U5" s="14">
        <f t="shared" ref="U5:U62" si="9">T5/T4-1</f>
        <v>-2.6235242675994863E-3</v>
      </c>
      <c r="V5" s="10">
        <f t="shared" ref="V5:V62" si="10">V4+V4*0.1</f>
        <v>1210</v>
      </c>
      <c r="W5" s="15">
        <f t="shared" ref="W5:W62" si="11">V5/V4-1</f>
        <v>0.10000000000000009</v>
      </c>
      <c r="X5" s="10">
        <v>14347.25</v>
      </c>
      <c r="Y5" s="10">
        <f t="shared" ref="Y5:Y62" si="12">X5-X4-1</f>
        <v>208.89999999999964</v>
      </c>
      <c r="Z5" s="39"/>
      <c r="AB5" s="39"/>
      <c r="AC5" s="15">
        <v>-3.4197777144485575E-2</v>
      </c>
      <c r="AD5" s="15">
        <v>-1.945080091533169E-2</v>
      </c>
      <c r="AE5" s="15">
        <v>-3.8385928608380748E-2</v>
      </c>
      <c r="AF5" s="15">
        <v>-9.2736849914681896E-3</v>
      </c>
      <c r="AG5" s="15">
        <v>-7.4999999999999956E-2</v>
      </c>
      <c r="AH5" s="15">
        <v>1.3505064399149669E-2</v>
      </c>
      <c r="AI5" s="15">
        <v>-7.04385366962057E-3</v>
      </c>
      <c r="AJ5" s="15">
        <v>-1.2380883626913142E-2</v>
      </c>
      <c r="AK5" s="15">
        <v>4.060031595576552E-3</v>
      </c>
      <c r="AL5" s="15">
        <v>-1.0509051148098747E-2</v>
      </c>
      <c r="AM5" s="16"/>
    </row>
    <row r="6" spans="1:725" x14ac:dyDescent="0.25">
      <c r="A6" s="11">
        <v>44285</v>
      </c>
      <c r="B6" s="10">
        <v>336.45</v>
      </c>
      <c r="C6" s="14">
        <f t="shared" si="0"/>
        <v>-7.2292711714370128E-3</v>
      </c>
      <c r="D6" s="12">
        <v>130.69999999999999</v>
      </c>
      <c r="E6" s="14">
        <f t="shared" si="1"/>
        <v>1.6725009723842721E-2</v>
      </c>
      <c r="F6" s="12">
        <v>461.9</v>
      </c>
      <c r="G6" s="14">
        <f t="shared" si="2"/>
        <v>-6.0253927264902751E-3</v>
      </c>
      <c r="H6" s="12">
        <v>214.55</v>
      </c>
      <c r="I6" s="14">
        <f t="shared" si="3"/>
        <v>-1.8077803203661258E-2</v>
      </c>
      <c r="J6" s="12">
        <v>130.35</v>
      </c>
      <c r="K6" s="14">
        <f t="shared" si="4"/>
        <v>-1.3620885357548351E-2</v>
      </c>
      <c r="L6" s="12">
        <v>152.19999999999999</v>
      </c>
      <c r="M6" s="14">
        <f t="shared" si="5"/>
        <v>-2.6543012472017957E-2</v>
      </c>
      <c r="N6" s="12">
        <v>125.3</v>
      </c>
      <c r="O6" s="14">
        <f t="shared" si="6"/>
        <v>4.0064102564103532E-3</v>
      </c>
      <c r="P6" s="12">
        <v>107.9</v>
      </c>
      <c r="Q6" s="14">
        <f t="shared" si="7"/>
        <v>1.5051740357478804E-2</v>
      </c>
      <c r="R6" s="12">
        <v>161.1</v>
      </c>
      <c r="S6" s="14">
        <f t="shared" si="8"/>
        <v>3.0710172744721653E-2</v>
      </c>
      <c r="T6" s="12">
        <v>114.4</v>
      </c>
      <c r="U6" s="14">
        <f t="shared" si="9"/>
        <v>3.0688294607628119E-3</v>
      </c>
      <c r="V6" s="10">
        <f t="shared" si="10"/>
        <v>1331</v>
      </c>
      <c r="W6" s="15">
        <f t="shared" si="11"/>
        <v>0.10000000000000009</v>
      </c>
      <c r="X6" s="10">
        <v>14484.75</v>
      </c>
      <c r="Y6" s="10">
        <f t="shared" si="12"/>
        <v>136.5</v>
      </c>
      <c r="Z6" s="39"/>
      <c r="AB6" s="39"/>
      <c r="AC6" s="15">
        <v>-7.2292711714370128E-3</v>
      </c>
      <c r="AD6" s="15">
        <v>1.6725009723842721E-2</v>
      </c>
      <c r="AE6" s="15">
        <v>-6.0253927264902751E-3</v>
      </c>
      <c r="AF6" s="15">
        <v>1.3079726424042759E-2</v>
      </c>
      <c r="AG6" s="15">
        <v>-5.4054054054054612E-3</v>
      </c>
      <c r="AH6" s="15">
        <v>-1.346905202549864E-2</v>
      </c>
      <c r="AI6" s="15">
        <v>-1.8077803203661258E-2</v>
      </c>
      <c r="AJ6" s="15">
        <v>1.2609188260662929E-2</v>
      </c>
      <c r="AK6" s="15">
        <v>-6.0732885441413531E-3</v>
      </c>
      <c r="AL6" s="15">
        <v>1.1255241798966642E-2</v>
      </c>
      <c r="AM6" s="16"/>
    </row>
    <row r="7" spans="1:725" x14ac:dyDescent="0.25">
      <c r="A7" s="11">
        <v>44281</v>
      </c>
      <c r="B7" s="10">
        <v>345.6</v>
      </c>
      <c r="C7" s="14">
        <f t="shared" si="0"/>
        <v>2.7195720017833436E-2</v>
      </c>
      <c r="D7" s="12">
        <v>129.9</v>
      </c>
      <c r="E7" s="14">
        <f t="shared" si="1"/>
        <v>-6.1208875286915543E-3</v>
      </c>
      <c r="F7" s="12">
        <v>450.55</v>
      </c>
      <c r="G7" s="14">
        <f t="shared" si="2"/>
        <v>-2.4572418272353236E-2</v>
      </c>
      <c r="H7" s="12">
        <v>210.9</v>
      </c>
      <c r="I7" s="14">
        <f t="shared" si="3"/>
        <v>-1.701235143323232E-2</v>
      </c>
      <c r="J7" s="12">
        <v>132.94999999999999</v>
      </c>
      <c r="K7" s="14">
        <f t="shared" si="4"/>
        <v>1.9946298427311104E-2</v>
      </c>
      <c r="L7" s="12">
        <v>147.05000000000001</v>
      </c>
      <c r="M7" s="14">
        <f t="shared" si="5"/>
        <v>-3.3837056504599117E-2</v>
      </c>
      <c r="N7" s="12">
        <v>124.8</v>
      </c>
      <c r="O7" s="14">
        <f t="shared" si="6"/>
        <v>-3.9904229848364281E-3</v>
      </c>
      <c r="P7" s="12">
        <v>106.55</v>
      </c>
      <c r="Q7" s="14">
        <f t="shared" si="7"/>
        <v>-1.2511584800741549E-2</v>
      </c>
      <c r="R7" s="12">
        <v>155.94999999999999</v>
      </c>
      <c r="S7" s="14">
        <f t="shared" si="8"/>
        <v>-3.196772191185604E-2</v>
      </c>
      <c r="T7" s="12">
        <v>113.65</v>
      </c>
      <c r="U7" s="14">
        <f t="shared" si="9"/>
        <v>-6.5559440559440629E-3</v>
      </c>
      <c r="V7" s="10">
        <f t="shared" si="10"/>
        <v>1464.1</v>
      </c>
      <c r="W7" s="15">
        <f t="shared" si="11"/>
        <v>9.9999999999999867E-2</v>
      </c>
      <c r="X7" s="10">
        <v>14563.45</v>
      </c>
      <c r="Y7" s="10">
        <f t="shared" si="12"/>
        <v>77.700000000000728</v>
      </c>
      <c r="Z7" s="39"/>
      <c r="AB7" s="39"/>
      <c r="AC7" s="15">
        <v>2.7195720017833436E-2</v>
      </c>
      <c r="AD7" s="15">
        <v>-6.1208875286915543E-3</v>
      </c>
      <c r="AE7" s="15">
        <v>-2.4572418272353236E-2</v>
      </c>
      <c r="AF7" s="15">
        <v>-1.70748533977233E-2</v>
      </c>
      <c r="AG7" s="15">
        <v>-1.0869565217391242E-2</v>
      </c>
      <c r="AH7" s="15">
        <v>-3.3705054715997829E-2</v>
      </c>
      <c r="AI7" s="15">
        <v>-1.701235143323232E-2</v>
      </c>
      <c r="AJ7" s="15">
        <v>-3.5443586226809987E-2</v>
      </c>
      <c r="AK7" s="15">
        <v>-2.9048139177787258E-2</v>
      </c>
      <c r="AL7" s="15">
        <v>-1.4135309964621201E-2</v>
      </c>
      <c r="AM7" s="16"/>
    </row>
    <row r="8" spans="1:725" x14ac:dyDescent="0.25">
      <c r="A8" s="11">
        <v>44280</v>
      </c>
      <c r="B8" s="10">
        <v>349.95</v>
      </c>
      <c r="C8" s="14">
        <f t="shared" si="0"/>
        <v>1.2586805555555358E-2</v>
      </c>
      <c r="D8" s="12">
        <v>135.55000000000001</v>
      </c>
      <c r="E8" s="14">
        <f t="shared" si="1"/>
        <v>4.3494996150885257E-2</v>
      </c>
      <c r="F8" s="12">
        <v>443.95</v>
      </c>
      <c r="G8" s="14">
        <f t="shared" si="2"/>
        <v>-1.4648762623460265E-2</v>
      </c>
      <c r="H8" s="12">
        <v>211.6</v>
      </c>
      <c r="I8" s="14">
        <f t="shared" si="3"/>
        <v>3.3191085822663613E-3</v>
      </c>
      <c r="J8" s="12">
        <v>129.6</v>
      </c>
      <c r="K8" s="14">
        <f t="shared" si="4"/>
        <v>-2.5197442647611812E-2</v>
      </c>
      <c r="L8" s="12">
        <v>146.15</v>
      </c>
      <c r="M8" s="14">
        <f t="shared" si="5"/>
        <v>-6.1203672220333516E-3</v>
      </c>
      <c r="N8" s="12">
        <v>123</v>
      </c>
      <c r="O8" s="14">
        <f t="shared" si="6"/>
        <v>-1.4423076923076872E-2</v>
      </c>
      <c r="P8" s="12">
        <v>107.7</v>
      </c>
      <c r="Q8" s="14">
        <f t="shared" si="7"/>
        <v>1.0793054903801114E-2</v>
      </c>
      <c r="R8" s="12">
        <v>153.9</v>
      </c>
      <c r="S8" s="14">
        <f t="shared" si="8"/>
        <v>-1.314523885860841E-2</v>
      </c>
      <c r="T8" s="12">
        <v>113.65</v>
      </c>
      <c r="U8" s="14">
        <f t="shared" si="9"/>
        <v>0</v>
      </c>
      <c r="V8" s="10">
        <f t="shared" si="10"/>
        <v>1610.51</v>
      </c>
      <c r="W8" s="15">
        <f t="shared" si="11"/>
        <v>0.10000000000000009</v>
      </c>
      <c r="X8" s="10">
        <v>14564.85</v>
      </c>
      <c r="Y8" s="10">
        <f t="shared" si="12"/>
        <v>0.3999999999996362</v>
      </c>
      <c r="Z8" s="39"/>
      <c r="AB8" s="39"/>
      <c r="AC8" s="15">
        <v>1.2586805555555358E-2</v>
      </c>
      <c r="AD8" s="15">
        <v>4.3494996150885257E-2</v>
      </c>
      <c r="AE8" s="15">
        <v>-1.4648762623460265E-2</v>
      </c>
      <c r="AF8" s="15">
        <v>-1.6042914797081975E-3</v>
      </c>
      <c r="AG8" s="15">
        <v>-2.19780219780219E-2</v>
      </c>
      <c r="AH8" s="15">
        <v>-3.4880710988394625E-2</v>
      </c>
      <c r="AI8" s="15">
        <v>3.3191085822663613E-3</v>
      </c>
      <c r="AJ8" s="15">
        <v>-1.7961383026493527E-3</v>
      </c>
      <c r="AK8" s="15">
        <v>-6.3584191991661321E-4</v>
      </c>
      <c r="AL8" s="15">
        <v>-3.1490273377031697E-3</v>
      </c>
      <c r="AM8" s="16"/>
    </row>
    <row r="9" spans="1:725" x14ac:dyDescent="0.25">
      <c r="A9" s="11">
        <v>44279</v>
      </c>
      <c r="B9" s="10">
        <v>357.45</v>
      </c>
      <c r="C9" s="14">
        <f t="shared" si="0"/>
        <v>2.1431633090441382E-2</v>
      </c>
      <c r="D9" s="12">
        <v>135.19999999999999</v>
      </c>
      <c r="E9" s="14">
        <f t="shared" si="1"/>
        <v>-2.5820730357802857E-3</v>
      </c>
      <c r="F9" s="12">
        <v>459.3</v>
      </c>
      <c r="G9" s="14">
        <f t="shared" si="2"/>
        <v>3.4575965761910243E-2</v>
      </c>
      <c r="H9" s="12">
        <v>215.95</v>
      </c>
      <c r="I9" s="14">
        <f t="shared" si="3"/>
        <v>2.0557655954631437E-2</v>
      </c>
      <c r="J9" s="12">
        <v>128.1</v>
      </c>
      <c r="K9" s="14">
        <f t="shared" si="4"/>
        <v>-1.157407407407407E-2</v>
      </c>
      <c r="L9" s="12">
        <v>143.4</v>
      </c>
      <c r="M9" s="14">
        <f t="shared" si="5"/>
        <v>-1.881628463906948E-2</v>
      </c>
      <c r="N9" s="12">
        <v>122.7</v>
      </c>
      <c r="O9" s="14">
        <f t="shared" si="6"/>
        <v>-2.4390243902439046E-3</v>
      </c>
      <c r="P9" s="12">
        <v>104.2</v>
      </c>
      <c r="Q9" s="14">
        <f t="shared" si="7"/>
        <v>-3.2497678737233082E-2</v>
      </c>
      <c r="R9" s="12">
        <v>159.6</v>
      </c>
      <c r="S9" s="14">
        <f t="shared" si="8"/>
        <v>3.7037037037036979E-2</v>
      </c>
      <c r="T9" s="12">
        <v>114.1</v>
      </c>
      <c r="U9" s="14">
        <f t="shared" si="9"/>
        <v>3.959524857017005E-3</v>
      </c>
      <c r="V9" s="10">
        <f t="shared" si="10"/>
        <v>1771.5609999999999</v>
      </c>
      <c r="W9" s="15">
        <f t="shared" si="11"/>
        <v>9.9999999999999867E-2</v>
      </c>
      <c r="X9" s="10">
        <v>14595.6</v>
      </c>
      <c r="Y9" s="10">
        <f t="shared" si="12"/>
        <v>29.75</v>
      </c>
      <c r="Z9" s="39"/>
      <c r="AB9" s="39"/>
      <c r="AC9" s="15">
        <v>2.1431633090441382E-2</v>
      </c>
      <c r="AD9" s="15">
        <v>-2.5820730357802857E-3</v>
      </c>
      <c r="AE9" s="15">
        <v>3.4575965761910243E-2</v>
      </c>
      <c r="AF9" s="15">
        <v>2.8044891912927694E-2</v>
      </c>
      <c r="AG9" s="15">
        <v>9.550561797752799E-2</v>
      </c>
      <c r="AH9" s="15">
        <v>3.6454258957108632E-2</v>
      </c>
      <c r="AI9" s="15">
        <v>2.0557655954631437E-2</v>
      </c>
      <c r="AJ9" s="15">
        <v>1.4957264957264904E-2</v>
      </c>
      <c r="AK9" s="15">
        <v>1.8353263618121618E-2</v>
      </c>
      <c r="AL9" s="15">
        <v>7.2231355625360649E-3</v>
      </c>
      <c r="AM9" s="16"/>
    </row>
    <row r="10" spans="1:725" x14ac:dyDescent="0.25">
      <c r="A10" s="11">
        <v>44278</v>
      </c>
      <c r="B10" s="10">
        <v>364.65</v>
      </c>
      <c r="C10" s="14">
        <f t="shared" si="0"/>
        <v>2.014267729752417E-2</v>
      </c>
      <c r="D10" s="12">
        <v>137.69999999999999</v>
      </c>
      <c r="E10" s="14">
        <f t="shared" si="1"/>
        <v>1.849112426035493E-2</v>
      </c>
      <c r="F10" s="12">
        <v>465.65</v>
      </c>
      <c r="G10" s="14">
        <f t="shared" si="2"/>
        <v>1.3825386457652966E-2</v>
      </c>
      <c r="H10" s="12">
        <v>222.2</v>
      </c>
      <c r="I10" s="14">
        <f t="shared" si="3"/>
        <v>2.8941884695531384E-2</v>
      </c>
      <c r="J10" s="12">
        <v>132.30000000000001</v>
      </c>
      <c r="K10" s="14">
        <f t="shared" si="4"/>
        <v>3.2786885245901676E-2</v>
      </c>
      <c r="L10" s="12">
        <v>148.35</v>
      </c>
      <c r="M10" s="14">
        <f t="shared" si="5"/>
        <v>3.4518828451882699E-2</v>
      </c>
      <c r="N10" s="12">
        <v>121.45</v>
      </c>
      <c r="O10" s="14">
        <f t="shared" si="6"/>
        <v>-1.0187449062754705E-2</v>
      </c>
      <c r="P10" s="12">
        <v>103</v>
      </c>
      <c r="Q10" s="14">
        <f t="shared" si="7"/>
        <v>-1.151631477927062E-2</v>
      </c>
      <c r="R10" s="12">
        <v>160.80000000000001</v>
      </c>
      <c r="S10" s="14">
        <f t="shared" si="8"/>
        <v>7.5187969924812581E-3</v>
      </c>
      <c r="T10" s="12">
        <v>113.05</v>
      </c>
      <c r="U10" s="14">
        <f t="shared" si="9"/>
        <v>-9.2024539877300082E-3</v>
      </c>
      <c r="V10" s="10">
        <f t="shared" si="10"/>
        <v>1948.7170999999998</v>
      </c>
      <c r="W10" s="15">
        <f t="shared" si="11"/>
        <v>9.9999999999999867E-2</v>
      </c>
      <c r="X10" s="10">
        <v>14433.7</v>
      </c>
      <c r="Y10" s="10">
        <f t="shared" si="12"/>
        <v>-162.89999999999964</v>
      </c>
      <c r="Z10" s="39"/>
      <c r="AB10" s="39"/>
      <c r="AC10" s="15">
        <v>2.014267729752417E-2</v>
      </c>
      <c r="AD10" s="15">
        <v>1.849112426035493E-2</v>
      </c>
      <c r="AE10" s="15">
        <v>1.3825386457652966E-2</v>
      </c>
      <c r="AF10" s="15">
        <v>1.9635617642749015E-2</v>
      </c>
      <c r="AG10" s="15">
        <v>3.589743589743577E-2</v>
      </c>
      <c r="AH10" s="15">
        <v>8.0652117657207256E-3</v>
      </c>
      <c r="AI10" s="15">
        <v>2.8941884695531384E-2</v>
      </c>
      <c r="AJ10" s="15">
        <v>1.3148661126500372E-2</v>
      </c>
      <c r="AK10" s="15">
        <v>6.8885969690173354E-3</v>
      </c>
      <c r="AL10" s="15">
        <v>2.7609340103495583E-2</v>
      </c>
      <c r="AM10" s="16"/>
    </row>
    <row r="11" spans="1:725" x14ac:dyDescent="0.25">
      <c r="A11" s="11">
        <v>44277</v>
      </c>
      <c r="B11" s="10">
        <v>352.6</v>
      </c>
      <c r="C11" s="14">
        <f t="shared" si="0"/>
        <v>-3.304538598656237E-2</v>
      </c>
      <c r="D11" s="12">
        <v>137.4</v>
      </c>
      <c r="E11" s="14">
        <f t="shared" si="1"/>
        <v>-2.1786492374726851E-3</v>
      </c>
      <c r="F11" s="12">
        <v>460.45</v>
      </c>
      <c r="G11" s="14">
        <f t="shared" si="2"/>
        <v>-1.1167185654461509E-2</v>
      </c>
      <c r="H11" s="12">
        <v>226</v>
      </c>
      <c r="I11" s="14">
        <f t="shared" si="3"/>
        <v>1.7101710171017137E-2</v>
      </c>
      <c r="J11" s="12">
        <v>135.25</v>
      </c>
      <c r="K11" s="14">
        <f t="shared" si="4"/>
        <v>2.2297808012093689E-2</v>
      </c>
      <c r="L11" s="12">
        <v>153.85</v>
      </c>
      <c r="M11" s="14">
        <f t="shared" si="5"/>
        <v>3.7074486012807606E-2</v>
      </c>
      <c r="N11" s="12">
        <v>121.15</v>
      </c>
      <c r="O11" s="14">
        <f t="shared" si="6"/>
        <v>-2.4701523260600711E-3</v>
      </c>
      <c r="P11" s="12">
        <v>106</v>
      </c>
      <c r="Q11" s="14">
        <f t="shared" si="7"/>
        <v>2.9126213592232997E-2</v>
      </c>
      <c r="R11" s="12">
        <v>163.85</v>
      </c>
      <c r="S11" s="14">
        <f t="shared" si="8"/>
        <v>1.8967661691542181E-2</v>
      </c>
      <c r="T11" s="12">
        <v>116.65</v>
      </c>
      <c r="U11" s="14">
        <f t="shared" si="9"/>
        <v>3.1844316674038087E-2</v>
      </c>
      <c r="V11" s="10">
        <f t="shared" si="10"/>
        <v>2143.5888099999997</v>
      </c>
      <c r="W11" s="15">
        <f t="shared" si="11"/>
        <v>9.9999999999999867E-2</v>
      </c>
      <c r="X11" s="10">
        <v>14281.3</v>
      </c>
      <c r="Y11" s="10">
        <f t="shared" si="12"/>
        <v>-153.40000000000146</v>
      </c>
      <c r="Z11" s="39"/>
      <c r="AB11" s="39"/>
      <c r="AC11" s="15">
        <v>-3.304538598656237E-2</v>
      </c>
      <c r="AD11" s="15">
        <v>-2.1786492374726851E-3</v>
      </c>
      <c r="AE11" s="15">
        <v>-1.1167185654461509E-2</v>
      </c>
      <c r="AF11" s="15">
        <v>-1.202395209580831E-2</v>
      </c>
      <c r="AG11" s="15">
        <v>-9.9009900990099098E-3</v>
      </c>
      <c r="AH11" s="15">
        <v>6.8027210884351597E-3</v>
      </c>
      <c r="AI11" s="15">
        <v>1.7101710171017137E-2</v>
      </c>
      <c r="AJ11" s="15">
        <v>-5.4682658306293153E-4</v>
      </c>
      <c r="AK11" s="15">
        <v>-4.1207917011391038E-3</v>
      </c>
      <c r="AL11" s="15">
        <v>-1.0545399107251607E-2</v>
      </c>
      <c r="AM11" s="16"/>
    </row>
    <row r="12" spans="1:725" x14ac:dyDescent="0.25">
      <c r="A12" s="11">
        <v>44274</v>
      </c>
      <c r="B12" s="10">
        <v>346.05</v>
      </c>
      <c r="C12" s="14">
        <f t="shared" si="0"/>
        <v>-1.8576290414066943E-2</v>
      </c>
      <c r="D12" s="12">
        <v>136.4</v>
      </c>
      <c r="E12" s="14">
        <f t="shared" si="1"/>
        <v>-7.2780203784570396E-3</v>
      </c>
      <c r="F12" s="12">
        <v>458.35</v>
      </c>
      <c r="G12" s="14">
        <f t="shared" si="2"/>
        <v>-4.5607557823866829E-3</v>
      </c>
      <c r="H12" s="12">
        <v>222.95</v>
      </c>
      <c r="I12" s="14">
        <f t="shared" si="3"/>
        <v>-1.3495575221239009E-2</v>
      </c>
      <c r="J12" s="12">
        <v>135.65</v>
      </c>
      <c r="K12" s="14">
        <f t="shared" si="4"/>
        <v>2.9574861367838157E-3</v>
      </c>
      <c r="L12" s="12">
        <v>150</v>
      </c>
      <c r="M12" s="14">
        <f t="shared" si="5"/>
        <v>-2.5024374390640203E-2</v>
      </c>
      <c r="N12" s="12">
        <v>118.8</v>
      </c>
      <c r="O12" s="14">
        <f t="shared" si="6"/>
        <v>-1.9397441188609199E-2</v>
      </c>
      <c r="P12" s="12">
        <v>108.65</v>
      </c>
      <c r="Q12" s="14">
        <f t="shared" si="7"/>
        <v>2.5000000000000133E-2</v>
      </c>
      <c r="R12" s="12">
        <v>168.65</v>
      </c>
      <c r="S12" s="14">
        <f t="shared" si="8"/>
        <v>2.9295086969789441E-2</v>
      </c>
      <c r="T12" s="12">
        <v>115.7</v>
      </c>
      <c r="U12" s="14">
        <f t="shared" si="9"/>
        <v>-8.1440205743678051E-3</v>
      </c>
      <c r="V12" s="10">
        <f t="shared" si="10"/>
        <v>2357.9476909999998</v>
      </c>
      <c r="W12" s="15">
        <f t="shared" si="11"/>
        <v>0.10000000000000009</v>
      </c>
      <c r="X12" s="10">
        <v>14521.15</v>
      </c>
      <c r="Y12" s="10">
        <f t="shared" si="12"/>
        <v>238.85000000000036</v>
      </c>
      <c r="Z12" s="39"/>
      <c r="AB12" s="39"/>
      <c r="AC12" s="15">
        <v>-1.8576290414066943E-2</v>
      </c>
      <c r="AD12" s="15">
        <v>-7.2780203784570396E-3</v>
      </c>
      <c r="AE12" s="15">
        <v>-4.5607557823866829E-3</v>
      </c>
      <c r="AF12" s="15">
        <v>9.5034910783553528E-3</v>
      </c>
      <c r="AG12" s="15">
        <v>-2.5000000000000022E-2</v>
      </c>
      <c r="AH12" s="15">
        <v>-1.7486826449090498E-2</v>
      </c>
      <c r="AI12" s="15">
        <v>-1.3495575221239009E-2</v>
      </c>
      <c r="AJ12" s="15">
        <v>-1.9222351911292623E-2</v>
      </c>
      <c r="AK12" s="15">
        <v>-2.5386225296758491E-2</v>
      </c>
      <c r="AL12" s="15">
        <v>9.7583931736635598E-3</v>
      </c>
      <c r="AM12" s="16"/>
    </row>
    <row r="13" spans="1:725" x14ac:dyDescent="0.25">
      <c r="A13" s="11">
        <v>44273</v>
      </c>
      <c r="B13" s="10">
        <v>337.7</v>
      </c>
      <c r="C13" s="14">
        <f t="shared" si="0"/>
        <v>-2.412946106054048E-2</v>
      </c>
      <c r="D13" s="12">
        <v>137</v>
      </c>
      <c r="E13" s="14">
        <f t="shared" si="1"/>
        <v>4.3988269794721369E-3</v>
      </c>
      <c r="F13" s="12">
        <v>455.8</v>
      </c>
      <c r="G13" s="14">
        <f t="shared" si="2"/>
        <v>-5.5634340569433727E-3</v>
      </c>
      <c r="H13" s="12">
        <v>217.65</v>
      </c>
      <c r="I13" s="14">
        <f t="shared" si="3"/>
        <v>-2.3772146221125778E-2</v>
      </c>
      <c r="J13" s="12">
        <v>136.30000000000001</v>
      </c>
      <c r="K13" s="14">
        <f t="shared" si="4"/>
        <v>4.7917434574271667E-3</v>
      </c>
      <c r="L13" s="12">
        <v>151</v>
      </c>
      <c r="M13" s="14">
        <f t="shared" si="5"/>
        <v>6.6666666666665986E-3</v>
      </c>
      <c r="N13" s="12">
        <v>118.55</v>
      </c>
      <c r="O13" s="14">
        <f t="shared" si="6"/>
        <v>-2.1043771043770532E-3</v>
      </c>
      <c r="P13" s="12">
        <v>109.85</v>
      </c>
      <c r="Q13" s="14">
        <f t="shared" si="7"/>
        <v>1.1044638748274105E-2</v>
      </c>
      <c r="R13" s="12">
        <v>169.65</v>
      </c>
      <c r="S13" s="14">
        <f t="shared" si="8"/>
        <v>5.9294396679514527E-3</v>
      </c>
      <c r="T13" s="12">
        <v>112.75</v>
      </c>
      <c r="U13" s="14">
        <f t="shared" si="9"/>
        <v>-2.5496974935177219E-2</v>
      </c>
      <c r="V13" s="10">
        <f t="shared" si="10"/>
        <v>2593.7424600999998</v>
      </c>
      <c r="W13" s="15">
        <f t="shared" si="11"/>
        <v>0.10000000000000009</v>
      </c>
      <c r="X13" s="10">
        <v>14644.7</v>
      </c>
      <c r="Y13" s="10">
        <f t="shared" si="12"/>
        <v>122.55000000000109</v>
      </c>
      <c r="Z13" s="39"/>
      <c r="AB13" s="39"/>
      <c r="AC13" s="15">
        <v>-2.412946106054048E-2</v>
      </c>
      <c r="AD13" s="15">
        <v>4.3988269794721369E-3</v>
      </c>
      <c r="AE13" s="15">
        <v>-5.5634340569433727E-3</v>
      </c>
      <c r="AF13" s="15">
        <v>-3.5014409221902021E-2</v>
      </c>
      <c r="AG13" s="15">
        <v>1.538461538461533E-2</v>
      </c>
      <c r="AH13" s="15">
        <v>-4.1889232499297324E-2</v>
      </c>
      <c r="AI13" s="15">
        <v>-2.3772146221125778E-2</v>
      </c>
      <c r="AJ13" s="15">
        <v>-5.4669195581837915E-3</v>
      </c>
      <c r="AK13" s="15">
        <v>-4.4915087535243314E-3</v>
      </c>
      <c r="AL13" s="15">
        <v>-1.5774227050454392E-2</v>
      </c>
      <c r="AM13" s="16"/>
    </row>
    <row r="14" spans="1:725" x14ac:dyDescent="0.25">
      <c r="A14" s="11">
        <v>44272</v>
      </c>
      <c r="B14" s="10">
        <v>335.9</v>
      </c>
      <c r="C14" s="14">
        <f t="shared" si="0"/>
        <v>-5.3301747112822762E-3</v>
      </c>
      <c r="D14" s="12">
        <v>136.05000000000001</v>
      </c>
      <c r="E14" s="14">
        <f t="shared" si="1"/>
        <v>-6.9343065693430184E-3</v>
      </c>
      <c r="F14" s="12">
        <v>458.95</v>
      </c>
      <c r="G14" s="14">
        <f t="shared" si="2"/>
        <v>6.9109258446686805E-3</v>
      </c>
      <c r="H14" s="12">
        <v>210.6</v>
      </c>
      <c r="I14" s="14">
        <f t="shared" si="3"/>
        <v>-3.2391454169538259E-2</v>
      </c>
      <c r="J14" s="12">
        <v>137.05000000000001</v>
      </c>
      <c r="K14" s="14">
        <f t="shared" si="4"/>
        <v>5.5025678650035825E-3</v>
      </c>
      <c r="L14" s="12">
        <v>146.6</v>
      </c>
      <c r="M14" s="14">
        <f t="shared" si="5"/>
        <v>-2.9139072847682135E-2</v>
      </c>
      <c r="N14" s="12">
        <v>122.55</v>
      </c>
      <c r="O14" s="14">
        <f t="shared" si="6"/>
        <v>3.3741037536904273E-2</v>
      </c>
      <c r="P14" s="12">
        <v>108.5</v>
      </c>
      <c r="Q14" s="14">
        <f t="shared" si="7"/>
        <v>-1.228948566226673E-2</v>
      </c>
      <c r="R14" s="12">
        <v>169.55</v>
      </c>
      <c r="S14" s="14">
        <f t="shared" si="8"/>
        <v>-5.8944886531087093E-4</v>
      </c>
      <c r="T14" s="12">
        <v>112.55</v>
      </c>
      <c r="U14" s="14">
        <f t="shared" si="9"/>
        <v>-1.7738359201774356E-3</v>
      </c>
      <c r="V14" s="10">
        <f t="shared" si="10"/>
        <v>2853.1167061099995</v>
      </c>
      <c r="W14" s="15">
        <f t="shared" si="11"/>
        <v>9.9999999999999867E-2</v>
      </c>
      <c r="X14" s="10">
        <v>14590.35</v>
      </c>
      <c r="Y14" s="10">
        <f t="shared" si="12"/>
        <v>-55.350000000000364</v>
      </c>
      <c r="Z14" s="39"/>
      <c r="AB14" s="39"/>
      <c r="AC14" s="15">
        <v>-5.3301747112822762E-3</v>
      </c>
      <c r="AD14" s="15">
        <v>-6.9343065693430184E-3</v>
      </c>
      <c r="AE14" s="15">
        <v>6.9109258446686805E-3</v>
      </c>
      <c r="AF14" s="15">
        <v>2.3020257826887658E-2</v>
      </c>
      <c r="AG14" s="15">
        <v>-5.050505050505083E-3</v>
      </c>
      <c r="AH14" s="15">
        <v>5.0108342361865343E-3</v>
      </c>
      <c r="AI14" s="15">
        <v>-3.2391454169538259E-2</v>
      </c>
      <c r="AJ14" s="15">
        <v>3.731957220851112E-2</v>
      </c>
      <c r="AK14" s="15">
        <v>2.5177013008397697E-2</v>
      </c>
      <c r="AL14" s="15">
        <v>2.8877037482160306E-2</v>
      </c>
      <c r="AM14" s="16"/>
    </row>
    <row r="15" spans="1:725" x14ac:dyDescent="0.25">
      <c r="A15" s="11">
        <v>44271</v>
      </c>
      <c r="B15" s="10">
        <v>339.5</v>
      </c>
      <c r="C15" s="14">
        <f t="shared" si="0"/>
        <v>1.0717475439118829E-2</v>
      </c>
      <c r="D15" s="12">
        <v>138.25</v>
      </c>
      <c r="E15" s="14">
        <f t="shared" si="1"/>
        <v>1.6170525542080094E-2</v>
      </c>
      <c r="F15" s="12">
        <v>476.75</v>
      </c>
      <c r="G15" s="14">
        <f t="shared" si="2"/>
        <v>3.878418128336425E-2</v>
      </c>
      <c r="H15" s="12">
        <v>207.85</v>
      </c>
      <c r="I15" s="14">
        <f t="shared" si="3"/>
        <v>-1.3057929724596407E-2</v>
      </c>
      <c r="J15" s="12">
        <v>139.85</v>
      </c>
      <c r="K15" s="14">
        <f t="shared" si="4"/>
        <v>2.0430499817584602E-2</v>
      </c>
      <c r="L15" s="12">
        <v>150.25</v>
      </c>
      <c r="M15" s="14">
        <f t="shared" si="5"/>
        <v>2.4897680763983576E-2</v>
      </c>
      <c r="N15" s="12">
        <v>124.35</v>
      </c>
      <c r="O15" s="14">
        <f t="shared" si="6"/>
        <v>1.4687882496940086E-2</v>
      </c>
      <c r="P15" s="12">
        <v>103.8</v>
      </c>
      <c r="Q15" s="14">
        <f t="shared" si="7"/>
        <v>-4.3317972350230494E-2</v>
      </c>
      <c r="R15" s="12">
        <v>167.3</v>
      </c>
      <c r="S15" s="14">
        <f t="shared" si="8"/>
        <v>-1.3270421704511981E-2</v>
      </c>
      <c r="T15" s="12">
        <v>113.8</v>
      </c>
      <c r="U15" s="14">
        <f t="shared" si="9"/>
        <v>1.1106175033318566E-2</v>
      </c>
      <c r="V15" s="10">
        <f t="shared" si="10"/>
        <v>3138.4283767209995</v>
      </c>
      <c r="W15" s="15">
        <f t="shared" si="11"/>
        <v>0.10000000000000009</v>
      </c>
      <c r="X15" s="10">
        <v>14371.9</v>
      </c>
      <c r="Y15" s="10">
        <f t="shared" si="12"/>
        <v>-219.45000000000073</v>
      </c>
      <c r="Z15" s="39"/>
      <c r="AB15" s="39"/>
      <c r="AC15" s="15">
        <v>1.0717475439118829E-2</v>
      </c>
      <c r="AD15" s="15">
        <v>1.6170525542080094E-2</v>
      </c>
      <c r="AE15" s="15">
        <v>3.878418128336425E-2</v>
      </c>
      <c r="AF15" s="15">
        <v>2.2015715085021981E-2</v>
      </c>
      <c r="AG15" s="15">
        <v>3.0456852791878264E-2</v>
      </c>
      <c r="AH15" s="15">
        <v>7.9728697839465124E-3</v>
      </c>
      <c r="AI15" s="15">
        <v>-1.3057929724596407E-2</v>
      </c>
      <c r="AJ15" s="15">
        <v>-2.1629416005768398E-3</v>
      </c>
      <c r="AK15" s="15">
        <v>-9.3159221959870919E-4</v>
      </c>
      <c r="AL15" s="15">
        <v>1.4134027964349594E-2</v>
      </c>
      <c r="AM15" s="16"/>
    </row>
    <row r="16" spans="1:725" x14ac:dyDescent="0.25">
      <c r="A16" s="11">
        <v>44270</v>
      </c>
      <c r="B16" s="10">
        <v>339.4</v>
      </c>
      <c r="C16" s="14">
        <f t="shared" si="0"/>
        <v>-2.9455081001483752E-4</v>
      </c>
      <c r="D16" s="12">
        <v>138.19999999999999</v>
      </c>
      <c r="E16" s="14">
        <f t="shared" si="1"/>
        <v>-3.616636528029904E-4</v>
      </c>
      <c r="F16" s="12">
        <v>473.55</v>
      </c>
      <c r="G16" s="14">
        <f t="shared" si="2"/>
        <v>-6.7121132669113459E-3</v>
      </c>
      <c r="H16" s="12">
        <v>205.45</v>
      </c>
      <c r="I16" s="14">
        <f t="shared" si="3"/>
        <v>-1.1546788549434694E-2</v>
      </c>
      <c r="J16" s="12">
        <v>145.69999999999999</v>
      </c>
      <c r="K16" s="14">
        <f t="shared" si="4"/>
        <v>4.1830532713621693E-2</v>
      </c>
      <c r="L16" s="12">
        <v>157.55000000000001</v>
      </c>
      <c r="M16" s="14">
        <f t="shared" si="5"/>
        <v>4.8585690515807078E-2</v>
      </c>
      <c r="N16" s="12">
        <v>127.25</v>
      </c>
      <c r="O16" s="14">
        <f t="shared" si="6"/>
        <v>2.3321270607157274E-2</v>
      </c>
      <c r="P16" s="12">
        <v>106.55</v>
      </c>
      <c r="Q16" s="14">
        <f t="shared" si="7"/>
        <v>2.6493256262042353E-2</v>
      </c>
      <c r="R16" s="12">
        <v>169.1</v>
      </c>
      <c r="S16" s="14">
        <f t="shared" si="8"/>
        <v>1.0759115361625771E-2</v>
      </c>
      <c r="T16" s="12">
        <v>116.5</v>
      </c>
      <c r="U16" s="14">
        <f t="shared" si="9"/>
        <v>2.3725834797891032E-2</v>
      </c>
      <c r="V16" s="10">
        <f t="shared" si="10"/>
        <v>3452.2712143930994</v>
      </c>
      <c r="W16" s="15">
        <f t="shared" si="11"/>
        <v>0.10000000000000009</v>
      </c>
      <c r="X16" s="10">
        <v>14238.9</v>
      </c>
      <c r="Y16" s="10">
        <f t="shared" si="12"/>
        <v>-134</v>
      </c>
      <c r="Z16" s="39"/>
      <c r="AB16" s="39"/>
      <c r="AC16" s="15">
        <v>-2.9455081001483752E-4</v>
      </c>
      <c r="AD16" s="15">
        <v>-3.616636528029904E-4</v>
      </c>
      <c r="AE16" s="15">
        <v>-6.7121132669113459E-3</v>
      </c>
      <c r="AF16" s="15">
        <v>3.951252023231655E-3</v>
      </c>
      <c r="AG16" s="15">
        <v>-9.8522167487684609E-3</v>
      </c>
      <c r="AH16" s="15">
        <v>-1.4794679262939869E-2</v>
      </c>
      <c r="AI16" s="15">
        <v>-1.1546788549434694E-2</v>
      </c>
      <c r="AJ16" s="15">
        <v>-7.5144508670520471E-3</v>
      </c>
      <c r="AK16" s="15">
        <v>-1.4115528689249368E-2</v>
      </c>
      <c r="AL16" s="15">
        <v>9.8428915329593636E-3</v>
      </c>
      <c r="AM16" s="16"/>
    </row>
    <row r="17" spans="1:39" x14ac:dyDescent="0.25">
      <c r="A17" s="11">
        <v>44267</v>
      </c>
      <c r="B17" s="10">
        <v>349.2</v>
      </c>
      <c r="C17" s="14">
        <f t="shared" si="0"/>
        <v>2.8874484384207477E-2</v>
      </c>
      <c r="D17" s="12">
        <v>141.05000000000001</v>
      </c>
      <c r="E17" s="14">
        <f t="shared" si="1"/>
        <v>2.062228654124465E-2</v>
      </c>
      <c r="F17" s="12">
        <v>478.75</v>
      </c>
      <c r="G17" s="14">
        <f t="shared" si="2"/>
        <v>1.0980889029669427E-2</v>
      </c>
      <c r="H17" s="12">
        <v>205.2</v>
      </c>
      <c r="I17" s="14">
        <f t="shared" si="3"/>
        <v>-1.2168410805548646E-3</v>
      </c>
      <c r="J17" s="12">
        <v>146.9</v>
      </c>
      <c r="K17" s="14">
        <f t="shared" si="4"/>
        <v>8.2361015785863412E-3</v>
      </c>
      <c r="L17" s="12">
        <v>158.30000000000001</v>
      </c>
      <c r="M17" s="14">
        <f t="shared" si="5"/>
        <v>4.7603935258648811E-3</v>
      </c>
      <c r="N17" s="12">
        <v>126.8</v>
      </c>
      <c r="O17" s="14">
        <f t="shared" si="6"/>
        <v>-3.5363457760314576E-3</v>
      </c>
      <c r="P17" s="12">
        <v>109.55</v>
      </c>
      <c r="Q17" s="14">
        <f t="shared" si="7"/>
        <v>2.8155795401220152E-2</v>
      </c>
      <c r="R17" s="12">
        <v>170.2</v>
      </c>
      <c r="S17" s="14">
        <f t="shared" si="8"/>
        <v>6.5050266114725641E-3</v>
      </c>
      <c r="T17" s="12">
        <v>121.95</v>
      </c>
      <c r="U17" s="14">
        <f t="shared" si="9"/>
        <v>4.6781115879828361E-2</v>
      </c>
      <c r="V17" s="10">
        <f t="shared" si="10"/>
        <v>3797.4983358324093</v>
      </c>
      <c r="W17" s="15">
        <f t="shared" si="11"/>
        <v>0.10000000000000009</v>
      </c>
      <c r="X17" s="10">
        <v>13967.5</v>
      </c>
      <c r="Y17" s="10">
        <f t="shared" si="12"/>
        <v>-272.39999999999964</v>
      </c>
      <c r="Z17" s="39"/>
      <c r="AB17" s="39"/>
      <c r="AC17" s="15">
        <v>2.8874484384207477E-2</v>
      </c>
      <c r="AD17" s="15">
        <v>2.062228654124465E-2</v>
      </c>
      <c r="AE17" s="15">
        <v>1.0980889029669427E-2</v>
      </c>
      <c r="AF17" s="15">
        <v>1.3608990468964688E-2</v>
      </c>
      <c r="AG17" s="15">
        <v>1.4925373134328179E-2</v>
      </c>
      <c r="AH17" s="15">
        <v>-2.7591197955536551E-3</v>
      </c>
      <c r="AI17" s="15">
        <v>-1.2168410805548646E-3</v>
      </c>
      <c r="AJ17" s="15">
        <v>9.1001747233554475E-4</v>
      </c>
      <c r="AK17" s="15">
        <v>-2.6743636156092432E-3</v>
      </c>
      <c r="AL17" s="15">
        <v>1.2567074106158538E-2</v>
      </c>
      <c r="AM17" s="16"/>
    </row>
    <row r="18" spans="1:39" x14ac:dyDescent="0.25">
      <c r="A18" s="11">
        <v>44265</v>
      </c>
      <c r="B18" s="10">
        <v>349.7</v>
      </c>
      <c r="C18" s="14">
        <f t="shared" si="0"/>
        <v>1.4318442153493649E-3</v>
      </c>
      <c r="D18" s="12">
        <v>140.15</v>
      </c>
      <c r="E18" s="14">
        <f t="shared" si="1"/>
        <v>-6.3807160581355049E-3</v>
      </c>
      <c r="F18" s="12">
        <v>486.5</v>
      </c>
      <c r="G18" s="14">
        <f t="shared" si="2"/>
        <v>1.6187989556135873E-2</v>
      </c>
      <c r="H18" s="12">
        <v>206.5</v>
      </c>
      <c r="I18" s="14">
        <f t="shared" si="3"/>
        <v>6.3352826510720828E-3</v>
      </c>
      <c r="J18" s="12">
        <v>150.5</v>
      </c>
      <c r="K18" s="14">
        <f t="shared" si="4"/>
        <v>2.4506466984343112E-2</v>
      </c>
      <c r="L18" s="12">
        <v>157</v>
      </c>
      <c r="M18" s="14">
        <f t="shared" si="5"/>
        <v>-8.2122552116236092E-3</v>
      </c>
      <c r="N18" s="12">
        <v>129.85</v>
      </c>
      <c r="O18" s="14">
        <f t="shared" si="6"/>
        <v>2.4053627760252327E-2</v>
      </c>
      <c r="P18" s="12">
        <v>110.5</v>
      </c>
      <c r="Q18" s="14">
        <f t="shared" si="7"/>
        <v>8.6718393427658302E-3</v>
      </c>
      <c r="R18" s="12">
        <v>171.2</v>
      </c>
      <c r="S18" s="14">
        <f t="shared" si="8"/>
        <v>5.8754406580494578E-3</v>
      </c>
      <c r="T18" s="12">
        <v>115.95</v>
      </c>
      <c r="U18" s="14">
        <f t="shared" si="9"/>
        <v>-4.9200492004920049E-2</v>
      </c>
      <c r="V18" s="10">
        <f t="shared" si="10"/>
        <v>4177.2481694156504</v>
      </c>
      <c r="W18" s="15">
        <f t="shared" si="11"/>
        <v>0.10000000000000009</v>
      </c>
      <c r="X18" s="10">
        <v>13817.55</v>
      </c>
      <c r="Y18" s="10">
        <f t="shared" si="12"/>
        <v>-150.95000000000073</v>
      </c>
      <c r="Z18" s="39"/>
      <c r="AB18" s="39"/>
      <c r="AC18" s="15">
        <v>1.4318442153493649E-3</v>
      </c>
      <c r="AD18" s="15">
        <v>-6.3807160581355049E-3</v>
      </c>
      <c r="AE18" s="15">
        <v>1.6187989556135873E-2</v>
      </c>
      <c r="AF18" s="15">
        <v>2.0747567365269504E-2</v>
      </c>
      <c r="AG18" s="15">
        <v>9.8039215686276382E-3</v>
      </c>
      <c r="AH18" s="15">
        <v>1.0477378387572234E-2</v>
      </c>
      <c r="AI18" s="15">
        <v>6.3352826510720828E-3</v>
      </c>
      <c r="AJ18" s="15">
        <v>-4.8732589009709004E-3</v>
      </c>
      <c r="AK18" s="15">
        <v>4.251214048627272E-3</v>
      </c>
      <c r="AL18" s="15">
        <v>-1.0278754181199945E-3</v>
      </c>
      <c r="AM18" s="16"/>
    </row>
    <row r="19" spans="1:39" x14ac:dyDescent="0.25">
      <c r="A19" s="11">
        <v>44264</v>
      </c>
      <c r="B19" s="10">
        <v>350.9</v>
      </c>
      <c r="C19" s="14">
        <f t="shared" si="0"/>
        <v>3.4315127251929312E-3</v>
      </c>
      <c r="D19" s="12">
        <v>139.94999999999999</v>
      </c>
      <c r="E19" s="14">
        <f t="shared" si="1"/>
        <v>-1.4270424545131943E-3</v>
      </c>
      <c r="F19" s="12">
        <v>474.75</v>
      </c>
      <c r="G19" s="14">
        <f t="shared" si="2"/>
        <v>-2.4152106885919844E-2</v>
      </c>
      <c r="H19" s="12">
        <v>207.8</v>
      </c>
      <c r="I19" s="14">
        <f t="shared" si="3"/>
        <v>6.2953995157386533E-3</v>
      </c>
      <c r="J19" s="12">
        <v>150.94999999999999</v>
      </c>
      <c r="K19" s="14">
        <f t="shared" si="4"/>
        <v>2.9900332225913928E-3</v>
      </c>
      <c r="L19" s="12">
        <v>161.19999999999999</v>
      </c>
      <c r="M19" s="14">
        <f t="shared" si="5"/>
        <v>2.6751592356687892E-2</v>
      </c>
      <c r="N19" s="12">
        <v>134.5</v>
      </c>
      <c r="O19" s="14">
        <f t="shared" si="6"/>
        <v>3.5810550635348548E-2</v>
      </c>
      <c r="P19" s="12">
        <v>109.1</v>
      </c>
      <c r="Q19" s="14">
        <f t="shared" si="7"/>
        <v>-1.2669683257918618E-2</v>
      </c>
      <c r="R19" s="12">
        <v>172.2</v>
      </c>
      <c r="S19" s="14">
        <f t="shared" si="8"/>
        <v>5.8411214953271173E-3</v>
      </c>
      <c r="T19" s="12">
        <v>116.15</v>
      </c>
      <c r="U19" s="14">
        <f t="shared" si="9"/>
        <v>1.7248814144028568E-3</v>
      </c>
      <c r="V19" s="10">
        <f t="shared" si="10"/>
        <v>4594.9729863572156</v>
      </c>
      <c r="W19" s="15">
        <f t="shared" si="11"/>
        <v>0.10000000000000009</v>
      </c>
      <c r="X19" s="10">
        <v>13634.6</v>
      </c>
      <c r="Y19" s="10">
        <f t="shared" si="12"/>
        <v>-183.94999999999891</v>
      </c>
      <c r="Z19" s="39"/>
      <c r="AB19" s="39"/>
      <c r="AC19" s="15">
        <v>3.4315127251929312E-3</v>
      </c>
      <c r="AD19" s="15">
        <v>-1.4270424545131943E-3</v>
      </c>
      <c r="AE19" s="15">
        <v>-2.4152106885919844E-2</v>
      </c>
      <c r="AF19" s="15">
        <v>4.1705813607095799E-3</v>
      </c>
      <c r="AG19" s="15">
        <v>-1.9417475728155442E-2</v>
      </c>
      <c r="AH19" s="15">
        <v>-1.3174136499315425E-2</v>
      </c>
      <c r="AI19" s="15">
        <v>6.2953995157386533E-3</v>
      </c>
      <c r="AJ19" s="15">
        <v>-1.651865658005347E-2</v>
      </c>
      <c r="AK19" s="15">
        <v>-6.5126426675784499E-3</v>
      </c>
      <c r="AL19" s="15">
        <v>4.3254653314404035E-3</v>
      </c>
      <c r="AM19" s="16"/>
    </row>
    <row r="20" spans="1:39" x14ac:dyDescent="0.25">
      <c r="A20" s="11">
        <v>44263</v>
      </c>
      <c r="B20" s="10">
        <v>351.9</v>
      </c>
      <c r="C20" s="14">
        <f t="shared" si="0"/>
        <v>2.8498147620403813E-3</v>
      </c>
      <c r="D20" s="12">
        <v>143.5</v>
      </c>
      <c r="E20" s="14">
        <f t="shared" si="1"/>
        <v>2.5366202215076905E-2</v>
      </c>
      <c r="F20" s="12">
        <v>487.1</v>
      </c>
      <c r="G20" s="14">
        <f t="shared" si="2"/>
        <v>2.6013691416534979E-2</v>
      </c>
      <c r="H20" s="12">
        <v>208</v>
      </c>
      <c r="I20" s="14">
        <f t="shared" si="3"/>
        <v>9.6246390760335032E-4</v>
      </c>
      <c r="J20" s="12">
        <v>151.69999999999999</v>
      </c>
      <c r="K20" s="14">
        <f t="shared" si="4"/>
        <v>4.9685326266974972E-3</v>
      </c>
      <c r="L20" s="12">
        <v>159.94999999999999</v>
      </c>
      <c r="M20" s="14">
        <f t="shared" si="5"/>
        <v>-7.7543424317617626E-3</v>
      </c>
      <c r="N20" s="12">
        <v>135.30000000000001</v>
      </c>
      <c r="O20" s="14">
        <f t="shared" si="6"/>
        <v>5.9479553903345472E-3</v>
      </c>
      <c r="P20" s="12">
        <v>109.65</v>
      </c>
      <c r="Q20" s="14">
        <f t="shared" si="7"/>
        <v>5.0412465627864833E-3</v>
      </c>
      <c r="R20" s="12">
        <v>172.4</v>
      </c>
      <c r="S20" s="14">
        <f t="shared" si="8"/>
        <v>1.1614401858304202E-3</v>
      </c>
      <c r="T20" s="12">
        <v>116.25</v>
      </c>
      <c r="U20" s="14">
        <f t="shared" si="9"/>
        <v>8.6095566078348007E-4</v>
      </c>
      <c r="V20" s="10">
        <f t="shared" si="10"/>
        <v>5054.4702849929372</v>
      </c>
      <c r="W20" s="15">
        <f t="shared" si="11"/>
        <v>0.10000000000000009</v>
      </c>
      <c r="X20" s="10">
        <v>14281.2</v>
      </c>
      <c r="Y20" s="10">
        <f t="shared" si="12"/>
        <v>645.60000000000036</v>
      </c>
      <c r="Z20" s="39"/>
      <c r="AB20" s="39"/>
      <c r="AC20" s="15">
        <v>2.8498147620403813E-3</v>
      </c>
      <c r="AD20" s="15">
        <v>2.5366202215076905E-2</v>
      </c>
      <c r="AE20" s="15">
        <v>2.6013691416534979E-2</v>
      </c>
      <c r="AF20" s="15">
        <v>2.2820109079946249E-5</v>
      </c>
      <c r="AG20" s="15">
        <v>3.9603960396039639E-2</v>
      </c>
      <c r="AH20" s="15">
        <v>-1.0893791221287197E-2</v>
      </c>
      <c r="AI20" s="15">
        <v>9.6246390760335032E-4</v>
      </c>
      <c r="AJ20" s="15">
        <v>-7.2832670655121889E-3</v>
      </c>
      <c r="AK20" s="15">
        <v>-1.4421737491601028E-2</v>
      </c>
      <c r="AL20" s="15">
        <v>-1.6876488334154782E-2</v>
      </c>
      <c r="AM20" s="16"/>
    </row>
    <row r="21" spans="1:39" x14ac:dyDescent="0.25">
      <c r="A21" s="11">
        <v>44260</v>
      </c>
      <c r="B21" s="10">
        <v>346.35</v>
      </c>
      <c r="C21" s="14">
        <f t="shared" si="0"/>
        <v>-1.577152600170495E-2</v>
      </c>
      <c r="D21" s="12">
        <v>143.9</v>
      </c>
      <c r="E21" s="14">
        <f t="shared" si="1"/>
        <v>2.7874564459930973E-3</v>
      </c>
      <c r="F21" s="12">
        <v>467.95</v>
      </c>
      <c r="G21" s="14">
        <f t="shared" si="2"/>
        <v>-3.9314309176760487E-2</v>
      </c>
      <c r="H21" s="12">
        <v>208.55</v>
      </c>
      <c r="I21" s="14">
        <f t="shared" si="3"/>
        <v>2.6442307692309264E-3</v>
      </c>
      <c r="J21" s="12">
        <v>153.15</v>
      </c>
      <c r="K21" s="14">
        <f t="shared" si="4"/>
        <v>9.5583388266315961E-3</v>
      </c>
      <c r="L21" s="12">
        <v>161.35</v>
      </c>
      <c r="M21" s="14">
        <f t="shared" si="5"/>
        <v>8.7527352297593897E-3</v>
      </c>
      <c r="N21" s="12">
        <v>135.55000000000001</v>
      </c>
      <c r="O21" s="14">
        <f t="shared" si="6"/>
        <v>1.8477457501848704E-3</v>
      </c>
      <c r="P21" s="12">
        <v>109.5</v>
      </c>
      <c r="Q21" s="14">
        <f t="shared" si="7"/>
        <v>-1.3679890560875929E-3</v>
      </c>
      <c r="R21" s="12">
        <v>171.75</v>
      </c>
      <c r="S21" s="14">
        <f t="shared" si="8"/>
        <v>-3.7703016241299458E-3</v>
      </c>
      <c r="T21" s="12">
        <v>115.7</v>
      </c>
      <c r="U21" s="14">
        <f t="shared" si="9"/>
        <v>-4.7311827956989516E-3</v>
      </c>
      <c r="V21" s="10">
        <f t="shared" si="10"/>
        <v>5559.9173134922312</v>
      </c>
      <c r="W21" s="15">
        <f t="shared" si="11"/>
        <v>0.10000000000000009</v>
      </c>
      <c r="X21" s="10">
        <v>14647.85</v>
      </c>
      <c r="Y21" s="10">
        <f t="shared" si="12"/>
        <v>365.64999999999964</v>
      </c>
      <c r="Z21" s="39"/>
      <c r="AB21" s="39"/>
      <c r="AC21" s="15">
        <v>-1.577152600170495E-2</v>
      </c>
      <c r="AD21" s="15">
        <v>2.7874564459930973E-3</v>
      </c>
      <c r="AE21" s="15">
        <v>-3.9314309176760487E-2</v>
      </c>
      <c r="AF21" s="15">
        <v>-5.6592579069874027E-3</v>
      </c>
      <c r="AG21" s="15">
        <v>4.761904761904745E-3</v>
      </c>
      <c r="AH21" s="15">
        <v>1.2209422639166689E-2</v>
      </c>
      <c r="AI21" s="15">
        <v>2.6442307692309264E-3</v>
      </c>
      <c r="AJ21" s="15">
        <v>-1.4261650758001121E-2</v>
      </c>
      <c r="AK21" s="15">
        <v>3.6581918555356197E-4</v>
      </c>
      <c r="AL21" s="15">
        <v>1.2530184875043648E-2</v>
      </c>
      <c r="AM21" s="16"/>
    </row>
    <row r="22" spans="1:39" x14ac:dyDescent="0.25">
      <c r="A22" s="11">
        <v>44259</v>
      </c>
      <c r="B22" s="10">
        <v>357.4</v>
      </c>
      <c r="C22" s="14">
        <f t="shared" si="0"/>
        <v>3.1904143207737601E-2</v>
      </c>
      <c r="D22" s="12">
        <v>148.15</v>
      </c>
      <c r="E22" s="14">
        <f t="shared" si="1"/>
        <v>2.9534398888116709E-2</v>
      </c>
      <c r="F22" s="12">
        <v>473.7</v>
      </c>
      <c r="G22" s="14">
        <f t="shared" si="2"/>
        <v>1.2287637568116239E-2</v>
      </c>
      <c r="H22" s="12">
        <v>209.7</v>
      </c>
      <c r="I22" s="14">
        <f t="shared" si="3"/>
        <v>5.5142651642290375E-3</v>
      </c>
      <c r="J22" s="12">
        <v>151.1</v>
      </c>
      <c r="K22" s="14">
        <f t="shared" si="4"/>
        <v>-1.338556970290572E-2</v>
      </c>
      <c r="L22" s="12">
        <v>159.6</v>
      </c>
      <c r="M22" s="14">
        <f t="shared" si="5"/>
        <v>-1.0845986984815648E-2</v>
      </c>
      <c r="N22" s="12">
        <v>135.30000000000001</v>
      </c>
      <c r="O22" s="14">
        <f t="shared" si="6"/>
        <v>-1.8443378827001089E-3</v>
      </c>
      <c r="P22" s="12">
        <v>110.55</v>
      </c>
      <c r="Q22" s="14">
        <f t="shared" si="7"/>
        <v>9.5890410958903161E-3</v>
      </c>
      <c r="R22" s="12">
        <v>175.1</v>
      </c>
      <c r="S22" s="14">
        <f t="shared" si="8"/>
        <v>1.9505094614264973E-2</v>
      </c>
      <c r="T22" s="12">
        <v>116.8</v>
      </c>
      <c r="U22" s="14">
        <f t="shared" si="9"/>
        <v>9.5073465859982775E-3</v>
      </c>
      <c r="V22" s="10">
        <f t="shared" si="10"/>
        <v>6115.9090448414545</v>
      </c>
      <c r="W22" s="15">
        <f t="shared" si="11"/>
        <v>0.10000000000000009</v>
      </c>
      <c r="X22" s="10">
        <v>14789.95</v>
      </c>
      <c r="Y22" s="10">
        <f t="shared" si="12"/>
        <v>141.10000000000036</v>
      </c>
      <c r="Z22" s="39"/>
      <c r="AB22" s="39"/>
      <c r="AC22" s="15">
        <v>3.1904143207737601E-2</v>
      </c>
      <c r="AD22" s="15">
        <v>2.9534398888116709E-2</v>
      </c>
      <c r="AE22" s="15">
        <v>1.2287637568116239E-2</v>
      </c>
      <c r="AF22" s="15">
        <v>-1.3081195208151097E-3</v>
      </c>
      <c r="AG22" s="15">
        <v>4.2654028436018843E-2</v>
      </c>
      <c r="AH22" s="15">
        <v>-1.9081368406704824E-3</v>
      </c>
      <c r="AI22" s="15">
        <v>5.5142651642290375E-3</v>
      </c>
      <c r="AJ22" s="15">
        <v>1.0366826156299691E-2</v>
      </c>
      <c r="AK22" s="15">
        <v>1.3846179418560034E-2</v>
      </c>
      <c r="AL22" s="15">
        <v>1.2539793090030393E-2</v>
      </c>
      <c r="AM22" s="16"/>
    </row>
    <row r="23" spans="1:39" x14ac:dyDescent="0.25">
      <c r="A23" s="11">
        <v>44258</v>
      </c>
      <c r="B23" s="10">
        <v>354.9</v>
      </c>
      <c r="C23" s="14">
        <f t="shared" si="0"/>
        <v>-6.9949636261891213E-3</v>
      </c>
      <c r="D23" s="12">
        <v>147.80000000000001</v>
      </c>
      <c r="E23" s="14">
        <f t="shared" si="1"/>
        <v>-2.3624704691190823E-3</v>
      </c>
      <c r="F23" s="12">
        <v>478.85</v>
      </c>
      <c r="G23" s="14">
        <f t="shared" si="2"/>
        <v>1.0871859826894648E-2</v>
      </c>
      <c r="H23" s="12">
        <v>209.95</v>
      </c>
      <c r="I23" s="14">
        <f t="shared" si="3"/>
        <v>1.192179303767249E-3</v>
      </c>
      <c r="J23" s="12">
        <v>152.05000000000001</v>
      </c>
      <c r="K23" s="14">
        <f t="shared" si="4"/>
        <v>6.2872270019855847E-3</v>
      </c>
      <c r="L23" s="12">
        <v>168.55</v>
      </c>
      <c r="M23" s="14">
        <f t="shared" si="5"/>
        <v>5.6077694235589171E-2</v>
      </c>
      <c r="N23" s="12">
        <v>136.05000000000001</v>
      </c>
      <c r="O23" s="14">
        <f t="shared" si="6"/>
        <v>5.5432372505543892E-3</v>
      </c>
      <c r="P23" s="12">
        <v>108.7</v>
      </c>
      <c r="Q23" s="14">
        <f t="shared" si="7"/>
        <v>-1.6734509271822628E-2</v>
      </c>
      <c r="R23" s="12">
        <v>173.4</v>
      </c>
      <c r="S23" s="14">
        <f t="shared" si="8"/>
        <v>-9.7087378640775546E-3</v>
      </c>
      <c r="T23" s="12">
        <v>116.45</v>
      </c>
      <c r="U23" s="14">
        <f t="shared" si="9"/>
        <v>-2.9965753424656683E-3</v>
      </c>
      <c r="V23" s="10">
        <f t="shared" si="10"/>
        <v>6727.4999493256</v>
      </c>
      <c r="W23" s="15">
        <f t="shared" si="11"/>
        <v>0.10000000000000009</v>
      </c>
      <c r="X23" s="10">
        <v>14895.65</v>
      </c>
      <c r="Y23" s="10">
        <f t="shared" si="12"/>
        <v>104.69999999999891</v>
      </c>
      <c r="Z23" s="39"/>
      <c r="AB23" s="39"/>
      <c r="AC23" s="15">
        <v>-6.9949636261891213E-3</v>
      </c>
      <c r="AD23" s="15">
        <v>-2.3624704691190823E-3</v>
      </c>
      <c r="AE23" s="15">
        <v>1.0871859826894648E-2</v>
      </c>
      <c r="AF23" s="15">
        <v>1.2064250752579442E-2</v>
      </c>
      <c r="AG23" s="15">
        <v>1.3636363636363669E-2</v>
      </c>
      <c r="AH23" s="15">
        <v>-1.5476353042924718E-3</v>
      </c>
      <c r="AI23" s="15">
        <v>1.192179303767249E-3</v>
      </c>
      <c r="AJ23" s="15">
        <v>9.922200924568747E-3</v>
      </c>
      <c r="AK23" s="15">
        <v>3.0822703872512847E-3</v>
      </c>
      <c r="AL23" s="15">
        <v>-7.5350701849263846E-3</v>
      </c>
      <c r="AM23" s="16"/>
    </row>
    <row r="24" spans="1:39" x14ac:dyDescent="0.25">
      <c r="A24" s="11">
        <v>44257</v>
      </c>
      <c r="B24" s="10">
        <v>345.2</v>
      </c>
      <c r="C24" s="14">
        <f t="shared" si="0"/>
        <v>-2.7331642716258098E-2</v>
      </c>
      <c r="D24" s="12">
        <v>141.19999999999999</v>
      </c>
      <c r="E24" s="14">
        <f t="shared" si="1"/>
        <v>-4.4654939106901326E-2</v>
      </c>
      <c r="F24" s="12">
        <v>476</v>
      </c>
      <c r="G24" s="14">
        <f t="shared" si="2"/>
        <v>-5.9517594236191407E-3</v>
      </c>
      <c r="H24" s="12">
        <v>209.9</v>
      </c>
      <c r="I24" s="14">
        <f t="shared" si="3"/>
        <v>-2.38151940938236E-4</v>
      </c>
      <c r="J24" s="12">
        <v>154.9</v>
      </c>
      <c r="K24" s="14">
        <f t="shared" si="4"/>
        <v>1.8743834265044335E-2</v>
      </c>
      <c r="L24" s="12">
        <v>165.8</v>
      </c>
      <c r="M24" s="14">
        <f t="shared" si="5"/>
        <v>-1.6315633343221614E-2</v>
      </c>
      <c r="N24" s="12">
        <v>135</v>
      </c>
      <c r="O24" s="14">
        <f t="shared" si="6"/>
        <v>-7.717750826901959E-3</v>
      </c>
      <c r="P24" s="12">
        <v>110.8</v>
      </c>
      <c r="Q24" s="14">
        <f t="shared" si="7"/>
        <v>1.9319227230910618E-2</v>
      </c>
      <c r="R24" s="12">
        <v>180.65</v>
      </c>
      <c r="S24" s="14">
        <f t="shared" si="8"/>
        <v>4.181084198385232E-2</v>
      </c>
      <c r="T24" s="12">
        <v>117.15</v>
      </c>
      <c r="U24" s="14">
        <f t="shared" si="9"/>
        <v>6.0111635895234716E-3</v>
      </c>
      <c r="V24" s="10">
        <f t="shared" si="10"/>
        <v>7400.2499442581602</v>
      </c>
      <c r="W24" s="15">
        <f t="shared" si="11"/>
        <v>0.10000000000000009</v>
      </c>
      <c r="X24" s="10">
        <v>14924.25</v>
      </c>
      <c r="Y24" s="10">
        <f t="shared" si="12"/>
        <v>27.600000000000364</v>
      </c>
      <c r="Z24" s="39"/>
      <c r="AB24" s="39"/>
      <c r="AC24" s="15">
        <v>-2.7331642716258098E-2</v>
      </c>
      <c r="AD24" s="15">
        <v>-4.4654939106901326E-2</v>
      </c>
      <c r="AE24" s="15">
        <v>-5.9517594236191407E-3</v>
      </c>
      <c r="AF24" s="15">
        <v>-4.3640161663866306E-2</v>
      </c>
      <c r="AG24" s="15">
        <v>1.7937219730941534E-2</v>
      </c>
      <c r="AH24" s="15">
        <v>-7.0891269660361411E-3</v>
      </c>
      <c r="AI24" s="15">
        <v>-2.38151940938236E-4</v>
      </c>
      <c r="AJ24" s="15">
        <v>-2.9064791038666216E-2</v>
      </c>
      <c r="AK24" s="15">
        <v>-1.7243633748488141E-2</v>
      </c>
      <c r="AL24" s="15">
        <v>6.5467899628606219E-3</v>
      </c>
      <c r="AM24" s="16"/>
    </row>
    <row r="25" spans="1:39" x14ac:dyDescent="0.25">
      <c r="A25" s="11">
        <v>44256</v>
      </c>
      <c r="B25" s="10">
        <v>338.4</v>
      </c>
      <c r="C25" s="14">
        <f t="shared" si="0"/>
        <v>-1.969872537659334E-2</v>
      </c>
      <c r="D25" s="12">
        <v>141.44999999999999</v>
      </c>
      <c r="E25" s="14">
        <f t="shared" si="1"/>
        <v>1.770538243626163E-3</v>
      </c>
      <c r="F25" s="12">
        <v>467.95</v>
      </c>
      <c r="G25" s="14">
        <f t="shared" si="2"/>
        <v>-1.6911764705882404E-2</v>
      </c>
      <c r="H25" s="12">
        <v>206.9</v>
      </c>
      <c r="I25" s="14">
        <f t="shared" si="3"/>
        <v>-1.4292520247736973E-2</v>
      </c>
      <c r="J25" s="12">
        <v>153.4</v>
      </c>
      <c r="K25" s="14">
        <f t="shared" si="4"/>
        <v>-9.6836668818592875E-3</v>
      </c>
      <c r="L25" s="12">
        <v>158.75</v>
      </c>
      <c r="M25" s="14">
        <f t="shared" si="5"/>
        <v>-4.2521109770808252E-2</v>
      </c>
      <c r="N25" s="12">
        <v>138</v>
      </c>
      <c r="O25" s="14">
        <f t="shared" si="6"/>
        <v>2.2222222222222143E-2</v>
      </c>
      <c r="P25" s="12">
        <v>112.7</v>
      </c>
      <c r="Q25" s="14">
        <f t="shared" si="7"/>
        <v>1.7148014440433235E-2</v>
      </c>
      <c r="R25" s="12">
        <v>181.35</v>
      </c>
      <c r="S25" s="14">
        <f t="shared" si="8"/>
        <v>3.8748962081371907E-3</v>
      </c>
      <c r="T25" s="12">
        <v>118.6</v>
      </c>
      <c r="U25" s="14">
        <f t="shared" si="9"/>
        <v>1.2377294067434708E-2</v>
      </c>
      <c r="V25" s="10">
        <f t="shared" si="10"/>
        <v>8140.274938683976</v>
      </c>
      <c r="W25" s="15">
        <f t="shared" si="11"/>
        <v>9.9999999999999867E-2</v>
      </c>
      <c r="X25" s="10">
        <v>15115.8</v>
      </c>
      <c r="Y25" s="10">
        <f t="shared" si="12"/>
        <v>190.54999999999927</v>
      </c>
      <c r="Z25" s="39"/>
      <c r="AB25" s="39"/>
      <c r="AC25" s="15">
        <v>-1.969872537659334E-2</v>
      </c>
      <c r="AD25" s="15">
        <v>1.770538243626163E-3</v>
      </c>
      <c r="AE25" s="15">
        <v>-1.6911764705882404E-2</v>
      </c>
      <c r="AF25" s="15">
        <v>-2.0417853751187875E-3</v>
      </c>
      <c r="AG25" s="15">
        <v>-2.6431718061673881E-2</v>
      </c>
      <c r="AH25" s="15">
        <v>-1.5863541403613346E-2</v>
      </c>
      <c r="AI25" s="15">
        <v>-1.4292520247736973E-2</v>
      </c>
      <c r="AJ25" s="15">
        <v>-2.8746646224607098E-2</v>
      </c>
      <c r="AK25" s="15">
        <v>-2.732549437024967E-2</v>
      </c>
      <c r="AL25" s="15">
        <v>-7.3031565425666356E-3</v>
      </c>
      <c r="AM25" s="16"/>
    </row>
    <row r="26" spans="1:39" x14ac:dyDescent="0.25">
      <c r="A26" s="11">
        <v>44253</v>
      </c>
      <c r="B26" s="10">
        <v>345.25</v>
      </c>
      <c r="C26" s="14">
        <f t="shared" si="0"/>
        <v>2.0242316784869985E-2</v>
      </c>
      <c r="D26" s="12">
        <v>141.5</v>
      </c>
      <c r="E26" s="14">
        <f t="shared" si="1"/>
        <v>3.5348179568761573E-4</v>
      </c>
      <c r="F26" s="12">
        <v>466.2</v>
      </c>
      <c r="G26" s="14">
        <f t="shared" si="2"/>
        <v>-3.7397157816005944E-3</v>
      </c>
      <c r="H26" s="12">
        <v>203.85</v>
      </c>
      <c r="I26" s="14">
        <f t="shared" si="3"/>
        <v>-1.4741420976317143E-2</v>
      </c>
      <c r="J26" s="12">
        <v>154.35</v>
      </c>
      <c r="K26" s="14">
        <f t="shared" si="4"/>
        <v>6.1929595827900918E-3</v>
      </c>
      <c r="L26" s="12">
        <v>156.75</v>
      </c>
      <c r="M26" s="14">
        <f t="shared" si="5"/>
        <v>-1.2598425196850394E-2</v>
      </c>
      <c r="N26" s="12">
        <v>135.65</v>
      </c>
      <c r="O26" s="14">
        <f t="shared" si="6"/>
        <v>-1.7028985507246297E-2</v>
      </c>
      <c r="P26" s="12">
        <v>112.55</v>
      </c>
      <c r="Q26" s="14">
        <f t="shared" si="7"/>
        <v>-1.3309671694765601E-3</v>
      </c>
      <c r="R26" s="12">
        <v>175.6</v>
      </c>
      <c r="S26" s="14">
        <f t="shared" si="8"/>
        <v>-3.1706644609870382E-2</v>
      </c>
      <c r="T26" s="12">
        <v>117.05</v>
      </c>
      <c r="U26" s="14">
        <f t="shared" si="9"/>
        <v>-1.3069139966273124E-2</v>
      </c>
      <c r="V26" s="10">
        <f t="shared" si="10"/>
        <v>8954.3024325523729</v>
      </c>
      <c r="W26" s="15">
        <f t="shared" si="11"/>
        <v>9.9999999999999867E-2</v>
      </c>
      <c r="X26" s="10">
        <v>15109.3</v>
      </c>
      <c r="Y26" s="10">
        <f t="shared" si="12"/>
        <v>-7.5</v>
      </c>
      <c r="Z26" s="39"/>
      <c r="AB26" s="39"/>
      <c r="AC26" s="15">
        <v>2.0242316784869985E-2</v>
      </c>
      <c r="AD26" s="15">
        <v>3.5348179568761573E-4</v>
      </c>
      <c r="AE26" s="15">
        <v>-3.7397157816005944E-3</v>
      </c>
      <c r="AF26" s="15">
        <v>-7.5653042774894708E-3</v>
      </c>
      <c r="AG26" s="15">
        <v>2.2624434389140191E-2</v>
      </c>
      <c r="AH26" s="15">
        <v>-5.2953251842866589E-3</v>
      </c>
      <c r="AI26" s="15">
        <v>-1.4741420976317143E-2</v>
      </c>
      <c r="AJ26" s="15">
        <v>-1.0812943962115296E-2</v>
      </c>
      <c r="AK26" s="15">
        <v>-1.0225018808562858E-2</v>
      </c>
      <c r="AL26" s="15">
        <v>-5.0853997368168313E-2</v>
      </c>
      <c r="AM26" s="16"/>
    </row>
    <row r="27" spans="1:39" x14ac:dyDescent="0.25">
      <c r="A27" s="11">
        <v>44252</v>
      </c>
      <c r="B27" s="10">
        <v>342.2</v>
      </c>
      <c r="C27" s="14">
        <f t="shared" si="0"/>
        <v>-8.8341781317885504E-3</v>
      </c>
      <c r="D27" s="12">
        <v>144.25</v>
      </c>
      <c r="E27" s="14">
        <f t="shared" si="1"/>
        <v>1.9434628975264934E-2</v>
      </c>
      <c r="F27" s="12">
        <v>472.75</v>
      </c>
      <c r="G27" s="14">
        <f t="shared" si="2"/>
        <v>1.4049764049764102E-2</v>
      </c>
      <c r="H27" s="12">
        <v>209.15</v>
      </c>
      <c r="I27" s="14">
        <f t="shared" si="3"/>
        <v>2.5999509443218161E-2</v>
      </c>
      <c r="J27" s="12">
        <v>152.19999999999999</v>
      </c>
      <c r="K27" s="14">
        <f t="shared" si="4"/>
        <v>-1.3929381276320041E-2</v>
      </c>
      <c r="L27" s="12">
        <v>157.19999999999999</v>
      </c>
      <c r="M27" s="14">
        <f t="shared" si="5"/>
        <v>2.870813397129135E-3</v>
      </c>
      <c r="N27" s="12">
        <v>129.69999999999999</v>
      </c>
      <c r="O27" s="14">
        <f t="shared" si="6"/>
        <v>-4.3862882417987636E-2</v>
      </c>
      <c r="P27" s="12">
        <v>108.45</v>
      </c>
      <c r="Q27" s="14">
        <f t="shared" si="7"/>
        <v>-3.6428254109284741E-2</v>
      </c>
      <c r="R27" s="12">
        <v>168.8</v>
      </c>
      <c r="S27" s="14">
        <f t="shared" si="8"/>
        <v>-3.8724373576309645E-2</v>
      </c>
      <c r="T27" s="12">
        <v>118.55</v>
      </c>
      <c r="U27" s="14">
        <f t="shared" si="9"/>
        <v>1.2815036309269612E-2</v>
      </c>
      <c r="V27" s="10">
        <f t="shared" si="10"/>
        <v>9849.7326758076106</v>
      </c>
      <c r="W27" s="15">
        <f t="shared" si="11"/>
        <v>0.10000000000000009</v>
      </c>
      <c r="X27" s="10">
        <v>15106.5</v>
      </c>
      <c r="Y27" s="10">
        <f t="shared" si="12"/>
        <v>-3.7999999999992724</v>
      </c>
      <c r="Z27" s="39"/>
      <c r="AB27" s="39"/>
      <c r="AC27" s="15">
        <v>-8.8341781317885504E-3</v>
      </c>
      <c r="AD27" s="15">
        <v>1.9434628975264934E-2</v>
      </c>
      <c r="AE27" s="15">
        <v>1.4049764049764102E-2</v>
      </c>
      <c r="AF27" s="15">
        <v>2.8070764215169186E-2</v>
      </c>
      <c r="AG27" s="15">
        <v>3.0973451327433565E-2</v>
      </c>
      <c r="AH27" s="15">
        <v>1.4657254754813387E-2</v>
      </c>
      <c r="AI27" s="15">
        <v>2.5999509443218161E-2</v>
      </c>
      <c r="AJ27" s="15">
        <v>1.6955238171227904E-2</v>
      </c>
      <c r="AK27" s="15">
        <v>3.4896175240990868E-2</v>
      </c>
      <c r="AL27" s="15">
        <v>3.6978916106447324E-2</v>
      </c>
      <c r="AM27" s="16"/>
    </row>
    <row r="28" spans="1:39" x14ac:dyDescent="0.25">
      <c r="A28" s="11">
        <v>44251</v>
      </c>
      <c r="B28" s="10">
        <v>335.15</v>
      </c>
      <c r="C28" s="14">
        <f t="shared" si="0"/>
        <v>-2.0601987142022216E-2</v>
      </c>
      <c r="D28" s="12">
        <v>142.15</v>
      </c>
      <c r="E28" s="14">
        <f t="shared" si="1"/>
        <v>-1.4558058925476569E-2</v>
      </c>
      <c r="F28" s="12">
        <v>465.65</v>
      </c>
      <c r="G28" s="14">
        <f t="shared" si="2"/>
        <v>-1.5018508725542112E-2</v>
      </c>
      <c r="H28" s="12">
        <v>208.85</v>
      </c>
      <c r="I28" s="14">
        <f t="shared" si="3"/>
        <v>-1.434377241214535E-3</v>
      </c>
      <c r="J28" s="12">
        <v>156.1</v>
      </c>
      <c r="K28" s="14">
        <f t="shared" si="4"/>
        <v>2.5624178712220891E-2</v>
      </c>
      <c r="L28" s="12">
        <v>163.5</v>
      </c>
      <c r="M28" s="14">
        <f t="shared" si="5"/>
        <v>4.0076335877862634E-2</v>
      </c>
      <c r="N28" s="12">
        <v>128.25</v>
      </c>
      <c r="O28" s="14">
        <f t="shared" si="6"/>
        <v>-1.1179645335389288E-2</v>
      </c>
      <c r="P28" s="12">
        <v>107.3</v>
      </c>
      <c r="Q28" s="14">
        <f t="shared" si="7"/>
        <v>-1.0603964960811507E-2</v>
      </c>
      <c r="R28" s="12">
        <v>165.3</v>
      </c>
      <c r="S28" s="14">
        <f t="shared" si="8"/>
        <v>-2.0734597156398138E-2</v>
      </c>
      <c r="T28" s="12">
        <v>116.35</v>
      </c>
      <c r="U28" s="14">
        <f t="shared" si="9"/>
        <v>-1.8557570645297394E-2</v>
      </c>
      <c r="V28" s="10">
        <f t="shared" si="10"/>
        <v>10834.705943388371</v>
      </c>
      <c r="W28" s="15">
        <f t="shared" si="11"/>
        <v>0.10000000000000009</v>
      </c>
      <c r="X28" s="10">
        <v>15173.3</v>
      </c>
      <c r="Y28" s="10">
        <f t="shared" si="12"/>
        <v>65.799999999999272</v>
      </c>
      <c r="Z28" s="39"/>
      <c r="AB28" s="39"/>
      <c r="AC28" s="15">
        <v>-2.0601987142022216E-2</v>
      </c>
      <c r="AD28" s="15">
        <v>-1.4558058925476569E-2</v>
      </c>
      <c r="AE28" s="15">
        <v>-1.5018508725542112E-2</v>
      </c>
      <c r="AF28" s="15">
        <v>-3.8869587520693916E-2</v>
      </c>
      <c r="AG28" s="15">
        <v>-1.7167381974249052E-2</v>
      </c>
      <c r="AH28" s="15">
        <v>7.1880922664446789E-3</v>
      </c>
      <c r="AI28" s="15">
        <v>-1.434377241214535E-3</v>
      </c>
      <c r="AJ28" s="15">
        <v>-1.9614765995845662E-4</v>
      </c>
      <c r="AK28" s="15">
        <v>-1.5758020899409142E-2</v>
      </c>
      <c r="AL28" s="15">
        <v>4.0725701529737979E-3</v>
      </c>
      <c r="AM28" s="16"/>
    </row>
    <row r="29" spans="1:39" x14ac:dyDescent="0.25">
      <c r="A29" s="11">
        <v>44250</v>
      </c>
      <c r="B29" s="10">
        <v>325.3</v>
      </c>
      <c r="C29" s="14">
        <f t="shared" si="0"/>
        <v>-2.9389825451290319E-2</v>
      </c>
      <c r="D29" s="12">
        <v>141.5</v>
      </c>
      <c r="E29" s="14">
        <f t="shared" si="1"/>
        <v>-4.5726345409778935E-3</v>
      </c>
      <c r="F29" s="12">
        <v>466.45</v>
      </c>
      <c r="G29" s="14">
        <f t="shared" si="2"/>
        <v>1.7180285622249158E-3</v>
      </c>
      <c r="H29" s="12">
        <v>208.5</v>
      </c>
      <c r="I29" s="14">
        <f t="shared" si="3"/>
        <v>-1.675843907110286E-3</v>
      </c>
      <c r="J29" s="12">
        <v>144.4</v>
      </c>
      <c r="K29" s="14">
        <f t="shared" si="4"/>
        <v>-7.4951953875720623E-2</v>
      </c>
      <c r="L29" s="12">
        <v>160.85</v>
      </c>
      <c r="M29" s="14">
        <f t="shared" si="5"/>
        <v>-1.6207951070336457E-2</v>
      </c>
      <c r="N29" s="12">
        <v>125.05</v>
      </c>
      <c r="O29" s="14">
        <f t="shared" si="6"/>
        <v>-2.495126705653028E-2</v>
      </c>
      <c r="P29" s="12">
        <v>108</v>
      </c>
      <c r="Q29" s="14">
        <f t="shared" si="7"/>
        <v>6.5237651444547406E-3</v>
      </c>
      <c r="R29" s="12">
        <v>167.5</v>
      </c>
      <c r="S29" s="14">
        <f t="shared" si="8"/>
        <v>1.330913490623109E-2</v>
      </c>
      <c r="T29" s="12">
        <v>119.45</v>
      </c>
      <c r="U29" s="14">
        <f t="shared" si="9"/>
        <v>2.6643747314138544E-2</v>
      </c>
      <c r="V29" s="10">
        <f t="shared" si="10"/>
        <v>11918.17653772721</v>
      </c>
      <c r="W29" s="15">
        <f t="shared" si="11"/>
        <v>0.10000000000000009</v>
      </c>
      <c r="X29" s="10">
        <v>15163.3</v>
      </c>
      <c r="Y29" s="10">
        <f t="shared" si="12"/>
        <v>-11</v>
      </c>
      <c r="Z29" s="39"/>
      <c r="AB29" s="39"/>
      <c r="AC29" s="15">
        <v>-2.9389825451290319E-2</v>
      </c>
      <c r="AD29" s="15">
        <v>-4.5726345409778935E-3</v>
      </c>
      <c r="AE29" s="15">
        <v>1.7180285622249158E-3</v>
      </c>
      <c r="AF29" s="15">
        <v>-1.8219311014070816E-2</v>
      </c>
      <c r="AG29" s="15">
        <v>-3.9301310043668103E-2</v>
      </c>
      <c r="AH29" s="15">
        <v>1.8358308281896107E-4</v>
      </c>
      <c r="AI29" s="15">
        <v>-1.675843907110286E-3</v>
      </c>
      <c r="AJ29" s="15">
        <v>-6.238719296868922E-3</v>
      </c>
      <c r="AK29" s="15">
        <v>1.0888368779892188E-2</v>
      </c>
      <c r="AL29" s="15">
        <v>-4.7869024257313209E-3</v>
      </c>
      <c r="AM29" s="16"/>
    </row>
    <row r="30" spans="1:39" x14ac:dyDescent="0.25">
      <c r="A30" s="11">
        <v>44249</v>
      </c>
      <c r="B30" s="10">
        <v>326.89999999999998</v>
      </c>
      <c r="C30" s="14">
        <f t="shared" si="0"/>
        <v>4.9185367353210552E-3</v>
      </c>
      <c r="D30" s="12">
        <v>141.25</v>
      </c>
      <c r="E30" s="14">
        <f t="shared" si="1"/>
        <v>-1.7667844522968323E-3</v>
      </c>
      <c r="F30" s="12">
        <v>469.25</v>
      </c>
      <c r="G30" s="14">
        <f t="shared" si="2"/>
        <v>6.0027870082539625E-3</v>
      </c>
      <c r="H30" s="12">
        <v>207.05</v>
      </c>
      <c r="I30" s="14">
        <f t="shared" si="3"/>
        <v>-6.9544364508392631E-3</v>
      </c>
      <c r="J30" s="12">
        <v>136.9</v>
      </c>
      <c r="K30" s="14">
        <f t="shared" si="4"/>
        <v>-5.1939058171745156E-2</v>
      </c>
      <c r="L30" s="12">
        <v>159.30000000000001</v>
      </c>
      <c r="M30" s="14">
        <f t="shared" si="5"/>
        <v>-9.6363071184332183E-3</v>
      </c>
      <c r="N30" s="12">
        <v>123.9</v>
      </c>
      <c r="O30" s="14">
        <f t="shared" si="6"/>
        <v>-9.1963214714113617E-3</v>
      </c>
      <c r="P30" s="12">
        <v>103.2</v>
      </c>
      <c r="Q30" s="14">
        <f t="shared" si="7"/>
        <v>-4.4444444444444398E-2</v>
      </c>
      <c r="R30" s="12">
        <v>164.95</v>
      </c>
      <c r="S30" s="14">
        <f t="shared" si="8"/>
        <v>-1.522388059701496E-2</v>
      </c>
      <c r="T30" s="12">
        <v>119.65</v>
      </c>
      <c r="U30" s="14">
        <f t="shared" si="9"/>
        <v>1.6743407283381639E-3</v>
      </c>
      <c r="V30" s="10">
        <f t="shared" si="10"/>
        <v>13109.994191499931</v>
      </c>
      <c r="W30" s="15">
        <f t="shared" si="11"/>
        <v>0.10000000000000009</v>
      </c>
      <c r="X30" s="10">
        <v>15314.7</v>
      </c>
      <c r="Y30" s="10">
        <f t="shared" si="12"/>
        <v>150.40000000000146</v>
      </c>
      <c r="Z30" s="39"/>
      <c r="AB30" s="39"/>
      <c r="AC30" s="15">
        <v>4.9185367353210552E-3</v>
      </c>
      <c r="AD30" s="15">
        <v>-1.7667844522968323E-3</v>
      </c>
      <c r="AE30" s="15">
        <v>6.0027870082539625E-3</v>
      </c>
      <c r="AF30" s="15">
        <v>-7.5860535224493431E-3</v>
      </c>
      <c r="AG30" s="15">
        <v>-2.2727272727272707E-2</v>
      </c>
      <c r="AH30" s="15">
        <v>-5.3458758747275681E-3</v>
      </c>
      <c r="AI30" s="15">
        <v>-6.9544364508392631E-3</v>
      </c>
      <c r="AJ30" s="15">
        <v>-9.0812176728383154E-4</v>
      </c>
      <c r="AK30" s="15">
        <v>-7.298167908194042E-3</v>
      </c>
      <c r="AL30" s="15">
        <v>-7.2774202390400999E-3</v>
      </c>
      <c r="AM30" s="16"/>
    </row>
    <row r="31" spans="1:39" x14ac:dyDescent="0.25">
      <c r="A31" s="11">
        <v>44246</v>
      </c>
      <c r="B31" s="10">
        <v>337.25</v>
      </c>
      <c r="C31" s="14">
        <f t="shared" si="0"/>
        <v>3.1661058427653765E-2</v>
      </c>
      <c r="D31" s="12">
        <v>143.25</v>
      </c>
      <c r="E31" s="14">
        <f t="shared" si="1"/>
        <v>1.4159292035398341E-2</v>
      </c>
      <c r="F31" s="12">
        <v>482.25</v>
      </c>
      <c r="G31" s="14">
        <f t="shared" si="2"/>
        <v>2.7703782631859353E-2</v>
      </c>
      <c r="H31" s="12">
        <v>215.95</v>
      </c>
      <c r="I31" s="14">
        <f t="shared" si="3"/>
        <v>4.2984786283506216E-2</v>
      </c>
      <c r="J31" s="12">
        <v>136.25</v>
      </c>
      <c r="K31" s="14">
        <f t="shared" si="4"/>
        <v>-4.7479912344777775E-3</v>
      </c>
      <c r="L31" s="12">
        <v>154.69999999999999</v>
      </c>
      <c r="M31" s="14">
        <f t="shared" si="5"/>
        <v>-2.8876333961079914E-2</v>
      </c>
      <c r="N31" s="12">
        <v>125.9</v>
      </c>
      <c r="O31" s="14">
        <f t="shared" si="6"/>
        <v>1.6142050040355072E-2</v>
      </c>
      <c r="P31" s="12">
        <v>103.4</v>
      </c>
      <c r="Q31" s="14">
        <f t="shared" si="7"/>
        <v>1.9379844961240345E-3</v>
      </c>
      <c r="R31" s="12">
        <v>161.15</v>
      </c>
      <c r="S31" s="14">
        <f t="shared" si="8"/>
        <v>-2.3037284025462124E-2</v>
      </c>
      <c r="T31" s="12">
        <v>119.3</v>
      </c>
      <c r="U31" s="14">
        <f t="shared" si="9"/>
        <v>-2.9251984956122357E-3</v>
      </c>
      <c r="V31" s="10">
        <f t="shared" si="10"/>
        <v>14420.993610649924</v>
      </c>
      <c r="W31" s="15">
        <f t="shared" si="11"/>
        <v>0.10000000000000009</v>
      </c>
      <c r="X31" s="10">
        <v>15313.45</v>
      </c>
      <c r="Y31" s="10">
        <f t="shared" si="12"/>
        <v>-2.25</v>
      </c>
      <c r="Z31" s="39"/>
      <c r="AB31" s="39"/>
      <c r="AC31" s="15">
        <v>3.1661058427653765E-2</v>
      </c>
      <c r="AD31" s="15">
        <v>1.4159292035398341E-2</v>
      </c>
      <c r="AE31" s="15">
        <v>2.7703782631859353E-2</v>
      </c>
      <c r="AF31" s="15">
        <v>3.5954384741795797E-2</v>
      </c>
      <c r="AG31" s="15">
        <v>1.3953488372093092E-2</v>
      </c>
      <c r="AH31" s="15">
        <v>6.2280863627974803E-3</v>
      </c>
      <c r="AI31" s="15">
        <v>4.2984786283506216E-2</v>
      </c>
      <c r="AJ31" s="15">
        <v>2.0629149541574465E-2</v>
      </c>
      <c r="AK31" s="15">
        <v>3.8330882725751803E-2</v>
      </c>
      <c r="AL31" s="15">
        <v>1.3791786363066327E-2</v>
      </c>
      <c r="AM31" s="16"/>
    </row>
    <row r="32" spans="1:39" x14ac:dyDescent="0.25">
      <c r="A32" s="11">
        <v>44245</v>
      </c>
      <c r="B32" s="10">
        <v>345.65</v>
      </c>
      <c r="C32" s="14">
        <f t="shared" si="0"/>
        <v>2.490733876945872E-2</v>
      </c>
      <c r="D32" s="12">
        <v>144.44999999999999</v>
      </c>
      <c r="E32" s="14">
        <f t="shared" si="1"/>
        <v>8.3769633507853047E-3</v>
      </c>
      <c r="F32" s="12">
        <v>493.55</v>
      </c>
      <c r="G32" s="14">
        <f t="shared" si="2"/>
        <v>2.3431829963711737E-2</v>
      </c>
      <c r="H32" s="12">
        <v>218.85</v>
      </c>
      <c r="I32" s="14">
        <f t="shared" si="3"/>
        <v>1.3429034498726677E-2</v>
      </c>
      <c r="J32" s="12">
        <v>139.25</v>
      </c>
      <c r="K32" s="14">
        <f t="shared" si="4"/>
        <v>2.2018348623853212E-2</v>
      </c>
      <c r="L32" s="12">
        <v>160</v>
      </c>
      <c r="M32" s="14">
        <f t="shared" si="5"/>
        <v>3.4259857789269654E-2</v>
      </c>
      <c r="N32" s="12">
        <v>128.80000000000001</v>
      </c>
      <c r="O32" s="14">
        <f t="shared" si="6"/>
        <v>2.3034154090548098E-2</v>
      </c>
      <c r="P32" s="12">
        <v>102.05</v>
      </c>
      <c r="Q32" s="14">
        <f t="shared" si="7"/>
        <v>-1.3056092843326983E-2</v>
      </c>
      <c r="R32" s="12">
        <v>160</v>
      </c>
      <c r="S32" s="14">
        <f t="shared" si="8"/>
        <v>-7.1362085013962906E-3</v>
      </c>
      <c r="T32" s="12">
        <v>120.15</v>
      </c>
      <c r="U32" s="14">
        <f t="shared" si="9"/>
        <v>7.1248952221292239E-3</v>
      </c>
      <c r="V32" s="10">
        <f t="shared" si="10"/>
        <v>15863.092971714917</v>
      </c>
      <c r="W32" s="15">
        <f t="shared" si="11"/>
        <v>0.10000000000000009</v>
      </c>
      <c r="X32" s="10">
        <v>15208.9</v>
      </c>
      <c r="Y32" s="10">
        <f t="shared" si="12"/>
        <v>-105.55000000000109</v>
      </c>
      <c r="Z32" s="39"/>
      <c r="AB32" s="39"/>
      <c r="AC32" s="15">
        <v>2.490733876945872E-2</v>
      </c>
      <c r="AD32" s="15">
        <v>8.3769633507853047E-3</v>
      </c>
      <c r="AE32" s="15">
        <v>2.3431829963711737E-2</v>
      </c>
      <c r="AF32" s="15">
        <v>-6.0568187280682917E-3</v>
      </c>
      <c r="AG32" s="15">
        <v>5.9633027522935755E-2</v>
      </c>
      <c r="AH32" s="15">
        <v>-1.5703085599009681E-2</v>
      </c>
      <c r="AI32" s="15">
        <v>1.3429034498726677E-2</v>
      </c>
      <c r="AJ32" s="15">
        <v>8.9057538914283363E-4</v>
      </c>
      <c r="AK32" s="15">
        <v>-4.7202825658805292E-3</v>
      </c>
      <c r="AL32" s="15">
        <v>8.6387782129162538E-3</v>
      </c>
      <c r="AM32" s="16"/>
    </row>
    <row r="33" spans="1:39" x14ac:dyDescent="0.25">
      <c r="A33" s="11">
        <v>44244</v>
      </c>
      <c r="B33" s="10">
        <v>348.25</v>
      </c>
      <c r="C33" s="14">
        <f t="shared" si="0"/>
        <v>7.5220598871692523E-3</v>
      </c>
      <c r="D33" s="12">
        <v>143.1</v>
      </c>
      <c r="E33" s="14">
        <f t="shared" si="1"/>
        <v>-9.3457943925233655E-3</v>
      </c>
      <c r="F33" s="12">
        <v>494.3</v>
      </c>
      <c r="G33" s="14">
        <f t="shared" si="2"/>
        <v>1.519602877114723E-3</v>
      </c>
      <c r="H33" s="12">
        <v>217.75</v>
      </c>
      <c r="I33" s="14">
        <f t="shared" si="3"/>
        <v>-5.0262737034498794E-3</v>
      </c>
      <c r="J33" s="12">
        <v>139.94999999999999</v>
      </c>
      <c r="K33" s="14">
        <f t="shared" si="4"/>
        <v>5.0269299820466795E-3</v>
      </c>
      <c r="L33" s="12">
        <v>168.4</v>
      </c>
      <c r="M33" s="14">
        <f t="shared" si="5"/>
        <v>5.2499999999999991E-2</v>
      </c>
      <c r="N33" s="12">
        <v>129.75</v>
      </c>
      <c r="O33" s="14">
        <f t="shared" si="6"/>
        <v>7.3757763975155211E-3</v>
      </c>
      <c r="P33" s="12">
        <v>104.2</v>
      </c>
      <c r="Q33" s="14">
        <f t="shared" si="7"/>
        <v>2.1068103870651722E-2</v>
      </c>
      <c r="R33" s="12">
        <v>164.45</v>
      </c>
      <c r="S33" s="14">
        <f t="shared" si="8"/>
        <v>2.7812500000000018E-2</v>
      </c>
      <c r="T33" s="12">
        <v>120.2</v>
      </c>
      <c r="U33" s="14">
        <f t="shared" si="9"/>
        <v>4.161464835621409E-4</v>
      </c>
      <c r="V33" s="10">
        <f t="shared" si="10"/>
        <v>17449.40226888641</v>
      </c>
      <c r="W33" s="15">
        <f t="shared" si="11"/>
        <v>0.10000000000000009</v>
      </c>
      <c r="X33" s="10">
        <v>15118.95</v>
      </c>
      <c r="Y33" s="10">
        <f t="shared" si="12"/>
        <v>-90.949999999998909</v>
      </c>
      <c r="Z33" s="39"/>
      <c r="AB33" s="39"/>
      <c r="AC33" s="15">
        <v>7.5220598871692523E-3</v>
      </c>
      <c r="AD33" s="15">
        <v>-9.3457943925233655E-3</v>
      </c>
      <c r="AE33" s="15">
        <v>1.519602877114723E-3</v>
      </c>
      <c r="AF33" s="15">
        <v>7.5204333317213656E-3</v>
      </c>
      <c r="AG33" s="15">
        <v>3.0303030303030276E-2</v>
      </c>
      <c r="AH33" s="15">
        <v>7.9418683186995853E-3</v>
      </c>
      <c r="AI33" s="15">
        <v>-5.0262737034498794E-3</v>
      </c>
      <c r="AJ33" s="15">
        <v>-8.627026190568321E-3</v>
      </c>
      <c r="AK33" s="15">
        <v>5.1515201072824812E-3</v>
      </c>
      <c r="AL33" s="15">
        <v>3.4107267722642831E-3</v>
      </c>
      <c r="AM33" s="16"/>
    </row>
    <row r="34" spans="1:39" x14ac:dyDescent="0.25">
      <c r="A34" s="11">
        <v>44243</v>
      </c>
      <c r="B34" s="10">
        <v>350.15</v>
      </c>
      <c r="C34" s="14">
        <f t="shared" si="0"/>
        <v>5.4558506819812891E-3</v>
      </c>
      <c r="D34" s="12">
        <v>143.85</v>
      </c>
      <c r="E34" s="14">
        <f t="shared" si="1"/>
        <v>5.24109014675056E-3</v>
      </c>
      <c r="F34" s="12">
        <v>503.2</v>
      </c>
      <c r="G34" s="14">
        <f t="shared" si="2"/>
        <v>1.800525996358493E-2</v>
      </c>
      <c r="H34" s="12">
        <v>218.25</v>
      </c>
      <c r="I34" s="14">
        <f t="shared" si="3"/>
        <v>2.2962112514350874E-3</v>
      </c>
      <c r="J34" s="12">
        <v>135.19999999999999</v>
      </c>
      <c r="K34" s="14">
        <f t="shared" si="4"/>
        <v>-3.3940693104680286E-2</v>
      </c>
      <c r="L34" s="12">
        <v>166.25</v>
      </c>
      <c r="M34" s="14">
        <f t="shared" si="5"/>
        <v>-1.2767220902612841E-2</v>
      </c>
      <c r="N34" s="12">
        <v>125.7</v>
      </c>
      <c r="O34" s="14">
        <f t="shared" si="6"/>
        <v>-3.1213872832369871E-2</v>
      </c>
      <c r="P34" s="12">
        <v>103.4</v>
      </c>
      <c r="Q34" s="14">
        <f t="shared" si="7"/>
        <v>-7.6775431861804133E-3</v>
      </c>
      <c r="R34" s="12">
        <v>167</v>
      </c>
      <c r="S34" s="14">
        <f t="shared" si="8"/>
        <v>1.5506232897537275E-2</v>
      </c>
      <c r="T34" s="12">
        <v>121.15</v>
      </c>
      <c r="U34" s="14">
        <f t="shared" si="9"/>
        <v>7.9034941763727051E-3</v>
      </c>
      <c r="V34" s="10">
        <f t="shared" si="10"/>
        <v>19194.34249577505</v>
      </c>
      <c r="W34" s="15">
        <f t="shared" si="11"/>
        <v>0.10000000000000009</v>
      </c>
      <c r="X34" s="10">
        <v>14981.75</v>
      </c>
      <c r="Y34" s="10">
        <f t="shared" si="12"/>
        <v>-138.20000000000073</v>
      </c>
      <c r="Z34" s="39"/>
      <c r="AB34" s="39"/>
      <c r="AC34" s="15">
        <v>5.4558506819812891E-3</v>
      </c>
      <c r="AD34" s="15">
        <v>5.24109014675056E-3</v>
      </c>
      <c r="AE34" s="15">
        <v>1.800525996358493E-2</v>
      </c>
      <c r="AF34" s="15">
        <v>-1.140045601824069E-2</v>
      </c>
      <c r="AG34" s="15">
        <v>-1.2605042016806789E-2</v>
      </c>
      <c r="AH34" s="15">
        <v>1.4880539766162881E-2</v>
      </c>
      <c r="AI34" s="15">
        <v>2.2962112514350874E-3</v>
      </c>
      <c r="AJ34" s="15">
        <v>7.1021618668540842E-3</v>
      </c>
      <c r="AK34" s="15">
        <v>1.1616934040545424E-2</v>
      </c>
      <c r="AL34" s="15">
        <v>4.3824879883835877E-3</v>
      </c>
      <c r="AM34" s="16"/>
    </row>
    <row r="35" spans="1:39" x14ac:dyDescent="0.25">
      <c r="A35" s="11">
        <v>44242</v>
      </c>
      <c r="B35" s="10">
        <v>339.95</v>
      </c>
      <c r="C35" s="14">
        <f t="shared" si="0"/>
        <v>-2.9130372697415363E-2</v>
      </c>
      <c r="D35" s="12">
        <v>146</v>
      </c>
      <c r="E35" s="14">
        <f t="shared" si="1"/>
        <v>1.4946124435175623E-2</v>
      </c>
      <c r="F35" s="12">
        <v>490.65</v>
      </c>
      <c r="G35" s="14">
        <f t="shared" si="2"/>
        <v>-2.494038155802869E-2</v>
      </c>
      <c r="H35" s="12">
        <v>218.6</v>
      </c>
      <c r="I35" s="14">
        <f t="shared" si="3"/>
        <v>1.6036655211912887E-3</v>
      </c>
      <c r="J35" s="12">
        <v>133.75</v>
      </c>
      <c r="K35" s="14">
        <f t="shared" si="4"/>
        <v>-1.0724852071005819E-2</v>
      </c>
      <c r="L35" s="12">
        <v>162.6</v>
      </c>
      <c r="M35" s="14">
        <f t="shared" si="5"/>
        <v>-2.1954887218045172E-2</v>
      </c>
      <c r="N35" s="12">
        <v>126.65</v>
      </c>
      <c r="O35" s="14">
        <f t="shared" si="6"/>
        <v>7.5576770087510958E-3</v>
      </c>
      <c r="P35" s="12">
        <v>99.35</v>
      </c>
      <c r="Q35" s="14">
        <f t="shared" si="7"/>
        <v>-3.9168278529980727E-2</v>
      </c>
      <c r="R35" s="12">
        <v>166.65</v>
      </c>
      <c r="S35" s="14">
        <f t="shared" si="8"/>
        <v>-2.0958083832335328E-3</v>
      </c>
      <c r="T35" s="12">
        <v>124.05</v>
      </c>
      <c r="U35" s="14">
        <f t="shared" si="9"/>
        <v>2.3937267849772903E-2</v>
      </c>
      <c r="V35" s="10">
        <f t="shared" si="10"/>
        <v>21113.776745352556</v>
      </c>
      <c r="W35" s="15">
        <f t="shared" si="11"/>
        <v>0.10000000000000009</v>
      </c>
      <c r="X35" s="10">
        <v>14675.7</v>
      </c>
      <c r="Y35" s="10">
        <f t="shared" si="12"/>
        <v>-307.04999999999927</v>
      </c>
      <c r="Z35" s="39"/>
      <c r="AB35" s="39"/>
      <c r="AC35" s="15">
        <v>-2.9130372697415363E-2</v>
      </c>
      <c r="AD35" s="15">
        <v>1.4946124435175623E-2</v>
      </c>
      <c r="AE35" s="15">
        <v>-2.494038155802869E-2</v>
      </c>
      <c r="AF35" s="15">
        <v>-1.3061422675406664E-2</v>
      </c>
      <c r="AG35" s="15">
        <v>2.9787234042553123E-2</v>
      </c>
      <c r="AH35" s="15">
        <v>8.6972360092891776E-3</v>
      </c>
      <c r="AI35" s="15">
        <v>1.6036655211912887E-3</v>
      </c>
      <c r="AJ35" s="15">
        <v>1.4917854928704344E-2</v>
      </c>
      <c r="AK35" s="15">
        <v>9.9877766340710217E-3</v>
      </c>
      <c r="AL35" s="15">
        <v>1.1929063073713886E-2</v>
      </c>
      <c r="AM35" s="16"/>
    </row>
    <row r="36" spans="1:39" x14ac:dyDescent="0.25">
      <c r="A36" s="11">
        <v>44239</v>
      </c>
      <c r="B36" s="10">
        <v>337.5</v>
      </c>
      <c r="C36" s="14">
        <f t="shared" si="0"/>
        <v>-7.2069421973819381E-3</v>
      </c>
      <c r="D36" s="12">
        <v>149.55000000000001</v>
      </c>
      <c r="E36" s="14">
        <f t="shared" si="1"/>
        <v>2.4315068493150793E-2</v>
      </c>
      <c r="F36" s="12">
        <v>504.1</v>
      </c>
      <c r="G36" s="14">
        <f t="shared" si="2"/>
        <v>2.7412615917660421E-2</v>
      </c>
      <c r="H36" s="12">
        <v>217.45</v>
      </c>
      <c r="I36" s="14">
        <f t="shared" si="3"/>
        <v>-5.2607502287282948E-3</v>
      </c>
      <c r="J36" s="12">
        <v>132.25</v>
      </c>
      <c r="K36" s="14">
        <f t="shared" si="4"/>
        <v>-1.1214953271028061E-2</v>
      </c>
      <c r="L36" s="12">
        <v>162.55000000000001</v>
      </c>
      <c r="M36" s="14">
        <f t="shared" si="5"/>
        <v>-3.0750307503069063E-4</v>
      </c>
      <c r="N36" s="12">
        <v>126.8</v>
      </c>
      <c r="O36" s="14">
        <f t="shared" si="6"/>
        <v>1.1843663639952151E-3</v>
      </c>
      <c r="P36" s="12">
        <v>98</v>
      </c>
      <c r="Q36" s="14">
        <f t="shared" si="7"/>
        <v>-1.3588324106693417E-2</v>
      </c>
      <c r="R36" s="12">
        <v>165.75</v>
      </c>
      <c r="S36" s="14">
        <f t="shared" si="8"/>
        <v>-5.400540054005476E-3</v>
      </c>
      <c r="T36" s="12">
        <v>119.45</v>
      </c>
      <c r="U36" s="14">
        <f t="shared" si="9"/>
        <v>-3.7081821846029817E-2</v>
      </c>
      <c r="V36" s="10">
        <f t="shared" si="10"/>
        <v>23225.154419887811</v>
      </c>
      <c r="W36" s="15">
        <f t="shared" si="11"/>
        <v>0.10000000000000009</v>
      </c>
      <c r="X36" s="10">
        <v>14707.8</v>
      </c>
      <c r="Y36" s="10">
        <f t="shared" si="12"/>
        <v>31.099999999998545</v>
      </c>
      <c r="Z36" s="39"/>
      <c r="AB36" s="39"/>
      <c r="AC36" s="15">
        <v>-7.2069421973819381E-3</v>
      </c>
      <c r="AD36" s="15">
        <v>2.4315068493150793E-2</v>
      </c>
      <c r="AE36" s="15">
        <v>2.7412615917660421E-2</v>
      </c>
      <c r="AF36" s="15">
        <v>4.4278264292039182E-3</v>
      </c>
      <c r="AG36" s="15">
        <v>3.3057851239669533E-2</v>
      </c>
      <c r="AH36" s="15">
        <v>1.1895088479595639E-2</v>
      </c>
      <c r="AI36" s="15">
        <v>-5.2607502287282948E-3</v>
      </c>
      <c r="AJ36" s="15">
        <v>1.1453441759234906E-4</v>
      </c>
      <c r="AK36" s="15">
        <v>1.6226889819577428E-2</v>
      </c>
      <c r="AL36" s="15">
        <v>6.9960582013792738E-3</v>
      </c>
      <c r="AM36" s="16"/>
    </row>
    <row r="37" spans="1:39" x14ac:dyDescent="0.25">
      <c r="A37" s="11">
        <v>44238</v>
      </c>
      <c r="B37" s="10">
        <v>332.65</v>
      </c>
      <c r="C37" s="14">
        <f t="shared" si="0"/>
        <v>-1.4370370370370478E-2</v>
      </c>
      <c r="D37" s="12">
        <v>151.05000000000001</v>
      </c>
      <c r="E37" s="14">
        <f t="shared" si="1"/>
        <v>1.0030090270812364E-2</v>
      </c>
      <c r="F37" s="12">
        <v>506.25</v>
      </c>
      <c r="G37" s="14">
        <f t="shared" si="2"/>
        <v>4.2650267804007491E-3</v>
      </c>
      <c r="H37" s="12">
        <v>226.45</v>
      </c>
      <c r="I37" s="14">
        <f t="shared" si="3"/>
        <v>4.138882501724539E-2</v>
      </c>
      <c r="J37" s="12">
        <v>133.85</v>
      </c>
      <c r="K37" s="14">
        <f t="shared" si="4"/>
        <v>1.2098298676748609E-2</v>
      </c>
      <c r="L37" s="12">
        <v>157.1</v>
      </c>
      <c r="M37" s="14">
        <f t="shared" si="5"/>
        <v>-3.3528145186096703E-2</v>
      </c>
      <c r="N37" s="12">
        <v>128.9</v>
      </c>
      <c r="O37" s="14">
        <f t="shared" si="6"/>
        <v>1.6561514195583715E-2</v>
      </c>
      <c r="P37" s="12">
        <v>95.2</v>
      </c>
      <c r="Q37" s="14">
        <f t="shared" si="7"/>
        <v>-2.8571428571428581E-2</v>
      </c>
      <c r="R37" s="12">
        <v>169</v>
      </c>
      <c r="S37" s="14">
        <f t="shared" si="8"/>
        <v>1.9607843137254832E-2</v>
      </c>
      <c r="T37" s="12">
        <v>124.95</v>
      </c>
      <c r="U37" s="14">
        <f t="shared" si="9"/>
        <v>4.6044370029300952E-2</v>
      </c>
      <c r="V37" s="10">
        <f t="shared" si="10"/>
        <v>25547.669861876591</v>
      </c>
      <c r="W37" s="15">
        <f t="shared" si="11"/>
        <v>9.9999999999999867E-2</v>
      </c>
      <c r="X37" s="10">
        <v>14982</v>
      </c>
      <c r="Y37" s="10">
        <f t="shared" si="12"/>
        <v>273.20000000000073</v>
      </c>
      <c r="Z37" s="39"/>
      <c r="AB37" s="39"/>
      <c r="AC37" s="15">
        <v>-1.4370370370370478E-2</v>
      </c>
      <c r="AD37" s="15">
        <v>1.0030090270812364E-2</v>
      </c>
      <c r="AE37" s="15">
        <v>4.2650267804007491E-3</v>
      </c>
      <c r="AF37" s="15">
        <v>6.9063479623823198E-3</v>
      </c>
      <c r="AG37" s="15">
        <v>3.2000000000000028E-2</v>
      </c>
      <c r="AH37" s="15">
        <v>9.5692712631882948E-3</v>
      </c>
      <c r="AI37" s="15">
        <v>4.138882501724539E-2</v>
      </c>
      <c r="AJ37" s="15">
        <v>-1.3093602076652777E-2</v>
      </c>
      <c r="AK37" s="15">
        <v>4.7636956249215157E-3</v>
      </c>
      <c r="AL37" s="15">
        <v>-1.3073789372143763E-2</v>
      </c>
      <c r="AM37" s="16"/>
    </row>
    <row r="38" spans="1:39" x14ac:dyDescent="0.25">
      <c r="A38" s="11">
        <v>44237</v>
      </c>
      <c r="B38" s="10">
        <v>331.2</v>
      </c>
      <c r="C38" s="14">
        <f t="shared" si="0"/>
        <v>-4.3589358184277227E-3</v>
      </c>
      <c r="D38" s="12">
        <v>152.44999999999999</v>
      </c>
      <c r="E38" s="14">
        <f t="shared" si="1"/>
        <v>9.2684541542533694E-3</v>
      </c>
      <c r="F38" s="12">
        <v>507.7</v>
      </c>
      <c r="G38" s="14">
        <f t="shared" si="2"/>
        <v>2.8641975308640877E-3</v>
      </c>
      <c r="H38" s="12">
        <v>227.55</v>
      </c>
      <c r="I38" s="14">
        <f t="shared" si="3"/>
        <v>4.8575844557299241E-3</v>
      </c>
      <c r="J38" s="12">
        <v>137.15</v>
      </c>
      <c r="K38" s="14">
        <f t="shared" si="4"/>
        <v>2.465446395218529E-2</v>
      </c>
      <c r="L38" s="12">
        <v>157.80000000000001</v>
      </c>
      <c r="M38" s="14">
        <f t="shared" si="5"/>
        <v>4.4557606619988199E-3</v>
      </c>
      <c r="N38" s="12">
        <v>130.65</v>
      </c>
      <c r="O38" s="14">
        <f t="shared" si="6"/>
        <v>1.3576415826221933E-2</v>
      </c>
      <c r="P38" s="12">
        <v>95.95</v>
      </c>
      <c r="Q38" s="14">
        <f t="shared" si="7"/>
        <v>7.8781512605041737E-3</v>
      </c>
      <c r="R38" s="12">
        <v>162.94999999999999</v>
      </c>
      <c r="S38" s="14">
        <f t="shared" si="8"/>
        <v>-3.5798816568047398E-2</v>
      </c>
      <c r="T38" s="12">
        <v>118.6</v>
      </c>
      <c r="U38" s="14">
        <f t="shared" si="9"/>
        <v>-5.082032813125259E-2</v>
      </c>
      <c r="V38" s="10">
        <f t="shared" si="10"/>
        <v>28102.436848064252</v>
      </c>
      <c r="W38" s="15">
        <f t="shared" si="11"/>
        <v>0.10000000000000009</v>
      </c>
      <c r="X38" s="10">
        <v>15097.35</v>
      </c>
      <c r="Y38" s="10">
        <f t="shared" si="12"/>
        <v>114.35000000000036</v>
      </c>
      <c r="Z38" s="39"/>
      <c r="AB38" s="39"/>
      <c r="AC38" s="15">
        <v>-4.3589358184277227E-3</v>
      </c>
      <c r="AD38" s="15">
        <v>9.2684541542533694E-3</v>
      </c>
      <c r="AE38" s="15">
        <v>2.8641975308640877E-3</v>
      </c>
      <c r="AF38" s="15">
        <v>-3.9597217492824743E-2</v>
      </c>
      <c r="AG38" s="15">
        <v>-7.7519379844961267E-2</v>
      </c>
      <c r="AH38" s="15">
        <v>-1.2152010605391061E-2</v>
      </c>
      <c r="AI38" s="15">
        <v>4.8575844557299241E-3</v>
      </c>
      <c r="AJ38" s="15">
        <v>2.9783777511314113E-3</v>
      </c>
      <c r="AK38" s="15">
        <v>2.2769806612601418E-3</v>
      </c>
      <c r="AL38" s="15">
        <v>7.647414044782308E-2</v>
      </c>
      <c r="AM38" s="16"/>
    </row>
    <row r="39" spans="1:39" x14ac:dyDescent="0.25">
      <c r="A39" s="11">
        <v>44236</v>
      </c>
      <c r="B39" s="10">
        <v>328.3</v>
      </c>
      <c r="C39" s="14">
        <f t="shared" si="0"/>
        <v>-8.7560386473429785E-3</v>
      </c>
      <c r="D39" s="12">
        <v>154.1</v>
      </c>
      <c r="E39" s="14">
        <f t="shared" si="1"/>
        <v>1.0823220728107596E-2</v>
      </c>
      <c r="F39" s="12">
        <v>501.35</v>
      </c>
      <c r="G39" s="14">
        <f t="shared" si="2"/>
        <v>-1.2507386251723429E-2</v>
      </c>
      <c r="H39" s="12">
        <v>229</v>
      </c>
      <c r="I39" s="14">
        <f t="shared" si="3"/>
        <v>6.37222588442099E-3</v>
      </c>
      <c r="J39" s="12">
        <v>138.30000000000001</v>
      </c>
      <c r="K39" s="14">
        <f t="shared" si="4"/>
        <v>8.3849799489610355E-3</v>
      </c>
      <c r="L39" s="12">
        <v>160.65</v>
      </c>
      <c r="M39" s="14">
        <f t="shared" si="5"/>
        <v>1.8060836501901045E-2</v>
      </c>
      <c r="N39" s="12">
        <v>130.05000000000001</v>
      </c>
      <c r="O39" s="14">
        <f t="shared" si="6"/>
        <v>-4.5924225028701748E-3</v>
      </c>
      <c r="P39" s="12">
        <v>97.3</v>
      </c>
      <c r="Q39" s="14">
        <f t="shared" si="7"/>
        <v>1.4069828035434995E-2</v>
      </c>
      <c r="R39" s="12">
        <v>164</v>
      </c>
      <c r="S39" s="14">
        <f t="shared" si="8"/>
        <v>6.4436943847807626E-3</v>
      </c>
      <c r="T39" s="12">
        <v>114.8</v>
      </c>
      <c r="U39" s="14">
        <f t="shared" si="9"/>
        <v>-3.204047217537942E-2</v>
      </c>
      <c r="V39" s="10">
        <f t="shared" si="10"/>
        <v>30912.680532870676</v>
      </c>
      <c r="W39" s="15">
        <f t="shared" si="11"/>
        <v>9.9999999999999867E-2</v>
      </c>
      <c r="X39" s="10">
        <v>14529.15</v>
      </c>
      <c r="Y39" s="10">
        <f t="shared" si="12"/>
        <v>-569.20000000000073</v>
      </c>
      <c r="Z39" s="39"/>
      <c r="AB39" s="39"/>
      <c r="AC39" s="15">
        <v>-8.7560386473429785E-3</v>
      </c>
      <c r="AD39" s="15">
        <v>1.0823220728107596E-2</v>
      </c>
      <c r="AE39" s="15">
        <v>-1.2507386251723429E-2</v>
      </c>
      <c r="AF39" s="15">
        <v>-9.1931317428961545E-3</v>
      </c>
      <c r="AG39" s="15">
        <v>4.2016806722688926E-3</v>
      </c>
      <c r="AH39" s="15">
        <v>-8.6110489823305603E-3</v>
      </c>
      <c r="AI39" s="15">
        <v>6.37222588442099E-3</v>
      </c>
      <c r="AJ39" s="15">
        <v>6.9803316621672717E-3</v>
      </c>
      <c r="AK39" s="15">
        <v>-1.1327918339401943E-2</v>
      </c>
      <c r="AL39" s="15">
        <v>-3.4812993399767178E-2</v>
      </c>
      <c r="AM39" s="16"/>
    </row>
    <row r="40" spans="1:39" x14ac:dyDescent="0.25">
      <c r="A40" s="11">
        <v>44235</v>
      </c>
      <c r="B40" s="10">
        <v>330.65</v>
      </c>
      <c r="C40" s="14">
        <f t="shared" si="0"/>
        <v>7.1580871154430792E-3</v>
      </c>
      <c r="D40" s="12">
        <v>150.69999999999999</v>
      </c>
      <c r="E40" s="14">
        <f t="shared" si="1"/>
        <v>-2.2063595068137598E-2</v>
      </c>
      <c r="F40" s="12">
        <v>503.1</v>
      </c>
      <c r="G40" s="14">
        <f t="shared" si="2"/>
        <v>3.4905754462950522E-3</v>
      </c>
      <c r="H40" s="12">
        <v>233.1</v>
      </c>
      <c r="I40" s="14">
        <f t="shared" si="3"/>
        <v>1.7903930131004442E-2</v>
      </c>
      <c r="J40" s="12">
        <v>139.25</v>
      </c>
      <c r="K40" s="14">
        <f t="shared" si="4"/>
        <v>6.8691250903831769E-3</v>
      </c>
      <c r="L40" s="12">
        <v>155.65</v>
      </c>
      <c r="M40" s="14">
        <f t="shared" si="5"/>
        <v>-3.1123560535325279E-2</v>
      </c>
      <c r="N40" s="12">
        <v>130.4</v>
      </c>
      <c r="O40" s="14">
        <f t="shared" si="6"/>
        <v>2.6912725874663757E-3</v>
      </c>
      <c r="P40" s="12">
        <v>99.85</v>
      </c>
      <c r="Q40" s="14">
        <f t="shared" si="7"/>
        <v>2.6207605344295892E-2</v>
      </c>
      <c r="R40" s="12">
        <v>164.1</v>
      </c>
      <c r="S40" s="14">
        <f t="shared" si="8"/>
        <v>6.0975609756086513E-4</v>
      </c>
      <c r="T40" s="12">
        <v>116.15</v>
      </c>
      <c r="U40" s="14">
        <f t="shared" si="9"/>
        <v>1.1759581881533254E-2</v>
      </c>
      <c r="V40" s="10">
        <f t="shared" si="10"/>
        <v>34003.948586157741</v>
      </c>
      <c r="W40" s="15">
        <f t="shared" si="11"/>
        <v>9.9999999999999867E-2</v>
      </c>
      <c r="X40" s="10">
        <v>14761.55</v>
      </c>
      <c r="Y40" s="10">
        <f t="shared" si="12"/>
        <v>231.39999999999964</v>
      </c>
      <c r="Z40" s="39"/>
      <c r="AB40" s="39"/>
      <c r="AC40" s="15">
        <v>7.1580871154430792E-3</v>
      </c>
      <c r="AD40" s="15">
        <v>-2.2063595068137598E-2</v>
      </c>
      <c r="AE40" s="15">
        <v>3.4905754462950522E-3</v>
      </c>
      <c r="AF40" s="15">
        <v>-2.4026787311811626E-3</v>
      </c>
      <c r="AG40" s="15">
        <v>-2.0920502092050208E-2</v>
      </c>
      <c r="AH40" s="15">
        <v>9.2047377326565094E-3</v>
      </c>
      <c r="AI40" s="15">
        <v>1.7903930131004442E-2</v>
      </c>
      <c r="AJ40" s="15">
        <v>-1.531921412431525E-3</v>
      </c>
      <c r="AK40" s="15">
        <v>1.1709528156378823E-2</v>
      </c>
      <c r="AL40" s="15">
        <v>-2.9136871660582098E-2</v>
      </c>
      <c r="AM40" s="16"/>
    </row>
    <row r="41" spans="1:39" x14ac:dyDescent="0.25">
      <c r="A41" s="11">
        <v>44232</v>
      </c>
      <c r="B41" s="10">
        <v>329.55</v>
      </c>
      <c r="C41" s="14">
        <f t="shared" si="0"/>
        <v>-3.3267805836986186E-3</v>
      </c>
      <c r="D41" s="12">
        <v>146</v>
      </c>
      <c r="E41" s="14">
        <f t="shared" si="1"/>
        <v>-3.1187790311877794E-2</v>
      </c>
      <c r="F41" s="12">
        <v>503.2</v>
      </c>
      <c r="G41" s="14">
        <f t="shared" si="2"/>
        <v>1.9876764062809471E-4</v>
      </c>
      <c r="H41" s="12">
        <v>234.35</v>
      </c>
      <c r="I41" s="14">
        <f t="shared" si="3"/>
        <v>5.3625053625052654E-3</v>
      </c>
      <c r="J41" s="12">
        <v>141.55000000000001</v>
      </c>
      <c r="K41" s="14">
        <f t="shared" si="4"/>
        <v>1.6517055655296264E-2</v>
      </c>
      <c r="L41" s="12">
        <v>158.44999999999999</v>
      </c>
      <c r="M41" s="14">
        <f t="shared" si="5"/>
        <v>1.7989078059749364E-2</v>
      </c>
      <c r="N41" s="12">
        <v>133.55000000000001</v>
      </c>
      <c r="O41" s="14">
        <f t="shared" si="6"/>
        <v>2.4156441717791521E-2</v>
      </c>
      <c r="P41" s="12">
        <v>99.95</v>
      </c>
      <c r="Q41" s="14">
        <f t="shared" si="7"/>
        <v>1.0015022533802487E-3</v>
      </c>
      <c r="R41" s="12">
        <v>166.65</v>
      </c>
      <c r="S41" s="14">
        <f t="shared" si="8"/>
        <v>1.553930530164549E-2</v>
      </c>
      <c r="T41" s="12">
        <v>116.15</v>
      </c>
      <c r="U41" s="14">
        <f t="shared" si="9"/>
        <v>0</v>
      </c>
      <c r="V41" s="10">
        <f t="shared" si="10"/>
        <v>37404.343444773513</v>
      </c>
      <c r="W41" s="15">
        <f t="shared" si="11"/>
        <v>9.9999999999999867E-2</v>
      </c>
      <c r="X41" s="10">
        <v>14919.1</v>
      </c>
      <c r="Y41" s="10">
        <f t="shared" si="12"/>
        <v>156.55000000000109</v>
      </c>
      <c r="Z41" s="39"/>
      <c r="AB41" s="39"/>
      <c r="AC41" s="15">
        <v>-3.3267805836986186E-3</v>
      </c>
      <c r="AD41" s="15">
        <v>-3.1187790311877794E-2</v>
      </c>
      <c r="AE41" s="15">
        <v>1.9876764062809471E-4</v>
      </c>
      <c r="AF41" s="15">
        <v>-1.4194573266033017E-2</v>
      </c>
      <c r="AG41" s="15">
        <v>2.5641025641025772E-2</v>
      </c>
      <c r="AH41" s="15">
        <v>1.4709498580466329E-2</v>
      </c>
      <c r="AI41" s="15">
        <v>5.3625053625052654E-3</v>
      </c>
      <c r="AJ41" s="15">
        <v>-2.4126423996010948E-2</v>
      </c>
      <c r="AK41" s="15">
        <v>-1.7469898260788375E-2</v>
      </c>
      <c r="AL41" s="15">
        <v>-1.9555247425601108E-3</v>
      </c>
      <c r="AM41" s="16"/>
    </row>
    <row r="42" spans="1:39" x14ac:dyDescent="0.25">
      <c r="A42" s="11">
        <v>44231</v>
      </c>
      <c r="B42" s="10">
        <v>346.85</v>
      </c>
      <c r="C42" s="14">
        <f t="shared" si="0"/>
        <v>5.2495827643756598E-2</v>
      </c>
      <c r="D42" s="12">
        <v>147.9</v>
      </c>
      <c r="E42" s="14">
        <f t="shared" si="1"/>
        <v>1.3013698630137016E-2</v>
      </c>
      <c r="F42" s="12">
        <v>501.55</v>
      </c>
      <c r="G42" s="14">
        <f t="shared" si="2"/>
        <v>-3.2790143084260315E-3</v>
      </c>
      <c r="H42" s="12">
        <v>229.95</v>
      </c>
      <c r="I42" s="14">
        <f t="shared" si="3"/>
        <v>-1.8775336035843804E-2</v>
      </c>
      <c r="J42" s="12">
        <v>140.85</v>
      </c>
      <c r="K42" s="14">
        <f t="shared" si="4"/>
        <v>-4.9452490286119311E-3</v>
      </c>
      <c r="L42" s="12">
        <v>160.85</v>
      </c>
      <c r="M42" s="14">
        <f t="shared" si="5"/>
        <v>1.5146733985484495E-2</v>
      </c>
      <c r="N42" s="12">
        <v>129.6</v>
      </c>
      <c r="O42" s="14">
        <f t="shared" si="6"/>
        <v>-2.9576937476600618E-2</v>
      </c>
      <c r="P42" s="12">
        <v>100.3</v>
      </c>
      <c r="Q42" s="14">
        <f t="shared" si="7"/>
        <v>3.5017508754375815E-3</v>
      </c>
      <c r="R42" s="12">
        <v>171.9</v>
      </c>
      <c r="S42" s="14">
        <f t="shared" si="8"/>
        <v>3.1503150315031592E-2</v>
      </c>
      <c r="T42" s="12">
        <v>114.9</v>
      </c>
      <c r="U42" s="14">
        <f t="shared" si="9"/>
        <v>-1.076194575979339E-2</v>
      </c>
      <c r="V42" s="10">
        <f t="shared" si="10"/>
        <v>41144.77778925086</v>
      </c>
      <c r="W42" s="15">
        <f t="shared" si="11"/>
        <v>9.9999999999999867E-2</v>
      </c>
      <c r="X42" s="10">
        <v>15245.6</v>
      </c>
      <c r="Y42" s="10">
        <f t="shared" si="12"/>
        <v>325.5</v>
      </c>
      <c r="Z42" s="39"/>
      <c r="AB42" s="39"/>
      <c r="AC42" s="15">
        <v>5.2495827643756598E-2</v>
      </c>
      <c r="AD42" s="15">
        <v>1.3013698630137016E-2</v>
      </c>
      <c r="AE42" s="15">
        <v>-3.2790143084260315E-3</v>
      </c>
      <c r="AF42" s="15">
        <v>2.858999350228153E-4</v>
      </c>
      <c r="AG42" s="15">
        <v>1.2499999999999956E-2</v>
      </c>
      <c r="AH42" s="15">
        <v>-1.0552752748342331E-2</v>
      </c>
      <c r="AI42" s="15">
        <v>-1.8775336035843804E-2</v>
      </c>
      <c r="AJ42" s="15">
        <v>5.699237481330055E-3</v>
      </c>
      <c r="AK42" s="15">
        <v>9.6581643154578511E-3</v>
      </c>
      <c r="AL42" s="15">
        <v>1.6416913975216385E-2</v>
      </c>
      <c r="AM42" s="16"/>
    </row>
    <row r="43" spans="1:39" x14ac:dyDescent="0.25">
      <c r="A43" s="11">
        <v>44230</v>
      </c>
      <c r="B43" s="10">
        <v>342.85</v>
      </c>
      <c r="C43" s="14">
        <f t="shared" si="0"/>
        <v>-1.1532362692806664E-2</v>
      </c>
      <c r="D43" s="12">
        <v>141.80000000000001</v>
      </c>
      <c r="E43" s="14">
        <f t="shared" si="1"/>
        <v>-4.1244083840432655E-2</v>
      </c>
      <c r="F43" s="12">
        <v>501.55</v>
      </c>
      <c r="G43" s="14">
        <f t="shared" si="2"/>
        <v>0</v>
      </c>
      <c r="H43" s="12">
        <v>216.75</v>
      </c>
      <c r="I43" s="14">
        <f t="shared" si="3"/>
        <v>-5.7403783431180688E-2</v>
      </c>
      <c r="J43" s="12">
        <v>143.6</v>
      </c>
      <c r="K43" s="14">
        <f t="shared" si="4"/>
        <v>1.9524316648917184E-2</v>
      </c>
      <c r="L43" s="12">
        <v>162.15</v>
      </c>
      <c r="M43" s="14">
        <f t="shared" si="5"/>
        <v>8.0820640348151507E-3</v>
      </c>
      <c r="N43" s="12">
        <v>130.9</v>
      </c>
      <c r="O43" s="14">
        <f t="shared" si="6"/>
        <v>1.0030864197530853E-2</v>
      </c>
      <c r="P43" s="12">
        <v>99.5</v>
      </c>
      <c r="Q43" s="14">
        <f t="shared" si="7"/>
        <v>-7.9760717846459883E-3</v>
      </c>
      <c r="R43" s="12">
        <v>171.1</v>
      </c>
      <c r="S43" s="14">
        <f t="shared" si="8"/>
        <v>-4.6538685282141445E-3</v>
      </c>
      <c r="T43" s="12">
        <v>114.2</v>
      </c>
      <c r="U43" s="14">
        <f t="shared" si="9"/>
        <v>-6.0922541340295844E-3</v>
      </c>
      <c r="V43" s="10">
        <f t="shared" si="10"/>
        <v>45259.255568175948</v>
      </c>
      <c r="W43" s="15">
        <f t="shared" si="11"/>
        <v>0.10000000000000009</v>
      </c>
      <c r="X43" s="10">
        <v>15080.75</v>
      </c>
      <c r="Y43" s="10">
        <f t="shared" si="12"/>
        <v>-165.85000000000036</v>
      </c>
      <c r="Z43" s="39"/>
      <c r="AB43" s="39"/>
      <c r="AC43" s="15">
        <v>-1.1532362692806664E-2</v>
      </c>
      <c r="AD43" s="15">
        <v>-4.1244083840432655E-2</v>
      </c>
      <c r="AE43" s="15">
        <v>0</v>
      </c>
      <c r="AF43" s="15">
        <v>3.2999012627970004E-3</v>
      </c>
      <c r="AG43" s="15">
        <v>8.2304526748970819E-3</v>
      </c>
      <c r="AH43" s="15">
        <v>-5.6777698610616101E-3</v>
      </c>
      <c r="AI43" s="15">
        <v>-5.7403783431180688E-2</v>
      </c>
      <c r="AJ43" s="15">
        <v>4.1427287294331094E-3</v>
      </c>
      <c r="AK43" s="15">
        <v>3.638131380451437E-3</v>
      </c>
      <c r="AL43" s="15">
        <v>-2.4065991227132821E-2</v>
      </c>
      <c r="AM43" s="16"/>
    </row>
    <row r="44" spans="1:39" x14ac:dyDescent="0.25">
      <c r="A44" s="11">
        <v>44229</v>
      </c>
      <c r="B44" s="10">
        <v>339.35</v>
      </c>
      <c r="C44" s="14">
        <f t="shared" si="0"/>
        <v>-1.0208546011375219E-2</v>
      </c>
      <c r="D44" s="12">
        <v>138.94999999999999</v>
      </c>
      <c r="E44" s="14">
        <f t="shared" si="1"/>
        <v>-2.0098730606488147E-2</v>
      </c>
      <c r="F44" s="12">
        <v>487.15</v>
      </c>
      <c r="G44" s="14">
        <f t="shared" si="2"/>
        <v>-2.8710995912670789E-2</v>
      </c>
      <c r="H44" s="12">
        <v>218.2</v>
      </c>
      <c r="I44" s="14">
        <f t="shared" si="3"/>
        <v>6.6897347174164068E-3</v>
      </c>
      <c r="J44" s="12">
        <v>137.25</v>
      </c>
      <c r="K44" s="14">
        <f t="shared" si="4"/>
        <v>-4.4220055710306405E-2</v>
      </c>
      <c r="L44" s="12">
        <v>153.05000000000001</v>
      </c>
      <c r="M44" s="14">
        <f t="shared" si="5"/>
        <v>-5.6120875732346587E-2</v>
      </c>
      <c r="N44" s="12">
        <v>129.1</v>
      </c>
      <c r="O44" s="14">
        <f t="shared" si="6"/>
        <v>-1.3750954927425618E-2</v>
      </c>
      <c r="P44" s="12">
        <v>99.05</v>
      </c>
      <c r="Q44" s="14">
        <f t="shared" si="7"/>
        <v>-4.5226130653266416E-3</v>
      </c>
      <c r="R44" s="12">
        <v>175.85</v>
      </c>
      <c r="S44" s="14">
        <f t="shared" si="8"/>
        <v>2.7761542957334795E-2</v>
      </c>
      <c r="T44" s="12">
        <v>115.15</v>
      </c>
      <c r="U44" s="14">
        <f t="shared" si="9"/>
        <v>8.3187390542907025E-3</v>
      </c>
      <c r="V44" s="10">
        <f t="shared" si="10"/>
        <v>49785.181124993542</v>
      </c>
      <c r="W44" s="15">
        <f t="shared" si="11"/>
        <v>0.10000000000000009</v>
      </c>
      <c r="X44" s="10">
        <v>14938.1</v>
      </c>
      <c r="Y44" s="10">
        <f t="shared" si="12"/>
        <v>-143.64999999999964</v>
      </c>
      <c r="Z44" s="39"/>
      <c r="AB44" s="39"/>
      <c r="AC44" s="15">
        <v>-1.0208546011375219E-2</v>
      </c>
      <c r="AD44" s="15">
        <v>-2.0098730606488147E-2</v>
      </c>
      <c r="AE44" s="15">
        <v>-2.8710995912670789E-2</v>
      </c>
      <c r="AF44" s="15">
        <v>-2.5121073213685285E-3</v>
      </c>
      <c r="AG44" s="15">
        <v>-3.2653061224489854E-2</v>
      </c>
      <c r="AH44" s="15">
        <v>-1.0748594845153558E-3</v>
      </c>
      <c r="AI44" s="15">
        <v>6.6897347174164068E-3</v>
      </c>
      <c r="AJ44" s="15">
        <v>-1.0430856653563247E-2</v>
      </c>
      <c r="AK44" s="15">
        <v>1.0624833986967452E-3</v>
      </c>
      <c r="AL44" s="15">
        <v>8.6974161743373912E-3</v>
      </c>
      <c r="AM44" s="16"/>
    </row>
    <row r="45" spans="1:39" x14ac:dyDescent="0.25">
      <c r="A45" s="11">
        <v>44228</v>
      </c>
      <c r="B45" s="10">
        <v>323.25</v>
      </c>
      <c r="C45" s="14">
        <f t="shared" si="0"/>
        <v>-4.7443642257256613E-2</v>
      </c>
      <c r="D45" s="12">
        <v>136.94999999999999</v>
      </c>
      <c r="E45" s="14">
        <f t="shared" si="1"/>
        <v>-1.4393666786613912E-2</v>
      </c>
      <c r="F45" s="12">
        <v>479.65</v>
      </c>
      <c r="G45" s="14">
        <f t="shared" si="2"/>
        <v>-1.5395668685209918E-2</v>
      </c>
      <c r="H45" s="12">
        <v>215.95</v>
      </c>
      <c r="I45" s="14">
        <f t="shared" si="3"/>
        <v>-1.0311640696608615E-2</v>
      </c>
      <c r="J45" s="12">
        <v>131.25</v>
      </c>
      <c r="K45" s="14">
        <f t="shared" si="4"/>
        <v>-4.3715846994535568E-2</v>
      </c>
      <c r="L45" s="12">
        <v>146.55000000000001</v>
      </c>
      <c r="M45" s="14">
        <f t="shared" si="5"/>
        <v>-4.2469781117281946E-2</v>
      </c>
      <c r="N45" s="12">
        <v>126.8</v>
      </c>
      <c r="O45" s="14">
        <f t="shared" si="6"/>
        <v>-1.7815646785437678E-2</v>
      </c>
      <c r="P45" s="12">
        <v>96.95</v>
      </c>
      <c r="Q45" s="14">
        <f t="shared" si="7"/>
        <v>-2.1201413427561766E-2</v>
      </c>
      <c r="R45" s="12">
        <v>182.55</v>
      </c>
      <c r="S45" s="14">
        <f t="shared" si="8"/>
        <v>3.8100653966448794E-2</v>
      </c>
      <c r="T45" s="12">
        <v>114.9</v>
      </c>
      <c r="U45" s="14">
        <f t="shared" si="9"/>
        <v>-2.1710811984367862E-3</v>
      </c>
      <c r="V45" s="10">
        <f t="shared" si="10"/>
        <v>54763.699237492896</v>
      </c>
      <c r="W45" s="15">
        <f t="shared" si="11"/>
        <v>0.10000000000000009</v>
      </c>
      <c r="X45" s="10">
        <v>14956.2</v>
      </c>
      <c r="Y45" s="10">
        <f t="shared" si="12"/>
        <v>17.100000000000364</v>
      </c>
      <c r="Z45" s="39"/>
      <c r="AB45" s="39"/>
      <c r="AC45" s="15">
        <v>-4.7443642257256613E-2</v>
      </c>
      <c r="AD45" s="15">
        <v>-1.4393666786613912E-2</v>
      </c>
      <c r="AE45" s="15">
        <v>-1.5395668685209918E-2</v>
      </c>
      <c r="AF45" s="15">
        <v>-1.5837573995222787E-2</v>
      </c>
      <c r="AG45" s="15">
        <v>-1.2658227848101333E-2</v>
      </c>
      <c r="AH45" s="15">
        <v>8.1373713824564042E-3</v>
      </c>
      <c r="AI45" s="15">
        <v>-1.0311640696608615E-2</v>
      </c>
      <c r="AJ45" s="15">
        <v>-8.1415929203538795E-3</v>
      </c>
      <c r="AK45" s="15">
        <v>-2.0009677066912257E-2</v>
      </c>
      <c r="AL45" s="15">
        <v>-2.8786959638419152E-2</v>
      </c>
      <c r="AM45" s="16"/>
    </row>
    <row r="46" spans="1:39" x14ac:dyDescent="0.25">
      <c r="A46" s="11">
        <v>44225</v>
      </c>
      <c r="B46" s="10">
        <v>309.45</v>
      </c>
      <c r="C46" s="14">
        <f t="shared" si="0"/>
        <v>-4.2691415313225067E-2</v>
      </c>
      <c r="D46" s="12">
        <v>137.6</v>
      </c>
      <c r="E46" s="14">
        <f t="shared" si="1"/>
        <v>4.7462577583059495E-3</v>
      </c>
      <c r="F46" s="12">
        <v>471.55</v>
      </c>
      <c r="G46" s="14">
        <f t="shared" si="2"/>
        <v>-1.6887313666214876E-2</v>
      </c>
      <c r="H46" s="12">
        <v>203.25</v>
      </c>
      <c r="I46" s="14">
        <f t="shared" si="3"/>
        <v>-5.8809909701319718E-2</v>
      </c>
      <c r="J46" s="12">
        <v>129</v>
      </c>
      <c r="K46" s="14">
        <f t="shared" si="4"/>
        <v>-1.7142857142857126E-2</v>
      </c>
      <c r="L46" s="12">
        <v>142.25</v>
      </c>
      <c r="M46" s="14">
        <f t="shared" si="5"/>
        <v>-2.9341521664960846E-2</v>
      </c>
      <c r="N46" s="12">
        <v>126.6</v>
      </c>
      <c r="O46" s="14">
        <f t="shared" si="6"/>
        <v>-1.577287066246047E-3</v>
      </c>
      <c r="P46" s="12">
        <v>94.15</v>
      </c>
      <c r="Q46" s="14">
        <f t="shared" si="7"/>
        <v>-2.8880866425992746E-2</v>
      </c>
      <c r="R46" s="12">
        <v>181.6</v>
      </c>
      <c r="S46" s="14">
        <f t="shared" si="8"/>
        <v>-5.2040536839222939E-3</v>
      </c>
      <c r="T46" s="12">
        <v>115.65</v>
      </c>
      <c r="U46" s="14">
        <f t="shared" si="9"/>
        <v>6.5274151436032213E-3</v>
      </c>
      <c r="V46" s="10">
        <f t="shared" si="10"/>
        <v>60240.069161242187</v>
      </c>
      <c r="W46" s="15">
        <f t="shared" si="11"/>
        <v>0.10000000000000009</v>
      </c>
      <c r="X46" s="10">
        <v>15098.4</v>
      </c>
      <c r="Y46" s="10">
        <f t="shared" si="12"/>
        <v>141.19999999999891</v>
      </c>
      <c r="Z46" s="39"/>
      <c r="AB46" s="39"/>
      <c r="AC46" s="15">
        <v>-4.2691415313225067E-2</v>
      </c>
      <c r="AD46" s="15">
        <v>4.7462577583059495E-3</v>
      </c>
      <c r="AE46" s="15">
        <v>-1.6887313666214876E-2</v>
      </c>
      <c r="AF46" s="15">
        <v>-2.8148578061520602E-2</v>
      </c>
      <c r="AG46" s="15">
        <v>-4.2735042735042694E-2</v>
      </c>
      <c r="AH46" s="15">
        <v>6.8042337454417012E-3</v>
      </c>
      <c r="AI46" s="15">
        <v>-5.8809909701319718E-2</v>
      </c>
      <c r="AJ46" s="15">
        <v>-1.7328892061226231E-2</v>
      </c>
      <c r="AK46" s="15">
        <v>-8.9190437510949794E-3</v>
      </c>
      <c r="AL46" s="15">
        <v>-4.6117459108978243E-2</v>
      </c>
      <c r="AM46" s="16"/>
    </row>
    <row r="47" spans="1:39" x14ac:dyDescent="0.25">
      <c r="A47" s="11">
        <v>44224</v>
      </c>
      <c r="B47" s="10">
        <v>311.14999999999998</v>
      </c>
      <c r="C47" s="14">
        <f t="shared" si="0"/>
        <v>5.4936177088382721E-3</v>
      </c>
      <c r="D47" s="12">
        <v>138.94999999999999</v>
      </c>
      <c r="E47" s="14">
        <f t="shared" si="1"/>
        <v>9.8110465116278966E-3</v>
      </c>
      <c r="F47" s="12">
        <v>480.75</v>
      </c>
      <c r="G47" s="14">
        <f t="shared" si="2"/>
        <v>1.9510126179620446E-2</v>
      </c>
      <c r="H47" s="12">
        <v>206.6</v>
      </c>
      <c r="I47" s="14">
        <f t="shared" si="3"/>
        <v>1.6482164821648215E-2</v>
      </c>
      <c r="J47" s="12">
        <v>125.9</v>
      </c>
      <c r="K47" s="14">
        <f t="shared" si="4"/>
        <v>-2.4031007751937894E-2</v>
      </c>
      <c r="L47" s="12">
        <v>132</v>
      </c>
      <c r="M47" s="14">
        <f t="shared" si="5"/>
        <v>-7.2056239015817258E-2</v>
      </c>
      <c r="N47" s="12">
        <v>128.19999999999999</v>
      </c>
      <c r="O47" s="14">
        <f t="shared" si="6"/>
        <v>1.2638230647709303E-2</v>
      </c>
      <c r="P47" s="12">
        <v>92</v>
      </c>
      <c r="Q47" s="14">
        <f t="shared" si="7"/>
        <v>-2.2835900159320244E-2</v>
      </c>
      <c r="R47" s="12">
        <v>172.4</v>
      </c>
      <c r="S47" s="14">
        <f t="shared" si="8"/>
        <v>-5.06607929515418E-2</v>
      </c>
      <c r="T47" s="12">
        <v>117.6</v>
      </c>
      <c r="U47" s="14">
        <f t="shared" si="9"/>
        <v>1.6861219195849486E-2</v>
      </c>
      <c r="V47" s="10">
        <f t="shared" si="10"/>
        <v>66264.076077366408</v>
      </c>
      <c r="W47" s="15">
        <f t="shared" si="11"/>
        <v>0.10000000000000009</v>
      </c>
      <c r="X47" s="10">
        <v>15174.8</v>
      </c>
      <c r="Y47" s="10">
        <f t="shared" si="12"/>
        <v>75.399999999999636</v>
      </c>
      <c r="Z47" s="39"/>
      <c r="AB47" s="39"/>
      <c r="AC47" s="15">
        <v>5.4936177088382721E-3</v>
      </c>
      <c r="AD47" s="15">
        <v>9.8110465116278966E-3</v>
      </c>
      <c r="AE47" s="15">
        <v>1.9510126179620446E-2</v>
      </c>
      <c r="AF47" s="15">
        <v>1.8784440402833891E-2</v>
      </c>
      <c r="AG47" s="15">
        <v>4.9107142857143016E-2</v>
      </c>
      <c r="AH47" s="15">
        <v>1.6122620257078557E-2</v>
      </c>
      <c r="AI47" s="15">
        <v>1.6482164821648215E-2</v>
      </c>
      <c r="AJ47" s="15">
        <v>2.9982647996448897E-2</v>
      </c>
      <c r="AK47" s="15">
        <v>2.7383611615536818E-2</v>
      </c>
      <c r="AL47" s="15">
        <v>4.0663548995083287E-2</v>
      </c>
      <c r="AM47" s="16"/>
    </row>
    <row r="48" spans="1:39" x14ac:dyDescent="0.25">
      <c r="A48" s="11">
        <v>44223</v>
      </c>
      <c r="B48" s="10">
        <v>303.7</v>
      </c>
      <c r="C48" s="14">
        <f t="shared" si="0"/>
        <v>-2.3943435641973321E-2</v>
      </c>
      <c r="D48" s="12">
        <v>139.94999999999999</v>
      </c>
      <c r="E48" s="14">
        <f t="shared" si="1"/>
        <v>7.1968333933070117E-3</v>
      </c>
      <c r="F48" s="12">
        <v>485.9</v>
      </c>
      <c r="G48" s="14">
        <f t="shared" si="2"/>
        <v>1.0712428497139825E-2</v>
      </c>
      <c r="H48" s="12">
        <v>210.65</v>
      </c>
      <c r="I48" s="14">
        <f t="shared" si="3"/>
        <v>1.9603097773475353E-2</v>
      </c>
      <c r="J48" s="12">
        <v>128.19999999999999</v>
      </c>
      <c r="K48" s="14">
        <f t="shared" si="4"/>
        <v>1.8268467037330982E-2</v>
      </c>
      <c r="L48" s="12">
        <v>127.95</v>
      </c>
      <c r="M48" s="14">
        <f t="shared" si="5"/>
        <v>-3.0681818181818143E-2</v>
      </c>
      <c r="N48" s="12">
        <v>125.9</v>
      </c>
      <c r="O48" s="14">
        <f t="shared" si="6"/>
        <v>-1.7940717628704972E-2</v>
      </c>
      <c r="P48" s="12">
        <v>88.95</v>
      </c>
      <c r="Q48" s="14">
        <f t="shared" si="7"/>
        <v>-3.3152173913043481E-2</v>
      </c>
      <c r="R48" s="12">
        <v>169.25</v>
      </c>
      <c r="S48" s="14">
        <f t="shared" si="8"/>
        <v>-1.8271461716937387E-2</v>
      </c>
      <c r="T48" s="12">
        <v>115.95</v>
      </c>
      <c r="U48" s="14">
        <f t="shared" si="9"/>
        <v>-1.4030612244897878E-2</v>
      </c>
      <c r="V48" s="10">
        <f t="shared" si="10"/>
        <v>72890.483685103041</v>
      </c>
      <c r="W48" s="15">
        <f t="shared" si="11"/>
        <v>9.9999999999999867E-2</v>
      </c>
      <c r="X48" s="10">
        <v>15030.95</v>
      </c>
      <c r="Y48" s="10">
        <f t="shared" si="12"/>
        <v>-144.84999999999854</v>
      </c>
      <c r="Z48" s="39"/>
      <c r="AB48" s="39"/>
      <c r="AC48" s="15">
        <v>-2.3943435641973321E-2</v>
      </c>
      <c r="AD48" s="15">
        <v>7.1968333933070117E-3</v>
      </c>
      <c r="AE48" s="15">
        <v>1.0712428497139825E-2</v>
      </c>
      <c r="AF48" s="15">
        <v>9.8318723188830504E-3</v>
      </c>
      <c r="AG48" s="15">
        <v>-1.2765957446808529E-2</v>
      </c>
      <c r="AH48" s="15">
        <v>3.9514866979655672E-2</v>
      </c>
      <c r="AI48" s="15">
        <v>1.9603097773475353E-2</v>
      </c>
      <c r="AJ48" s="15">
        <v>1.9432690800814889E-2</v>
      </c>
      <c r="AK48" s="15">
        <v>2.017800441100559E-2</v>
      </c>
      <c r="AL48" s="15">
        <v>1.2459465730611408E-2</v>
      </c>
      <c r="AM48" s="16"/>
    </row>
    <row r="49" spans="1:39" x14ac:dyDescent="0.25">
      <c r="A49" s="11">
        <v>44221</v>
      </c>
      <c r="B49" s="10">
        <v>309.55</v>
      </c>
      <c r="C49" s="14">
        <f t="shared" si="0"/>
        <v>1.9262430029634681E-2</v>
      </c>
      <c r="D49" s="12">
        <v>135.19999999999999</v>
      </c>
      <c r="E49" s="14">
        <f t="shared" si="1"/>
        <v>-3.3940693104680286E-2</v>
      </c>
      <c r="F49" s="12">
        <v>491.4</v>
      </c>
      <c r="G49" s="14">
        <f t="shared" si="2"/>
        <v>1.1319201481786445E-2</v>
      </c>
      <c r="H49" s="12">
        <v>207.8</v>
      </c>
      <c r="I49" s="14">
        <f t="shared" si="3"/>
        <v>-1.3529551388559158E-2</v>
      </c>
      <c r="J49" s="12">
        <v>129.15</v>
      </c>
      <c r="K49" s="14">
        <f t="shared" si="4"/>
        <v>7.4102964118565318E-3</v>
      </c>
      <c r="L49" s="12">
        <v>131.19999999999999</v>
      </c>
      <c r="M49" s="14">
        <f t="shared" si="5"/>
        <v>2.5400547088706427E-2</v>
      </c>
      <c r="N49" s="12">
        <v>123.8</v>
      </c>
      <c r="O49" s="14">
        <f t="shared" si="6"/>
        <v>-1.6679904686259017E-2</v>
      </c>
      <c r="P49" s="12">
        <v>91.6</v>
      </c>
      <c r="Q49" s="14">
        <f t="shared" si="7"/>
        <v>2.9792017987633423E-2</v>
      </c>
      <c r="R49" s="12">
        <v>167.45</v>
      </c>
      <c r="S49" s="14">
        <f t="shared" si="8"/>
        <v>-1.0635155096011872E-2</v>
      </c>
      <c r="T49" s="12">
        <v>116.25</v>
      </c>
      <c r="U49" s="14">
        <f t="shared" si="9"/>
        <v>2.5873221216041742E-3</v>
      </c>
      <c r="V49" s="10">
        <f t="shared" si="10"/>
        <v>80179.532053613351</v>
      </c>
      <c r="W49" s="15">
        <f t="shared" si="11"/>
        <v>0.10000000000000009</v>
      </c>
      <c r="X49" s="10">
        <v>14929.5</v>
      </c>
      <c r="Y49" s="10">
        <f t="shared" si="12"/>
        <v>-102.45000000000073</v>
      </c>
      <c r="Z49" s="39"/>
      <c r="AB49" s="39"/>
      <c r="AC49" s="15">
        <v>1.9262430029634681E-2</v>
      </c>
      <c r="AD49" s="15">
        <v>-3.3940693104680286E-2</v>
      </c>
      <c r="AE49" s="15">
        <v>1.1319201481786445E-2</v>
      </c>
      <c r="AF49" s="15">
        <v>2.4274406332453813E-2</v>
      </c>
      <c r="AG49" s="15">
        <v>1.2931034482758674E-2</v>
      </c>
      <c r="AH49" s="15">
        <v>3.4709154016643318E-3</v>
      </c>
      <c r="AI49" s="15">
        <v>-1.3529551388559158E-2</v>
      </c>
      <c r="AJ49" s="15">
        <v>1.8524212144504171E-2</v>
      </c>
      <c r="AK49" s="15">
        <v>9.2761533861793755E-3</v>
      </c>
      <c r="AL49" s="15">
        <v>1.1973661557219462E-2</v>
      </c>
      <c r="AM49" s="16"/>
    </row>
    <row r="50" spans="1:39" x14ac:dyDescent="0.25">
      <c r="A50" s="11">
        <v>44218</v>
      </c>
      <c r="B50" s="10">
        <v>314.10000000000002</v>
      </c>
      <c r="C50" s="14">
        <f t="shared" si="0"/>
        <v>1.4698756259085899E-2</v>
      </c>
      <c r="D50" s="12">
        <v>138.75</v>
      </c>
      <c r="E50" s="14">
        <f t="shared" si="1"/>
        <v>2.6257396449704151E-2</v>
      </c>
      <c r="F50" s="12">
        <v>495.15</v>
      </c>
      <c r="G50" s="14">
        <f t="shared" si="2"/>
        <v>7.6312576312576041E-3</v>
      </c>
      <c r="H50" s="12">
        <v>210.7</v>
      </c>
      <c r="I50" s="14">
        <f t="shared" si="3"/>
        <v>1.3955726660250134E-2</v>
      </c>
      <c r="J50" s="12">
        <v>131.85</v>
      </c>
      <c r="K50" s="14">
        <f t="shared" si="4"/>
        <v>2.0905923344947563E-2</v>
      </c>
      <c r="L50" s="12">
        <v>133.65</v>
      </c>
      <c r="M50" s="14">
        <f t="shared" si="5"/>
        <v>1.8673780487804992E-2</v>
      </c>
      <c r="N50" s="12">
        <v>128.05000000000001</v>
      </c>
      <c r="O50" s="14">
        <f t="shared" si="6"/>
        <v>3.4329563812601105E-2</v>
      </c>
      <c r="P50" s="12">
        <v>91.3</v>
      </c>
      <c r="Q50" s="14">
        <f t="shared" si="7"/>
        <v>-3.2751091703056012E-3</v>
      </c>
      <c r="R50" s="12">
        <v>167.3</v>
      </c>
      <c r="S50" s="14">
        <f t="shared" si="8"/>
        <v>-8.9578978799631503E-4</v>
      </c>
      <c r="T50" s="12">
        <v>117.75</v>
      </c>
      <c r="U50" s="14">
        <f t="shared" si="9"/>
        <v>1.2903225806451646E-2</v>
      </c>
      <c r="V50" s="10">
        <f t="shared" si="10"/>
        <v>88197.485258974688</v>
      </c>
      <c r="W50" s="15">
        <f t="shared" si="11"/>
        <v>0.10000000000000009</v>
      </c>
      <c r="X50" s="10">
        <v>14910.45</v>
      </c>
      <c r="Y50" s="10">
        <f t="shared" si="12"/>
        <v>-20.049999999999272</v>
      </c>
      <c r="Z50" s="39"/>
      <c r="AB50" s="39"/>
      <c r="AC50" s="15">
        <v>1.4698756259085899E-2</v>
      </c>
      <c r="AD50" s="15">
        <v>2.6257396449704151E-2</v>
      </c>
      <c r="AE50" s="15">
        <v>7.6312576312576041E-3</v>
      </c>
      <c r="AF50" s="15">
        <v>5.5950540958268791E-2</v>
      </c>
      <c r="AG50" s="15">
        <v>8.085106382978724E-2</v>
      </c>
      <c r="AH50" s="15">
        <v>4.063177196199419E-3</v>
      </c>
      <c r="AI50" s="15">
        <v>1.3955726660250134E-2</v>
      </c>
      <c r="AJ50" s="15">
        <v>1.188589540412055E-2</v>
      </c>
      <c r="AK50" s="15">
        <v>3.5852094916901667E-3</v>
      </c>
      <c r="AL50" s="15">
        <v>2.9759583928084199E-2</v>
      </c>
      <c r="AM50" s="16"/>
    </row>
    <row r="51" spans="1:39" x14ac:dyDescent="0.25">
      <c r="A51" s="11">
        <v>44217</v>
      </c>
      <c r="B51" s="10">
        <v>340.7</v>
      </c>
      <c r="C51" s="14">
        <f t="shared" si="0"/>
        <v>8.4686405603310977E-2</v>
      </c>
      <c r="D51" s="12">
        <v>141.69999999999999</v>
      </c>
      <c r="E51" s="14">
        <f t="shared" si="1"/>
        <v>2.1261261261261266E-2</v>
      </c>
      <c r="F51" s="12">
        <v>497.15</v>
      </c>
      <c r="G51" s="14">
        <f t="shared" si="2"/>
        <v>4.0391800464505412E-3</v>
      </c>
      <c r="H51" s="12">
        <v>213.7</v>
      </c>
      <c r="I51" s="14">
        <f t="shared" si="3"/>
        <v>1.4238253440911341E-2</v>
      </c>
      <c r="J51" s="12">
        <v>133.19999999999999</v>
      </c>
      <c r="K51" s="14">
        <f t="shared" si="4"/>
        <v>1.0238907849829282E-2</v>
      </c>
      <c r="L51" s="12">
        <v>133.19999999999999</v>
      </c>
      <c r="M51" s="14">
        <f t="shared" si="5"/>
        <v>-3.3670033670034627E-3</v>
      </c>
      <c r="N51" s="12">
        <v>128.05000000000001</v>
      </c>
      <c r="O51" s="14">
        <f t="shared" si="6"/>
        <v>0</v>
      </c>
      <c r="P51" s="12">
        <v>93.2</v>
      </c>
      <c r="Q51" s="14">
        <f t="shared" si="7"/>
        <v>2.0810514786418377E-2</v>
      </c>
      <c r="R51" s="12">
        <v>173.9</v>
      </c>
      <c r="S51" s="14">
        <f t="shared" si="8"/>
        <v>3.945008965929464E-2</v>
      </c>
      <c r="T51" s="12">
        <v>114.6</v>
      </c>
      <c r="U51" s="14">
        <f t="shared" si="9"/>
        <v>-2.6751592356687892E-2</v>
      </c>
      <c r="V51" s="10">
        <f t="shared" si="10"/>
        <v>97017.233784872151</v>
      </c>
      <c r="W51" s="15">
        <f t="shared" si="11"/>
        <v>9.9999999999999867E-2</v>
      </c>
      <c r="X51" s="10">
        <v>14721.3</v>
      </c>
      <c r="Y51" s="10">
        <f t="shared" si="12"/>
        <v>-190.15000000000146</v>
      </c>
      <c r="Z51" s="39"/>
      <c r="AB51" s="39"/>
      <c r="AC51" s="15">
        <v>8.4686405603310977E-2</v>
      </c>
      <c r="AD51" s="15">
        <v>2.1261261261261266E-2</v>
      </c>
      <c r="AE51" s="15">
        <v>4.0391800464505412E-3</v>
      </c>
      <c r="AF51" s="15">
        <v>2.4297423887587932E-2</v>
      </c>
      <c r="AG51" s="15">
        <v>1.5748031496063186E-2</v>
      </c>
      <c r="AH51" s="15">
        <v>-1.7307572581816588E-2</v>
      </c>
      <c r="AI51" s="15">
        <v>1.4238253440911341E-2</v>
      </c>
      <c r="AJ51" s="15">
        <v>-8.5766491404692946E-4</v>
      </c>
      <c r="AK51" s="15">
        <v>-8.8553177318276832E-3</v>
      </c>
      <c r="AL51" s="15">
        <v>-6.4248296019920881E-3</v>
      </c>
      <c r="AM51" s="16"/>
    </row>
    <row r="52" spans="1:39" x14ac:dyDescent="0.25">
      <c r="A52" s="11">
        <v>44216</v>
      </c>
      <c r="B52" s="10">
        <v>359.8</v>
      </c>
      <c r="C52" s="14">
        <f t="shared" si="0"/>
        <v>5.6061050777810539E-2</v>
      </c>
      <c r="D52" s="12">
        <v>145.1</v>
      </c>
      <c r="E52" s="14">
        <f t="shared" si="1"/>
        <v>2.399435426958374E-2</v>
      </c>
      <c r="F52" s="12">
        <v>509</v>
      </c>
      <c r="G52" s="14">
        <f t="shared" si="2"/>
        <v>2.3835864427235398E-2</v>
      </c>
      <c r="H52" s="12">
        <v>217.65</v>
      </c>
      <c r="I52" s="14">
        <f t="shared" si="3"/>
        <v>1.8483855872718946E-2</v>
      </c>
      <c r="J52" s="12">
        <v>137.35</v>
      </c>
      <c r="K52" s="14">
        <f t="shared" si="4"/>
        <v>3.1156156156156189E-2</v>
      </c>
      <c r="L52" s="12">
        <v>136.1</v>
      </c>
      <c r="M52" s="14">
        <f t="shared" si="5"/>
        <v>2.1771771771771808E-2</v>
      </c>
      <c r="N52" s="12">
        <v>125.55</v>
      </c>
      <c r="O52" s="14">
        <f t="shared" si="6"/>
        <v>-1.9523623584537408E-2</v>
      </c>
      <c r="P52" s="12">
        <v>94.05</v>
      </c>
      <c r="Q52" s="14">
        <f t="shared" si="7"/>
        <v>9.1201716738196215E-3</v>
      </c>
      <c r="R52" s="12">
        <v>174.25</v>
      </c>
      <c r="S52" s="14">
        <f t="shared" si="8"/>
        <v>2.012650948821193E-3</v>
      </c>
      <c r="T52" s="12">
        <v>115.65</v>
      </c>
      <c r="U52" s="14">
        <f t="shared" si="9"/>
        <v>9.162303664921545E-3</v>
      </c>
      <c r="V52" s="10">
        <f t="shared" si="10"/>
        <v>106718.95716335936</v>
      </c>
      <c r="W52" s="15">
        <f t="shared" si="11"/>
        <v>9.9999999999999867E-2</v>
      </c>
      <c r="X52" s="10">
        <v>14557.85</v>
      </c>
      <c r="Y52" s="10">
        <f t="shared" si="12"/>
        <v>-164.44999999999891</v>
      </c>
      <c r="Z52" s="39"/>
      <c r="AB52" s="39"/>
      <c r="AC52" s="15">
        <v>5.6061050777810539E-2</v>
      </c>
      <c r="AD52" s="15">
        <v>2.399435426958374E-2</v>
      </c>
      <c r="AE52" s="15">
        <v>2.3835864427235398E-2</v>
      </c>
      <c r="AF52" s="15">
        <v>-2.1291797656473377E-2</v>
      </c>
      <c r="AG52" s="15">
        <v>3.4883720930232398E-2</v>
      </c>
      <c r="AH52" s="15">
        <v>-4.9416087681879439E-3</v>
      </c>
      <c r="AI52" s="15">
        <v>1.8483855872718946E-2</v>
      </c>
      <c r="AJ52" s="15">
        <v>-1.8660894230049241E-4</v>
      </c>
      <c r="AK52" s="15">
        <v>1.0675504375582401E-2</v>
      </c>
      <c r="AL52" s="15">
        <v>1.4922655373453608E-2</v>
      </c>
      <c r="AM52" s="16"/>
    </row>
    <row r="53" spans="1:39" x14ac:dyDescent="0.25">
      <c r="A53" s="11">
        <v>44215</v>
      </c>
      <c r="B53" s="10">
        <v>362.3</v>
      </c>
      <c r="C53" s="14">
        <f t="shared" si="0"/>
        <v>6.9483046136742388E-3</v>
      </c>
      <c r="D53" s="12">
        <v>144.75</v>
      </c>
      <c r="E53" s="14">
        <f t="shared" si="1"/>
        <v>-2.4121295658166009E-3</v>
      </c>
      <c r="F53" s="12">
        <v>504.35</v>
      </c>
      <c r="G53" s="14">
        <f t="shared" si="2"/>
        <v>-9.13555992141446E-3</v>
      </c>
      <c r="H53" s="12">
        <v>218.85</v>
      </c>
      <c r="I53" s="14">
        <f t="shared" si="3"/>
        <v>5.5134390075808337E-3</v>
      </c>
      <c r="J53" s="12">
        <v>141.5</v>
      </c>
      <c r="K53" s="14">
        <f t="shared" si="4"/>
        <v>3.0214779759737853E-2</v>
      </c>
      <c r="L53" s="12">
        <v>141.94999999999999</v>
      </c>
      <c r="M53" s="14">
        <f t="shared" si="5"/>
        <v>4.2983100661278417E-2</v>
      </c>
      <c r="N53" s="12">
        <v>128.35</v>
      </c>
      <c r="O53" s="14">
        <f t="shared" si="6"/>
        <v>2.2301871764237369E-2</v>
      </c>
      <c r="P53" s="12">
        <v>96.1</v>
      </c>
      <c r="Q53" s="14">
        <f t="shared" si="7"/>
        <v>2.1796916533758592E-2</v>
      </c>
      <c r="R53" s="12">
        <v>174.6</v>
      </c>
      <c r="S53" s="14">
        <f t="shared" si="8"/>
        <v>2.008608321377281E-3</v>
      </c>
      <c r="T53" s="12">
        <v>116.65</v>
      </c>
      <c r="U53" s="14">
        <f t="shared" si="9"/>
        <v>8.6467790747946083E-3</v>
      </c>
      <c r="V53" s="10">
        <f t="shared" si="10"/>
        <v>117390.8528796953</v>
      </c>
      <c r="W53" s="15">
        <f t="shared" si="11"/>
        <v>0.10000000000000009</v>
      </c>
      <c r="X53" s="10">
        <v>14744</v>
      </c>
      <c r="Y53" s="10">
        <f t="shared" si="12"/>
        <v>185.14999999999964</v>
      </c>
      <c r="Z53" s="39"/>
      <c r="AB53" s="39"/>
      <c r="AC53" s="15">
        <v>6.9483046136742388E-3</v>
      </c>
      <c r="AD53" s="15">
        <v>-2.4121295658166009E-3</v>
      </c>
      <c r="AE53" s="15">
        <v>-9.13555992141446E-3</v>
      </c>
      <c r="AF53" s="15">
        <v>-1.8640190782109212E-2</v>
      </c>
      <c r="AG53" s="15">
        <v>-3.7453183520598232E-3</v>
      </c>
      <c r="AH53" s="15">
        <v>3.0560920223265953E-3</v>
      </c>
      <c r="AI53" s="15">
        <v>5.5134390075808337E-3</v>
      </c>
      <c r="AJ53" s="15">
        <v>-1.7021911978797211E-2</v>
      </c>
      <c r="AK53" s="15">
        <v>-1.4536992263056159E-2</v>
      </c>
      <c r="AL53" s="15">
        <v>-6.3212883333422787E-2</v>
      </c>
      <c r="AM53" s="16"/>
    </row>
    <row r="54" spans="1:39" x14ac:dyDescent="0.25">
      <c r="A54" s="11">
        <v>44214</v>
      </c>
      <c r="B54" s="10">
        <v>356</v>
      </c>
      <c r="C54" s="14">
        <f t="shared" si="0"/>
        <v>-1.7388904223019641E-2</v>
      </c>
      <c r="D54" s="12">
        <v>141.6</v>
      </c>
      <c r="E54" s="14">
        <f t="shared" si="1"/>
        <v>-2.1761658031088094E-2</v>
      </c>
      <c r="F54" s="12">
        <v>496.25</v>
      </c>
      <c r="G54" s="14">
        <f t="shared" si="2"/>
        <v>-1.6060275602260421E-2</v>
      </c>
      <c r="H54" s="12">
        <v>219.75</v>
      </c>
      <c r="I54" s="14">
        <f t="shared" si="3"/>
        <v>4.1124057573680428E-3</v>
      </c>
      <c r="J54" s="12">
        <v>140.1</v>
      </c>
      <c r="K54" s="14">
        <f t="shared" si="4"/>
        <v>-9.8939929328621945E-3</v>
      </c>
      <c r="L54" s="12">
        <v>138.55000000000001</v>
      </c>
      <c r="M54" s="14">
        <f t="shared" si="5"/>
        <v>-2.3952095808383089E-2</v>
      </c>
      <c r="N54" s="12">
        <v>128.5</v>
      </c>
      <c r="O54" s="14">
        <f t="shared" si="6"/>
        <v>1.1686793922867089E-3</v>
      </c>
      <c r="P54" s="12">
        <v>98.3</v>
      </c>
      <c r="Q54" s="14">
        <f t="shared" si="7"/>
        <v>2.2892819979188461E-2</v>
      </c>
      <c r="R54" s="12">
        <v>174.95</v>
      </c>
      <c r="S54" s="14">
        <f t="shared" si="8"/>
        <v>2.0045819014891109E-3</v>
      </c>
      <c r="T54" s="12">
        <v>116.75</v>
      </c>
      <c r="U54" s="14">
        <f t="shared" si="9"/>
        <v>8.5726532361762864E-4</v>
      </c>
      <c r="V54" s="10">
        <f t="shared" si="10"/>
        <v>129129.93816766483</v>
      </c>
      <c r="W54" s="15">
        <f t="shared" si="11"/>
        <v>0.10000000000000009</v>
      </c>
      <c r="X54" s="10">
        <v>14736.4</v>
      </c>
      <c r="Y54" s="10">
        <f t="shared" si="12"/>
        <v>-8.6000000000003638</v>
      </c>
      <c r="Z54" s="39"/>
      <c r="AB54" s="39"/>
      <c r="AC54" s="15">
        <v>-1.7388904223019641E-2</v>
      </c>
      <c r="AD54" s="15">
        <v>-2.1761658031088094E-2</v>
      </c>
      <c r="AE54" s="15">
        <v>-1.6060275602260421E-2</v>
      </c>
      <c r="AF54" s="15">
        <v>-1.6093037095814333E-2</v>
      </c>
      <c r="AG54" s="15">
        <v>-2.2556390977443663E-2</v>
      </c>
      <c r="AH54" s="15">
        <v>-1.2927660114677497E-2</v>
      </c>
      <c r="AI54" s="15">
        <v>4.1124057573680428E-3</v>
      </c>
      <c r="AJ54" s="15">
        <v>-3.4937151103179298E-3</v>
      </c>
      <c r="AK54" s="15">
        <v>-1.1945287821633288E-2</v>
      </c>
      <c r="AL54" s="15">
        <v>-1.7611733357187132E-2</v>
      </c>
      <c r="AM54" s="16"/>
    </row>
    <row r="55" spans="1:39" x14ac:dyDescent="0.25">
      <c r="A55" s="11">
        <v>44211</v>
      </c>
      <c r="B55" s="10">
        <v>368.55</v>
      </c>
      <c r="C55" s="14">
        <f t="shared" si="0"/>
        <v>3.5252808988764039E-2</v>
      </c>
      <c r="D55" s="12">
        <v>143.9</v>
      </c>
      <c r="E55" s="14">
        <f t="shared" si="1"/>
        <v>1.6242937853107486E-2</v>
      </c>
      <c r="F55" s="12">
        <v>512.1</v>
      </c>
      <c r="G55" s="14">
        <f t="shared" si="2"/>
        <v>3.1939546599496271E-2</v>
      </c>
      <c r="H55" s="12">
        <v>217.85</v>
      </c>
      <c r="I55" s="14">
        <f t="shared" si="3"/>
        <v>-8.6461888509670182E-3</v>
      </c>
      <c r="J55" s="12">
        <v>138.69999999999999</v>
      </c>
      <c r="K55" s="14">
        <f t="shared" si="4"/>
        <v>-9.992862241256284E-3</v>
      </c>
      <c r="L55" s="12">
        <v>132.9</v>
      </c>
      <c r="M55" s="14">
        <f t="shared" si="5"/>
        <v>-4.0779501984843036E-2</v>
      </c>
      <c r="N55" s="12">
        <v>128.75</v>
      </c>
      <c r="O55" s="14">
        <f t="shared" si="6"/>
        <v>1.9455252918287869E-3</v>
      </c>
      <c r="P55" s="12">
        <v>99.65</v>
      </c>
      <c r="Q55" s="14">
        <f t="shared" si="7"/>
        <v>1.3733468972533247E-2</v>
      </c>
      <c r="R55" s="12">
        <v>175.45</v>
      </c>
      <c r="S55" s="14">
        <f t="shared" si="8"/>
        <v>2.8579594169761968E-3</v>
      </c>
      <c r="T55" s="12">
        <v>118</v>
      </c>
      <c r="U55" s="14">
        <f t="shared" si="9"/>
        <v>1.0706638115631772E-2</v>
      </c>
      <c r="V55" s="10">
        <f t="shared" si="10"/>
        <v>142042.93198443131</v>
      </c>
      <c r="W55" s="15">
        <f t="shared" si="11"/>
        <v>9.9999999999999867E-2</v>
      </c>
      <c r="X55" s="10">
        <v>14814.75</v>
      </c>
      <c r="Y55" s="10">
        <f t="shared" si="12"/>
        <v>77.350000000000364</v>
      </c>
      <c r="Z55" s="39"/>
      <c r="AB55" s="39"/>
      <c r="AC55" s="15">
        <v>3.5252808988764039E-2</v>
      </c>
      <c r="AD55" s="15">
        <v>1.6242937853107486E-2</v>
      </c>
      <c r="AE55" s="15">
        <v>3.1939546599496271E-2</v>
      </c>
      <c r="AF55" s="15">
        <v>-2.3438090677688428E-2</v>
      </c>
      <c r="AG55" s="15">
        <v>5.0000000000000044E-2</v>
      </c>
      <c r="AH55" s="15">
        <v>7.9524993569408675E-3</v>
      </c>
      <c r="AI55" s="15">
        <v>-8.6461888509670182E-3</v>
      </c>
      <c r="AJ55" s="15">
        <v>2.5075263900003808E-2</v>
      </c>
      <c r="AK55" s="15">
        <v>3.6005276635369121E-3</v>
      </c>
      <c r="AL55" s="15">
        <v>2.2062329963688621E-2</v>
      </c>
      <c r="AM55" s="16"/>
    </row>
    <row r="56" spans="1:39" x14ac:dyDescent="0.25">
      <c r="A56" s="11">
        <v>44210</v>
      </c>
      <c r="B56" s="10">
        <v>373.15</v>
      </c>
      <c r="C56" s="14">
        <f t="shared" si="0"/>
        <v>1.2481345814679079E-2</v>
      </c>
      <c r="D56" s="12">
        <v>144.80000000000001</v>
      </c>
      <c r="E56" s="14">
        <f t="shared" si="1"/>
        <v>6.2543432939541344E-3</v>
      </c>
      <c r="F56" s="12">
        <v>520.4</v>
      </c>
      <c r="G56" s="14">
        <f t="shared" si="2"/>
        <v>1.620777191954681E-2</v>
      </c>
      <c r="H56" s="12">
        <v>214.15</v>
      </c>
      <c r="I56" s="14">
        <f t="shared" si="3"/>
        <v>-1.6984163415193931E-2</v>
      </c>
      <c r="J56" s="12">
        <v>143.25</v>
      </c>
      <c r="K56" s="14">
        <f t="shared" si="4"/>
        <v>3.280461427541459E-2</v>
      </c>
      <c r="L56" s="12">
        <v>137.30000000000001</v>
      </c>
      <c r="M56" s="14">
        <f t="shared" si="5"/>
        <v>3.3107599699021772E-2</v>
      </c>
      <c r="N56" s="12">
        <v>129.80000000000001</v>
      </c>
      <c r="O56" s="14">
        <f t="shared" si="6"/>
        <v>8.1553398058253901E-3</v>
      </c>
      <c r="P56" s="12">
        <v>97.55</v>
      </c>
      <c r="Q56" s="14">
        <f t="shared" si="7"/>
        <v>-2.1073758153537514E-2</v>
      </c>
      <c r="R56" s="12">
        <v>172.3</v>
      </c>
      <c r="S56" s="14">
        <f t="shared" si="8"/>
        <v>-1.7953833000854846E-2</v>
      </c>
      <c r="T56" s="12">
        <v>119.3</v>
      </c>
      <c r="U56" s="14">
        <f t="shared" si="9"/>
        <v>1.1016949152542255E-2</v>
      </c>
      <c r="V56" s="10">
        <f t="shared" si="10"/>
        <v>156247.22518287445</v>
      </c>
      <c r="W56" s="15">
        <f t="shared" si="11"/>
        <v>0.10000000000000009</v>
      </c>
      <c r="X56" s="10">
        <v>14549.4</v>
      </c>
      <c r="Y56" s="10">
        <f t="shared" si="12"/>
        <v>-266.35000000000036</v>
      </c>
      <c r="Z56" s="39"/>
      <c r="AB56" s="39"/>
      <c r="AC56" s="15">
        <v>1.2481345814679079E-2</v>
      </c>
      <c r="AD56" s="15">
        <v>6.2543432939541344E-3</v>
      </c>
      <c r="AE56" s="15">
        <v>1.620777191954681E-2</v>
      </c>
      <c r="AF56" s="15">
        <v>1.1948695450205049E-2</v>
      </c>
      <c r="AG56" s="15">
        <v>-9.8901098901098883E-2</v>
      </c>
      <c r="AH56" s="15">
        <v>2.0160347064202666E-2</v>
      </c>
      <c r="AI56" s="15">
        <v>-1.6984163415193931E-2</v>
      </c>
      <c r="AJ56" s="15">
        <v>1.8996988735640707E-2</v>
      </c>
      <c r="AK56" s="15">
        <v>5.3659517218982433E-3</v>
      </c>
      <c r="AL56" s="15">
        <v>1.368219367402701E-2</v>
      </c>
      <c r="AM56" s="16"/>
    </row>
    <row r="57" spans="1:39" x14ac:dyDescent="0.25">
      <c r="A57" s="11">
        <v>44209</v>
      </c>
      <c r="B57" s="10">
        <v>375.1</v>
      </c>
      <c r="C57" s="14">
        <f t="shared" si="0"/>
        <v>5.2257805172184479E-3</v>
      </c>
      <c r="D57" s="12">
        <v>144.94999999999999</v>
      </c>
      <c r="E57" s="14">
        <f t="shared" si="1"/>
        <v>1.035911602209838E-3</v>
      </c>
      <c r="F57" s="12">
        <v>514.75</v>
      </c>
      <c r="G57" s="14">
        <f t="shared" si="2"/>
        <v>-1.0857033051498766E-2</v>
      </c>
      <c r="H57" s="12">
        <v>211.25</v>
      </c>
      <c r="I57" s="14">
        <f t="shared" si="3"/>
        <v>-1.3541909876255032E-2</v>
      </c>
      <c r="J57" s="12">
        <v>146.65</v>
      </c>
      <c r="K57" s="14">
        <f t="shared" si="4"/>
        <v>2.3734729493891882E-2</v>
      </c>
      <c r="L57" s="12">
        <v>143.05000000000001</v>
      </c>
      <c r="M57" s="14">
        <f t="shared" si="5"/>
        <v>4.1879096868171928E-2</v>
      </c>
      <c r="N57" s="12">
        <v>131.05000000000001</v>
      </c>
      <c r="O57" s="14">
        <f t="shared" si="6"/>
        <v>9.6302003081663035E-3</v>
      </c>
      <c r="P57" s="12">
        <v>100.45</v>
      </c>
      <c r="Q57" s="14">
        <f t="shared" si="7"/>
        <v>2.9728344438749499E-2</v>
      </c>
      <c r="R57" s="10">
        <v>173.8</v>
      </c>
      <c r="S57" s="14">
        <f t="shared" si="8"/>
        <v>8.7057457922228298E-3</v>
      </c>
      <c r="T57" s="12">
        <v>119.35</v>
      </c>
      <c r="U57" s="14">
        <f t="shared" si="9"/>
        <v>4.1911148365469941E-4</v>
      </c>
      <c r="V57" s="10">
        <f t="shared" si="10"/>
        <v>171871.9477011619</v>
      </c>
      <c r="W57" s="15">
        <f t="shared" si="11"/>
        <v>0.10000000000000009</v>
      </c>
      <c r="X57" s="10">
        <v>14324.9</v>
      </c>
      <c r="Y57" s="10">
        <f t="shared" si="12"/>
        <v>-225.5</v>
      </c>
      <c r="Z57" s="39"/>
      <c r="AB57" s="39"/>
      <c r="AC57" s="15">
        <v>5.2257805172184479E-3</v>
      </c>
      <c r="AD57" s="15">
        <v>1.035911602209838E-3</v>
      </c>
      <c r="AE57" s="15">
        <v>-1.0857033051498766E-2</v>
      </c>
      <c r="AF57" s="15">
        <v>-1.1119045190247867E-2</v>
      </c>
      <c r="AG57" s="15">
        <v>-4.0650406504065817E-3</v>
      </c>
      <c r="AH57" s="15">
        <v>-1.0923266139959642E-2</v>
      </c>
      <c r="AI57" s="15">
        <v>-1.3541909876255032E-2</v>
      </c>
      <c r="AJ57" s="15">
        <v>1.2148850784385434E-2</v>
      </c>
      <c r="AK57" s="15">
        <v>-2.8224690066754876E-2</v>
      </c>
      <c r="AL57" s="15">
        <v>-3.5012532443789768E-2</v>
      </c>
      <c r="AM57" s="16"/>
    </row>
    <row r="58" spans="1:39" x14ac:dyDescent="0.25">
      <c r="A58" s="11">
        <v>44208</v>
      </c>
      <c r="B58" s="10">
        <v>391.45</v>
      </c>
      <c r="C58" s="14">
        <f t="shared" si="0"/>
        <v>4.3588376432951215E-2</v>
      </c>
      <c r="D58" s="12">
        <v>147.9</v>
      </c>
      <c r="E58" s="14">
        <f t="shared" si="1"/>
        <v>2.03518454639533E-2</v>
      </c>
      <c r="F58" s="12">
        <v>517.25</v>
      </c>
      <c r="G58" s="14">
        <f t="shared" si="2"/>
        <v>4.8567265662942116E-3</v>
      </c>
      <c r="H58" s="12">
        <v>206.45</v>
      </c>
      <c r="I58" s="14">
        <f t="shared" si="3"/>
        <v>-2.2721893491124301E-2</v>
      </c>
      <c r="J58" s="12">
        <v>145.80000000000001</v>
      </c>
      <c r="K58" s="14">
        <f t="shared" si="4"/>
        <v>-5.7961131946812072E-3</v>
      </c>
      <c r="L58" s="12">
        <v>144.80000000000001</v>
      </c>
      <c r="M58" s="14">
        <f t="shared" si="5"/>
        <v>1.2233484795526106E-2</v>
      </c>
      <c r="N58" s="12">
        <v>129.25</v>
      </c>
      <c r="O58" s="14">
        <f t="shared" si="6"/>
        <v>-1.3735215566577752E-2</v>
      </c>
      <c r="P58" s="12">
        <v>102.2</v>
      </c>
      <c r="Q58" s="14">
        <f t="shared" si="7"/>
        <v>1.7421602787456525E-2</v>
      </c>
      <c r="R58" s="12">
        <v>177.4</v>
      </c>
      <c r="S58" s="14">
        <f t="shared" si="8"/>
        <v>2.0713463751438344E-2</v>
      </c>
      <c r="T58" s="12">
        <v>119.65</v>
      </c>
      <c r="U58" s="14">
        <f t="shared" si="9"/>
        <v>2.5136154168412528E-3</v>
      </c>
      <c r="V58" s="10">
        <f t="shared" si="10"/>
        <v>189059.14247127809</v>
      </c>
      <c r="W58" s="15">
        <f t="shared" si="11"/>
        <v>9.9999999999999867E-2</v>
      </c>
      <c r="X58" s="10">
        <v>14507.3</v>
      </c>
      <c r="Y58" s="10">
        <f t="shared" si="12"/>
        <v>181.39999999999964</v>
      </c>
      <c r="Z58" s="39"/>
      <c r="AB58" s="39"/>
      <c r="AC58" s="15">
        <v>4.3588376432951215E-2</v>
      </c>
      <c r="AD58" s="15">
        <v>2.03518454639533E-2</v>
      </c>
      <c r="AE58" s="15">
        <v>4.8567265662942116E-3</v>
      </c>
      <c r="AF58" s="15">
        <v>9.4130389931916802E-3</v>
      </c>
      <c r="AG58" s="15">
        <v>-1.2244897959183709E-2</v>
      </c>
      <c r="AH58" s="15">
        <v>1.4964065167450968E-3</v>
      </c>
      <c r="AI58" s="15">
        <v>-2.2721893491124301E-2</v>
      </c>
      <c r="AJ58" s="15">
        <v>-1.1101899578272012E-2</v>
      </c>
      <c r="AK58" s="15">
        <v>5.0333180328907545E-3</v>
      </c>
      <c r="AL58" s="15">
        <v>1.2213590713934241E-3</v>
      </c>
      <c r="AM58" s="16"/>
    </row>
    <row r="59" spans="1:39" x14ac:dyDescent="0.25">
      <c r="A59" s="11">
        <v>44207</v>
      </c>
      <c r="B59" s="10">
        <v>408.4</v>
      </c>
      <c r="C59" s="14">
        <f t="shared" si="0"/>
        <v>4.3300549240005148E-2</v>
      </c>
      <c r="D59" s="12">
        <v>150.15</v>
      </c>
      <c r="E59" s="14">
        <f t="shared" si="1"/>
        <v>1.5212981744421983E-2</v>
      </c>
      <c r="F59" s="12">
        <v>523.29999999999995</v>
      </c>
      <c r="G59" s="14">
        <f t="shared" si="2"/>
        <v>1.1696471725471058E-2</v>
      </c>
      <c r="H59" s="12">
        <v>202.5</v>
      </c>
      <c r="I59" s="14">
        <f t="shared" si="3"/>
        <v>-1.913296197626535E-2</v>
      </c>
      <c r="J59" s="12">
        <v>146.65</v>
      </c>
      <c r="K59" s="14">
        <f t="shared" si="4"/>
        <v>5.8299039780520534E-3</v>
      </c>
      <c r="L59" s="12">
        <v>139.15</v>
      </c>
      <c r="M59" s="14">
        <f t="shared" si="5"/>
        <v>-3.9019337016574673E-2</v>
      </c>
      <c r="N59" s="12">
        <v>128.05000000000001</v>
      </c>
      <c r="O59" s="14">
        <f t="shared" si="6"/>
        <v>-9.2843326885879707E-3</v>
      </c>
      <c r="P59" s="12">
        <v>102.55</v>
      </c>
      <c r="Q59" s="14">
        <f t="shared" si="7"/>
        <v>3.424657534246478E-3</v>
      </c>
      <c r="R59" s="12">
        <v>178</v>
      </c>
      <c r="S59" s="14">
        <f t="shared" si="8"/>
        <v>3.3821871476888976E-3</v>
      </c>
      <c r="T59" s="12">
        <v>119.95</v>
      </c>
      <c r="U59" s="14">
        <f t="shared" si="9"/>
        <v>2.507312996238964E-3</v>
      </c>
      <c r="V59" s="10">
        <f t="shared" si="10"/>
        <v>207965.05671840589</v>
      </c>
      <c r="W59" s="15">
        <f t="shared" si="11"/>
        <v>9.9999999999999867E-2</v>
      </c>
      <c r="X59" s="10">
        <v>14845.1</v>
      </c>
      <c r="Y59" s="10">
        <f t="shared" si="12"/>
        <v>336.80000000000109</v>
      </c>
      <c r="Z59" s="39"/>
      <c r="AB59" s="39"/>
      <c r="AC59" s="15">
        <v>4.3300549240005148E-2</v>
      </c>
      <c r="AD59" s="15">
        <v>1.5212981744421983E-2</v>
      </c>
      <c r="AE59" s="15">
        <v>1.1696471725471058E-2</v>
      </c>
      <c r="AF59" s="15">
        <v>-3.0556194271990966E-2</v>
      </c>
      <c r="AG59" s="15">
        <v>-4.9586776859504078E-2</v>
      </c>
      <c r="AH59" s="15">
        <v>2.2391514794393608E-2</v>
      </c>
      <c r="AI59" s="15">
        <v>-1.913296197626535E-2</v>
      </c>
      <c r="AJ59" s="15">
        <v>3.2440313468198312E-3</v>
      </c>
      <c r="AK59" s="15">
        <v>5.0396081704651152E-4</v>
      </c>
      <c r="AL59" s="15">
        <v>-3.777396034142344E-2</v>
      </c>
      <c r="AM59" s="16"/>
    </row>
    <row r="60" spans="1:39" x14ac:dyDescent="0.25">
      <c r="A60" s="11">
        <v>44204</v>
      </c>
      <c r="B60" s="10">
        <v>419.4</v>
      </c>
      <c r="C60" s="14">
        <f t="shared" si="0"/>
        <v>2.693437806072474E-2</v>
      </c>
      <c r="D60" s="12">
        <v>166.8</v>
      </c>
      <c r="E60" s="14">
        <f t="shared" si="1"/>
        <v>0.11088911088911102</v>
      </c>
      <c r="F60" s="12">
        <v>517.65</v>
      </c>
      <c r="G60" s="14">
        <f t="shared" si="2"/>
        <v>-1.0796866042423026E-2</v>
      </c>
      <c r="H60" s="12">
        <v>201.5</v>
      </c>
      <c r="I60" s="14">
        <f t="shared" si="3"/>
        <v>-4.9382716049383157E-3</v>
      </c>
      <c r="J60" s="12">
        <v>141.69999999999999</v>
      </c>
      <c r="K60" s="14">
        <f t="shared" si="4"/>
        <v>-3.3753835663143605E-2</v>
      </c>
      <c r="L60" s="12">
        <v>128.9</v>
      </c>
      <c r="M60" s="14">
        <f t="shared" si="5"/>
        <v>-7.3661516349263434E-2</v>
      </c>
      <c r="N60" s="12">
        <v>127.55</v>
      </c>
      <c r="O60" s="14">
        <f t="shared" si="6"/>
        <v>-3.9047247169076149E-3</v>
      </c>
      <c r="P60" s="12">
        <v>100.15</v>
      </c>
      <c r="Q60" s="14">
        <f t="shared" si="7"/>
        <v>-2.3403217942467025E-2</v>
      </c>
      <c r="R60" s="12">
        <v>178.9</v>
      </c>
      <c r="S60" s="14">
        <f t="shared" si="8"/>
        <v>5.0561797752808335E-3</v>
      </c>
      <c r="T60" s="12">
        <v>122.05</v>
      </c>
      <c r="U60" s="14">
        <f t="shared" si="9"/>
        <v>1.7507294706127441E-2</v>
      </c>
      <c r="V60" s="10">
        <f t="shared" si="10"/>
        <v>228761.56239024649</v>
      </c>
      <c r="W60" s="15">
        <f t="shared" si="11"/>
        <v>0.10000000000000009</v>
      </c>
      <c r="X60" s="10">
        <v>14690.7</v>
      </c>
      <c r="Y60" s="10">
        <f t="shared" si="12"/>
        <v>-155.39999999999964</v>
      </c>
      <c r="Z60" s="39"/>
      <c r="AB60" s="39"/>
      <c r="AC60" s="15">
        <v>2.693437806072474E-2</v>
      </c>
      <c r="AD60" s="15">
        <v>0.11088911088911102</v>
      </c>
      <c r="AE60" s="15">
        <v>-1.0796866042423026E-2</v>
      </c>
      <c r="AF60" s="15">
        <v>1.9212017393596126E-2</v>
      </c>
      <c r="AG60" s="15">
        <v>2.1739130434782705E-2</v>
      </c>
      <c r="AH60" s="15">
        <v>-1.560248651764029E-2</v>
      </c>
      <c r="AI60" s="15">
        <v>-4.9382716049383157E-3</v>
      </c>
      <c r="AJ60" s="15">
        <v>-4.6577532335416505E-2</v>
      </c>
      <c r="AK60" s="15">
        <v>-1.7488076311605649E-2</v>
      </c>
      <c r="AL60" s="15">
        <v>-2.3098394214372098E-2</v>
      </c>
      <c r="AM60" s="16"/>
    </row>
    <row r="61" spans="1:39" x14ac:dyDescent="0.25">
      <c r="A61" s="11">
        <v>44203</v>
      </c>
      <c r="B61" s="10">
        <v>405.8</v>
      </c>
      <c r="C61" s="14">
        <f t="shared" si="0"/>
        <v>-3.2427277062470061E-2</v>
      </c>
      <c r="D61" s="12">
        <v>165.25</v>
      </c>
      <c r="E61" s="14">
        <f t="shared" si="1"/>
        <v>-9.2925659472422595E-3</v>
      </c>
      <c r="F61" s="12">
        <v>514.35</v>
      </c>
      <c r="G61" s="14">
        <f t="shared" si="2"/>
        <v>-6.374963778614795E-3</v>
      </c>
      <c r="H61" s="12">
        <v>202.8</v>
      </c>
      <c r="I61" s="14">
        <f t="shared" si="3"/>
        <v>6.4516129032259339E-3</v>
      </c>
      <c r="J61" s="12">
        <v>139.69999999999999</v>
      </c>
      <c r="K61" s="14">
        <f t="shared" si="4"/>
        <v>-1.4114326040931546E-2</v>
      </c>
      <c r="L61" s="12">
        <v>131</v>
      </c>
      <c r="M61" s="14">
        <f t="shared" si="5"/>
        <v>1.6291698991466319E-2</v>
      </c>
      <c r="N61" s="12">
        <v>128.75</v>
      </c>
      <c r="O61" s="14">
        <f t="shared" si="6"/>
        <v>9.4080752646021892E-3</v>
      </c>
      <c r="P61" s="12">
        <v>99</v>
      </c>
      <c r="Q61" s="14">
        <f t="shared" si="7"/>
        <v>-1.1482775836245684E-2</v>
      </c>
      <c r="R61" s="12">
        <v>182.8</v>
      </c>
      <c r="S61" s="14">
        <f t="shared" si="8"/>
        <v>2.1799888205701556E-2</v>
      </c>
      <c r="T61" s="12">
        <v>122.5</v>
      </c>
      <c r="U61" s="14">
        <f t="shared" si="9"/>
        <v>3.6870135190496534E-3</v>
      </c>
      <c r="V61" s="10">
        <f t="shared" si="10"/>
        <v>251637.71862927114</v>
      </c>
      <c r="W61" s="15">
        <f t="shared" si="11"/>
        <v>0.10000000000000009</v>
      </c>
      <c r="X61" s="10">
        <v>14867.35</v>
      </c>
      <c r="Y61" s="10">
        <f t="shared" si="12"/>
        <v>175.64999999999964</v>
      </c>
      <c r="Z61" s="39"/>
      <c r="AB61" s="39"/>
      <c r="AC61" s="15">
        <v>-3.2427277062470061E-2</v>
      </c>
      <c r="AD61" s="15">
        <v>-9.2925659472422595E-3</v>
      </c>
      <c r="AE61" s="15">
        <v>-6.374963778614795E-3</v>
      </c>
      <c r="AF61" s="15">
        <v>-1.1661581424212586E-2</v>
      </c>
      <c r="AG61" s="15">
        <v>1.7021276595744705E-2</v>
      </c>
      <c r="AH61" s="15">
        <v>-9.3467714954833525E-3</v>
      </c>
      <c r="AI61" s="15">
        <v>6.4516129032259339E-3</v>
      </c>
      <c r="AJ61" s="15">
        <v>-3.8068744760307749E-2</v>
      </c>
      <c r="AK61" s="15">
        <v>-2.8229036495882598E-2</v>
      </c>
      <c r="AL61" s="15">
        <v>-4.0563459264708945E-2</v>
      </c>
      <c r="AM61" s="16"/>
    </row>
    <row r="62" spans="1:39" x14ac:dyDescent="0.25">
      <c r="A62" s="11">
        <v>44202</v>
      </c>
      <c r="B62" s="10">
        <v>396</v>
      </c>
      <c r="C62" s="14">
        <f t="shared" si="0"/>
        <v>-2.4149827501232179E-2</v>
      </c>
      <c r="D62" s="12">
        <v>168.2</v>
      </c>
      <c r="E62" s="14">
        <f t="shared" si="1"/>
        <v>1.785173978819965E-2</v>
      </c>
      <c r="F62" s="12">
        <v>520.25</v>
      </c>
      <c r="G62" s="14">
        <f t="shared" si="2"/>
        <v>1.1470788373675544E-2</v>
      </c>
      <c r="H62" s="12">
        <v>205.4</v>
      </c>
      <c r="I62" s="14">
        <f t="shared" si="3"/>
        <v>1.2820512820512775E-2</v>
      </c>
      <c r="J62" s="12">
        <v>136.5</v>
      </c>
      <c r="K62" s="14">
        <f t="shared" si="4"/>
        <v>-2.2906227630636988E-2</v>
      </c>
      <c r="L62" s="12">
        <v>133</v>
      </c>
      <c r="M62" s="14">
        <f t="shared" si="5"/>
        <v>1.5267175572519109E-2</v>
      </c>
      <c r="N62" s="12">
        <v>128.1</v>
      </c>
      <c r="O62" s="14">
        <f t="shared" si="6"/>
        <v>-5.048543689320395E-3</v>
      </c>
      <c r="P62" s="12">
        <v>100.15</v>
      </c>
      <c r="Q62" s="14">
        <f t="shared" si="7"/>
        <v>1.1616161616161635E-2</v>
      </c>
      <c r="R62" s="12">
        <v>184.7</v>
      </c>
      <c r="S62" s="14">
        <f t="shared" si="8"/>
        <v>1.0393873085339012E-2</v>
      </c>
      <c r="T62" s="12">
        <v>123.2</v>
      </c>
      <c r="U62" s="14">
        <f t="shared" si="9"/>
        <v>5.7142857142857828E-3</v>
      </c>
      <c r="V62" s="10">
        <f t="shared" si="10"/>
        <v>276801.49049219827</v>
      </c>
      <c r="W62" s="15">
        <f t="shared" si="11"/>
        <v>0.10000000000000009</v>
      </c>
      <c r="X62" s="10">
        <v>14637.8</v>
      </c>
      <c r="Y62" s="10">
        <f t="shared" si="12"/>
        <v>-230.55000000000109</v>
      </c>
      <c r="Z62" s="39"/>
      <c r="AB62" s="39"/>
      <c r="AC62" s="15">
        <v>-2.4149827501232179E-2</v>
      </c>
      <c r="AD62" s="15">
        <v>1.785173978819965E-2</v>
      </c>
      <c r="AE62" s="15">
        <v>1.1470788373675544E-2</v>
      </c>
      <c r="AF62" s="15">
        <v>1.6220600162204502E-3</v>
      </c>
      <c r="AG62" s="15">
        <v>-8.3682008368201055E-3</v>
      </c>
      <c r="AH62" s="15">
        <v>2.0452962407919495E-2</v>
      </c>
      <c r="AI62" s="15">
        <v>1.2820512820512775E-2</v>
      </c>
      <c r="AJ62" s="15">
        <v>1.5806362159806575E-2</v>
      </c>
      <c r="AK62" s="15">
        <v>6.1659192825112008E-3</v>
      </c>
      <c r="AL62" s="15">
        <v>1.8357717185249145E-2</v>
      </c>
      <c r="AM62" s="16"/>
    </row>
    <row r="63" spans="1:39" x14ac:dyDescent="0.25">
      <c r="Z63" s="39"/>
      <c r="AB63" s="39"/>
    </row>
    <row r="64" spans="1:39" ht="18.600000000000001" x14ac:dyDescent="0.3">
      <c r="A64" s="5" t="s">
        <v>7</v>
      </c>
      <c r="C64" s="19">
        <f>AVERAGE(C4:C62)</f>
        <v>3.1619985538993388E-3</v>
      </c>
      <c r="D64" s="19"/>
      <c r="E64" s="19">
        <f>AVERAGE(E4:E62)</f>
        <v>4.9883923060212599E-3</v>
      </c>
      <c r="F64" s="19"/>
      <c r="G64" s="19">
        <f>AVERAGE(G4:G62)</f>
        <v>1.5494553584240766E-3</v>
      </c>
      <c r="H64" s="19"/>
      <c r="I64" s="19">
        <f>AVERAGE(I4:I62)</f>
        <v>-3.9550933891671023E-4</v>
      </c>
      <c r="J64" s="19"/>
      <c r="K64" s="19">
        <f>AVERAGE(K4:K62)</f>
        <v>1.0534470067629651E-3</v>
      </c>
      <c r="L64" s="19"/>
      <c r="M64" s="19">
        <f>AVERAGE(M4:M62)</f>
        <v>-1.3130946741045063E-3</v>
      </c>
      <c r="N64" s="19"/>
      <c r="O64" s="19">
        <f>AVERAGE(O4:O62)</f>
        <v>7.5046746132774672E-4</v>
      </c>
      <c r="P64" s="19"/>
      <c r="Q64" s="19">
        <f>AVERAGE(Q4:Q62)</f>
        <v>-6.7070679942059306E-4</v>
      </c>
      <c r="R64" s="19"/>
      <c r="S64" s="19">
        <f>AVERAGE(S4:S62)</f>
        <v>2.0981510991777939E-3</v>
      </c>
      <c r="T64" s="19"/>
      <c r="U64" s="19">
        <f>AVERAGE(U4:U62)</f>
        <v>1.367965235376165E-3</v>
      </c>
      <c r="W64" s="20">
        <f>AVERAGE(W4:W62)</f>
        <v>9.9999999999999881E-2</v>
      </c>
      <c r="Y64" s="15">
        <f>AVERAGE(Y4:Y62)</f>
        <v>7.3313559322033779</v>
      </c>
      <c r="Z64" s="39"/>
      <c r="AB64" s="39"/>
      <c r="AC64" s="21">
        <v>3.1619985538993388E-3</v>
      </c>
      <c r="AD64" s="19">
        <v>4.9883923060212599E-3</v>
      </c>
      <c r="AE64" s="21">
        <v>1.5494553584240766E-3</v>
      </c>
      <c r="AF64" s="21">
        <v>-4.8713115217706416E-4</v>
      </c>
      <c r="AG64" s="21">
        <v>4.2957286202798244E-3</v>
      </c>
      <c r="AH64" s="21">
        <v>4.2824443284837903E-4</v>
      </c>
      <c r="AI64" s="21">
        <v>-3.9550933891671023E-4</v>
      </c>
      <c r="AJ64" s="21">
        <v>-1.4712678562678798E-3</v>
      </c>
      <c r="AK64" s="21">
        <v>-8.9499194665011456E-4</v>
      </c>
      <c r="AL64" s="21">
        <v>-2.9735653101644742E-4</v>
      </c>
      <c r="AM64" s="22"/>
    </row>
    <row r="65" spans="1:38" s="23" customFormat="1" x14ac:dyDescent="0.2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C65" s="24"/>
      <c r="AD65" s="24"/>
      <c r="AE65" s="24"/>
      <c r="AF65" s="24"/>
      <c r="AG65" s="24"/>
      <c r="AH65" s="24"/>
      <c r="AI65" s="24"/>
      <c r="AJ65" s="24"/>
      <c r="AK65" s="24"/>
      <c r="AL65" s="24"/>
    </row>
    <row r="66" spans="1:38" ht="24.6" x14ac:dyDescent="0.4">
      <c r="AB66" s="42" t="s">
        <v>31</v>
      </c>
      <c r="AC66" s="42"/>
      <c r="AD66" s="42"/>
      <c r="AE66" s="42"/>
      <c r="AF66" s="42"/>
      <c r="AG66" s="42"/>
      <c r="AH66" s="42"/>
      <c r="AI66" s="42"/>
      <c r="AJ66" s="42"/>
      <c r="AK66" s="42"/>
      <c r="AL66" s="42"/>
    </row>
    <row r="67" spans="1:38" x14ac:dyDescent="0.25">
      <c r="AB67" s="11">
        <v>44287</v>
      </c>
      <c r="AC67" s="14">
        <f>AC4-$AC$64</f>
        <v>4.2895536101041659E-2</v>
      </c>
      <c r="AD67" s="14">
        <f>AD4-$AD$64</f>
        <v>2.5267010444469842E-2</v>
      </c>
      <c r="AE67" s="14">
        <f>AE4-$AE$64</f>
        <v>7.217896692510075E-3</v>
      </c>
      <c r="AF67" s="14">
        <f>AF4-$AF$64</f>
        <v>1.51664446119784E-2</v>
      </c>
      <c r="AG67" s="14">
        <f>AG4-$AG$64</f>
        <v>4.2824690227887707E-2</v>
      </c>
      <c r="AH67" s="14">
        <f>AH4-$AH$64</f>
        <v>1.0485290035380134E-2</v>
      </c>
      <c r="AI67" s="14">
        <f>AI4-$AI$64</f>
        <v>3.5681324441245464E-2</v>
      </c>
      <c r="AJ67" s="14">
        <f>AJ4-$AJ$64</f>
        <v>-1.6047705120539053E-2</v>
      </c>
      <c r="AK67" s="14">
        <f>AK4-$AK$64</f>
        <v>-2.1921396333321564E-2</v>
      </c>
      <c r="AL67" s="14">
        <f>AL4-$AL$64</f>
        <v>2.007388009736585E-2</v>
      </c>
    </row>
    <row r="68" spans="1:38" x14ac:dyDescent="0.25">
      <c r="AB68" s="11">
        <v>44286</v>
      </c>
      <c r="AC68" s="14">
        <f t="shared" ref="AC68:AC125" si="13">AC5-$AC$64</f>
        <v>-3.7359775698384917E-2</v>
      </c>
      <c r="AD68" s="14">
        <f t="shared" ref="AD68:AD125" si="14">AD5-$AD$64</f>
        <v>-2.4439193221352948E-2</v>
      </c>
      <c r="AE68" s="14">
        <f t="shared" ref="AE68:AE125" si="15">AE5-$AE$64</f>
        <v>-3.9935383966804822E-2</v>
      </c>
      <c r="AF68" s="14">
        <f t="shared" ref="AF68:AF125" si="16">AF5-$AF$64</f>
        <v>-8.7865538392911252E-3</v>
      </c>
      <c r="AG68" s="14">
        <f t="shared" ref="AG68:AG125" si="17">AG5-$AG$64</f>
        <v>-7.9295728620279782E-2</v>
      </c>
      <c r="AH68" s="14">
        <f t="shared" ref="AH68:AH125" si="18">AH5-$AH$64</f>
        <v>1.3076819966301289E-2</v>
      </c>
      <c r="AI68" s="14">
        <f t="shared" ref="AI68:AI125" si="19">AI5-$AI$64</f>
        <v>-6.6483443307038597E-3</v>
      </c>
      <c r="AJ68" s="14">
        <f t="shared" ref="AJ68:AJ125" si="20">AJ5-$AJ$64</f>
        <v>-1.0909615770645262E-2</v>
      </c>
      <c r="AK68" s="14">
        <f t="shared" ref="AK68:AK125" si="21">AK5-$AK$64</f>
        <v>4.9550235422266666E-3</v>
      </c>
      <c r="AL68" s="14">
        <f t="shared" ref="AL68:AL125" si="22">AL5-$AL$64</f>
        <v>-1.0211694617082299E-2</v>
      </c>
    </row>
    <row r="69" spans="1:38" x14ac:dyDescent="0.25">
      <c r="AB69" s="11">
        <v>44285</v>
      </c>
      <c r="AC69" s="14">
        <f t="shared" si="13"/>
        <v>-1.0391269725336352E-2</v>
      </c>
      <c r="AD69" s="14">
        <f t="shared" si="14"/>
        <v>1.1736617417821461E-2</v>
      </c>
      <c r="AE69" s="14">
        <f t="shared" si="15"/>
        <v>-7.5748480849143519E-3</v>
      </c>
      <c r="AF69" s="14">
        <f t="shared" si="16"/>
        <v>1.3566857576219823E-2</v>
      </c>
      <c r="AG69" s="14">
        <f t="shared" si="17"/>
        <v>-9.7011340256852856E-3</v>
      </c>
      <c r="AH69" s="14">
        <f t="shared" si="18"/>
        <v>-1.389729645834702E-2</v>
      </c>
      <c r="AI69" s="14">
        <f t="shared" si="19"/>
        <v>-1.7682293864744549E-2</v>
      </c>
      <c r="AJ69" s="14">
        <f t="shared" si="20"/>
        <v>1.4080456116930809E-2</v>
      </c>
      <c r="AK69" s="14">
        <f t="shared" si="21"/>
        <v>-5.1782965974912385E-3</v>
      </c>
      <c r="AL69" s="14">
        <f t="shared" si="22"/>
        <v>1.155259832998309E-2</v>
      </c>
    </row>
    <row r="70" spans="1:38" ht="24.6" x14ac:dyDescent="0.4">
      <c r="A70" s="25" t="s">
        <v>13</v>
      </c>
      <c r="B70" s="26"/>
      <c r="C70" s="15">
        <v>3.1619985538993388E-3</v>
      </c>
      <c r="D70" s="15">
        <v>4.9883923060212599E-3</v>
      </c>
      <c r="E70" s="15">
        <v>1.5494553584240766E-3</v>
      </c>
      <c r="F70" s="15">
        <v>-4.8713115217706416E-4</v>
      </c>
      <c r="G70" s="15">
        <v>4.2957286202798244E-3</v>
      </c>
      <c r="H70" s="15">
        <v>4.2824443284837903E-4</v>
      </c>
      <c r="I70" s="15">
        <v>-3.9550933891671023E-4</v>
      </c>
      <c r="J70" s="15">
        <v>-1.4712678562678798E-3</v>
      </c>
      <c r="K70" s="15">
        <v>-8.9499194665011456E-4</v>
      </c>
      <c r="L70" s="15">
        <v>-2.9735653101644742E-4</v>
      </c>
      <c r="AB70" s="11">
        <v>44281</v>
      </c>
      <c r="AC70" s="14">
        <f t="shared" si="13"/>
        <v>2.4033721463934097E-2</v>
      </c>
      <c r="AD70" s="14">
        <f t="shared" si="14"/>
        <v>-1.1109279834712814E-2</v>
      </c>
      <c r="AE70" s="14">
        <f t="shared" si="15"/>
        <v>-2.6121873630777313E-2</v>
      </c>
      <c r="AF70" s="14">
        <f t="shared" si="16"/>
        <v>-1.6587722245546235E-2</v>
      </c>
      <c r="AG70" s="14">
        <f t="shared" si="17"/>
        <v>-1.5165293837671066E-2</v>
      </c>
      <c r="AH70" s="14">
        <f t="shared" si="18"/>
        <v>-3.4133299148846205E-2</v>
      </c>
      <c r="AI70" s="14">
        <f t="shared" si="19"/>
        <v>-1.6616842094315611E-2</v>
      </c>
      <c r="AJ70" s="14">
        <f t="shared" si="20"/>
        <v>-3.3972318370542105E-2</v>
      </c>
      <c r="AK70" s="14">
        <f t="shared" si="21"/>
        <v>-2.8153147231137144E-2</v>
      </c>
      <c r="AL70" s="14">
        <f t="shared" si="22"/>
        <v>-1.3837953433604753E-2</v>
      </c>
    </row>
    <row r="71" spans="1:38" x14ac:dyDescent="0.25">
      <c r="AB71" s="11">
        <v>44280</v>
      </c>
      <c r="AC71" s="14">
        <f t="shared" si="13"/>
        <v>9.4248070016560194E-3</v>
      </c>
      <c r="AD71" s="14">
        <f t="shared" si="14"/>
        <v>3.8506603844863999E-2</v>
      </c>
      <c r="AE71" s="14">
        <f t="shared" si="15"/>
        <v>-1.6198217981884342E-2</v>
      </c>
      <c r="AF71" s="14">
        <f t="shared" si="16"/>
        <v>-1.1171603275311334E-3</v>
      </c>
      <c r="AG71" s="14">
        <f t="shared" si="17"/>
        <v>-2.6273750598301726E-2</v>
      </c>
      <c r="AH71" s="14">
        <f t="shared" si="18"/>
        <v>-3.5308955421243002E-2</v>
      </c>
      <c r="AI71" s="14">
        <f t="shared" si="19"/>
        <v>3.7146179211830716E-3</v>
      </c>
      <c r="AJ71" s="14">
        <f t="shared" si="20"/>
        <v>-3.2487044638147291E-4</v>
      </c>
      <c r="AK71" s="14">
        <f t="shared" si="21"/>
        <v>2.5915002673350136E-4</v>
      </c>
      <c r="AL71" s="14">
        <f t="shared" si="22"/>
        <v>-2.8516708066867224E-3</v>
      </c>
    </row>
    <row r="72" spans="1:38" x14ac:dyDescent="0.25">
      <c r="AB72" s="11">
        <v>44279</v>
      </c>
      <c r="AC72" s="14">
        <f t="shared" si="13"/>
        <v>1.8269634536542043E-2</v>
      </c>
      <c r="AD72" s="14">
        <f t="shared" si="14"/>
        <v>-7.5704653418015456E-3</v>
      </c>
      <c r="AE72" s="14">
        <f t="shared" si="15"/>
        <v>3.302651040348617E-2</v>
      </c>
      <c r="AF72" s="14">
        <f t="shared" si="16"/>
        <v>2.8532023065104758E-2</v>
      </c>
      <c r="AG72" s="14">
        <f t="shared" si="17"/>
        <v>9.1209889357248164E-2</v>
      </c>
      <c r="AH72" s="14">
        <f t="shared" si="18"/>
        <v>3.6026014524260255E-2</v>
      </c>
      <c r="AI72" s="14">
        <f t="shared" si="19"/>
        <v>2.0953165293548147E-2</v>
      </c>
      <c r="AJ72" s="14">
        <f t="shared" si="20"/>
        <v>1.6428532813532785E-2</v>
      </c>
      <c r="AK72" s="14">
        <f t="shared" si="21"/>
        <v>1.9248255564771732E-2</v>
      </c>
      <c r="AL72" s="14">
        <f t="shared" si="22"/>
        <v>7.5204920935525122E-3</v>
      </c>
    </row>
    <row r="73" spans="1:38" ht="24.6" x14ac:dyDescent="0.4">
      <c r="A73" s="25" t="s">
        <v>8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P73" s="19"/>
      <c r="AB73" s="11">
        <v>44278</v>
      </c>
      <c r="AC73" s="14">
        <f t="shared" si="13"/>
        <v>1.6980678743624831E-2</v>
      </c>
      <c r="AD73" s="14">
        <f t="shared" si="14"/>
        <v>1.350273195433367E-2</v>
      </c>
      <c r="AE73" s="14">
        <f t="shared" si="15"/>
        <v>1.2275931099228889E-2</v>
      </c>
      <c r="AF73" s="14">
        <f t="shared" si="16"/>
        <v>2.0122748794926079E-2</v>
      </c>
      <c r="AG73" s="14">
        <f t="shared" si="17"/>
        <v>3.1601707277155944E-2</v>
      </c>
      <c r="AH73" s="14">
        <f t="shared" si="18"/>
        <v>7.6369673328723466E-3</v>
      </c>
      <c r="AI73" s="14">
        <f t="shared" si="19"/>
        <v>2.9337394034448093E-2</v>
      </c>
      <c r="AJ73" s="14">
        <f t="shared" si="20"/>
        <v>1.4619928982768251E-2</v>
      </c>
      <c r="AK73" s="14">
        <f t="shared" si="21"/>
        <v>7.78358891566745E-3</v>
      </c>
      <c r="AL73" s="14">
        <f t="shared" si="22"/>
        <v>2.7906696634512031E-2</v>
      </c>
    </row>
    <row r="74" spans="1:38" x14ac:dyDescent="0.25">
      <c r="C74" s="7" t="s">
        <v>4</v>
      </c>
      <c r="D74" s="7" t="s">
        <v>2</v>
      </c>
      <c r="E74" s="7" t="s">
        <v>1</v>
      </c>
      <c r="F74" s="7" t="s">
        <v>3</v>
      </c>
      <c r="G74" s="7" t="s">
        <v>19</v>
      </c>
      <c r="H74" s="7" t="s">
        <v>20</v>
      </c>
      <c r="I74" s="7" t="s">
        <v>21</v>
      </c>
      <c r="J74" s="7" t="s">
        <v>22</v>
      </c>
      <c r="K74" s="7" t="s">
        <v>23</v>
      </c>
      <c r="L74" s="7" t="s">
        <v>24</v>
      </c>
      <c r="AB74" s="11">
        <v>44277</v>
      </c>
      <c r="AC74" s="14">
        <f t="shared" si="13"/>
        <v>-3.6207384540461712E-2</v>
      </c>
      <c r="AD74" s="14">
        <f t="shared" si="14"/>
        <v>-7.167041543493945E-3</v>
      </c>
      <c r="AE74" s="14">
        <f t="shared" si="15"/>
        <v>-1.2716641012885586E-2</v>
      </c>
      <c r="AF74" s="14">
        <f t="shared" si="16"/>
        <v>-1.1536820943631246E-2</v>
      </c>
      <c r="AG74" s="14">
        <f t="shared" si="17"/>
        <v>-1.4196718719289734E-2</v>
      </c>
      <c r="AH74" s="14">
        <f t="shared" si="18"/>
        <v>6.3744766555867806E-3</v>
      </c>
      <c r="AI74" s="14">
        <f t="shared" si="19"/>
        <v>1.7497219509933847E-2</v>
      </c>
      <c r="AJ74" s="14">
        <f t="shared" si="20"/>
        <v>9.2444127320494827E-4</v>
      </c>
      <c r="AK74" s="14">
        <f t="shared" si="21"/>
        <v>-3.2257997544889892E-3</v>
      </c>
      <c r="AL74" s="14">
        <f t="shared" si="22"/>
        <v>-1.0248042576235159E-2</v>
      </c>
    </row>
    <row r="75" spans="1:38" x14ac:dyDescent="0.25">
      <c r="B75" s="7" t="s">
        <v>4</v>
      </c>
      <c r="C75" s="27">
        <f t="array" ref="C75:L84">MMULT(TRANSPOSE(AC67:AL125),AC67:AL125)</f>
        <v>4.1242781838725776E-2</v>
      </c>
      <c r="D75" s="27">
        <v>1.4727271870971741E-2</v>
      </c>
      <c r="E75" s="27">
        <v>1.1893997789542192E-2</v>
      </c>
      <c r="F75" s="27">
        <v>1.0060823538087134E-2</v>
      </c>
      <c r="G75" s="27">
        <v>1.7876613901252343E-2</v>
      </c>
      <c r="H75" s="27">
        <v>-2.3409288186851682E-3</v>
      </c>
      <c r="I75" s="27">
        <v>5.3213627214409621E-3</v>
      </c>
      <c r="J75" s="27">
        <v>3.6997270339339276E-3</v>
      </c>
      <c r="K75" s="27">
        <v>3.2486163245288909E-3</v>
      </c>
      <c r="L75" s="27">
        <v>6.1184742440298957E-3</v>
      </c>
      <c r="AB75" s="11">
        <v>44274</v>
      </c>
      <c r="AC75" s="14">
        <f t="shared" si="13"/>
        <v>-2.1738288967966281E-2</v>
      </c>
      <c r="AD75" s="14">
        <f t="shared" si="14"/>
        <v>-1.22664126844783E-2</v>
      </c>
      <c r="AE75" s="14">
        <f t="shared" si="15"/>
        <v>-6.1102111408107597E-3</v>
      </c>
      <c r="AF75" s="14">
        <f t="shared" si="16"/>
        <v>9.9906222305324172E-3</v>
      </c>
      <c r="AG75" s="14">
        <f t="shared" si="17"/>
        <v>-2.9295728620279848E-2</v>
      </c>
      <c r="AH75" s="14">
        <f t="shared" si="18"/>
        <v>-1.7915070881938878E-2</v>
      </c>
      <c r="AI75" s="14">
        <f t="shared" si="19"/>
        <v>-1.31000658823223E-2</v>
      </c>
      <c r="AJ75" s="14">
        <f t="shared" si="20"/>
        <v>-1.7751084055024742E-2</v>
      </c>
      <c r="AK75" s="14">
        <f t="shared" si="21"/>
        <v>-2.4491233350108377E-2</v>
      </c>
      <c r="AL75" s="14">
        <f t="shared" si="22"/>
        <v>1.0055749704680008E-2</v>
      </c>
    </row>
    <row r="76" spans="1:38" x14ac:dyDescent="0.25">
      <c r="B76" s="7" t="s">
        <v>2</v>
      </c>
      <c r="C76" s="27">
        <v>1.4727271870971741E-2</v>
      </c>
      <c r="D76" s="27">
        <v>2.999304867903568E-2</v>
      </c>
      <c r="E76" s="27">
        <v>5.0578759118826543E-3</v>
      </c>
      <c r="F76" s="27">
        <v>7.8503886869909292E-3</v>
      </c>
      <c r="G76" s="27">
        <v>1.1010295094217968E-2</v>
      </c>
      <c r="H76" s="27">
        <v>-2.2391668644440648E-3</v>
      </c>
      <c r="I76" s="27">
        <v>5.2469329593382175E-3</v>
      </c>
      <c r="J76" s="27">
        <v>-1.4467560809975361E-4</v>
      </c>
      <c r="K76" s="27">
        <v>1.8193511030829051E-3</v>
      </c>
      <c r="L76" s="27">
        <v>4.4134280832488666E-3</v>
      </c>
      <c r="AB76" s="11">
        <v>44273</v>
      </c>
      <c r="AC76" s="14">
        <f t="shared" si="13"/>
        <v>-2.7291459614439819E-2</v>
      </c>
      <c r="AD76" s="14">
        <f t="shared" si="14"/>
        <v>-5.8956532654912304E-4</v>
      </c>
      <c r="AE76" s="14">
        <f t="shared" si="15"/>
        <v>-7.1128894153674495E-3</v>
      </c>
      <c r="AF76" s="14">
        <f t="shared" si="16"/>
        <v>-3.4527278069724956E-2</v>
      </c>
      <c r="AG76" s="14">
        <f t="shared" si="17"/>
        <v>1.1088886764335506E-2</v>
      </c>
      <c r="AH76" s="14">
        <f t="shared" si="18"/>
        <v>-4.2317476932145701E-2</v>
      </c>
      <c r="AI76" s="14">
        <f t="shared" si="19"/>
        <v>-2.3376636882209069E-2</v>
      </c>
      <c r="AJ76" s="14">
        <f t="shared" si="20"/>
        <v>-3.9956517019159119E-3</v>
      </c>
      <c r="AK76" s="14">
        <f t="shared" si="21"/>
        <v>-3.5965168068742169E-3</v>
      </c>
      <c r="AL76" s="14">
        <f t="shared" si="22"/>
        <v>-1.5476870519437944E-2</v>
      </c>
    </row>
    <row r="77" spans="1:38" x14ac:dyDescent="0.25">
      <c r="B77" s="7" t="s">
        <v>1</v>
      </c>
      <c r="C77" s="27">
        <v>1.1893997789542192E-2</v>
      </c>
      <c r="D77" s="27">
        <v>5.0578759118826543E-3</v>
      </c>
      <c r="E77" s="27">
        <v>1.7704696236530228E-2</v>
      </c>
      <c r="F77" s="27">
        <v>7.603573232982626E-3</v>
      </c>
      <c r="G77" s="27">
        <v>1.6931644321297932E-2</v>
      </c>
      <c r="H77" s="27">
        <v>5.4598176618424329E-3</v>
      </c>
      <c r="I77" s="27">
        <v>4.9726162455097306E-3</v>
      </c>
      <c r="J77" s="27">
        <v>8.263409142179684E-3</v>
      </c>
      <c r="K77" s="27">
        <v>7.3213311712372288E-3</v>
      </c>
      <c r="L77" s="27">
        <v>8.2890577660728985E-3</v>
      </c>
      <c r="AB77" s="11">
        <v>44272</v>
      </c>
      <c r="AC77" s="14">
        <f t="shared" si="13"/>
        <v>-8.4921732651816149E-3</v>
      </c>
      <c r="AD77" s="14">
        <f t="shared" si="14"/>
        <v>-1.1922698875364278E-2</v>
      </c>
      <c r="AE77" s="14">
        <f t="shared" si="15"/>
        <v>5.3614704862446037E-3</v>
      </c>
      <c r="AF77" s="14">
        <f t="shared" si="16"/>
        <v>2.3507388979064722E-2</v>
      </c>
      <c r="AG77" s="14">
        <f t="shared" si="17"/>
        <v>-9.3462336707849075E-3</v>
      </c>
      <c r="AH77" s="14">
        <f t="shared" si="18"/>
        <v>4.5825898033381553E-3</v>
      </c>
      <c r="AI77" s="14">
        <f t="shared" si="19"/>
        <v>-3.1995944830621549E-2</v>
      </c>
      <c r="AJ77" s="14">
        <f t="shared" si="20"/>
        <v>3.8790840064779002E-2</v>
      </c>
      <c r="AK77" s="14">
        <f t="shared" si="21"/>
        <v>2.6072004955047811E-2</v>
      </c>
      <c r="AL77" s="14">
        <f t="shared" si="22"/>
        <v>2.9174394013176754E-2</v>
      </c>
    </row>
    <row r="78" spans="1:38" x14ac:dyDescent="0.25">
      <c r="B78" s="7" t="s">
        <v>3</v>
      </c>
      <c r="C78" s="27">
        <v>1.0060823538087134E-2</v>
      </c>
      <c r="D78" s="27">
        <v>7.8503886869909292E-3</v>
      </c>
      <c r="E78" s="27">
        <v>7.603573232982626E-3</v>
      </c>
      <c r="F78" s="27">
        <v>2.2721550626083477E-2</v>
      </c>
      <c r="G78" s="27">
        <v>1.656376897146971E-2</v>
      </c>
      <c r="H78" s="27">
        <v>4.1161278951691894E-3</v>
      </c>
      <c r="I78" s="27">
        <v>6.3272746308347828E-3</v>
      </c>
      <c r="J78" s="27">
        <v>6.3340833589573212E-3</v>
      </c>
      <c r="K78" s="27">
        <v>7.1034166520310416E-3</v>
      </c>
      <c r="L78" s="27">
        <v>8.7710913362286959E-3</v>
      </c>
      <c r="AB78" s="11">
        <v>44271</v>
      </c>
      <c r="AC78" s="14">
        <f t="shared" si="13"/>
        <v>7.5554768852194899E-3</v>
      </c>
      <c r="AD78" s="14">
        <f t="shared" si="14"/>
        <v>1.1182133236058834E-2</v>
      </c>
      <c r="AE78" s="14">
        <f t="shared" si="15"/>
        <v>3.7234725924940176E-2</v>
      </c>
      <c r="AF78" s="14">
        <f t="shared" si="16"/>
        <v>2.2502846237199045E-2</v>
      </c>
      <c r="AG78" s="14">
        <f t="shared" si="17"/>
        <v>2.6161124171598438E-2</v>
      </c>
      <c r="AH78" s="14">
        <f t="shared" si="18"/>
        <v>7.5446253510981333E-3</v>
      </c>
      <c r="AI78" s="14">
        <f t="shared" si="19"/>
        <v>-1.2662420385679697E-2</v>
      </c>
      <c r="AJ78" s="14">
        <f t="shared" si="20"/>
        <v>-6.9167374430896002E-4</v>
      </c>
      <c r="AK78" s="14">
        <f t="shared" si="21"/>
        <v>-3.660027294859463E-5</v>
      </c>
      <c r="AL78" s="14">
        <f t="shared" si="22"/>
        <v>1.4431384495366042E-2</v>
      </c>
    </row>
    <row r="79" spans="1:38" x14ac:dyDescent="0.25">
      <c r="B79" s="7" t="s">
        <v>19</v>
      </c>
      <c r="C79" s="27">
        <v>1.7876613901252343E-2</v>
      </c>
      <c r="D79" s="27">
        <v>1.1010295094217968E-2</v>
      </c>
      <c r="E79" s="27">
        <v>1.6931644321297932E-2</v>
      </c>
      <c r="F79" s="27">
        <v>1.656376897146971E-2</v>
      </c>
      <c r="G79" s="27">
        <v>7.4182859221569142E-2</v>
      </c>
      <c r="H79" s="27">
        <v>2.7782820408454659E-3</v>
      </c>
      <c r="I79" s="27">
        <v>1.4744653898476312E-2</v>
      </c>
      <c r="J79" s="27">
        <v>4.8262247681217446E-3</v>
      </c>
      <c r="K79" s="27">
        <v>5.1639243682898121E-3</v>
      </c>
      <c r="L79" s="27">
        <v>7.2731953984350537E-3</v>
      </c>
      <c r="AB79" s="11">
        <v>44270</v>
      </c>
      <c r="AC79" s="14">
        <f t="shared" si="13"/>
        <v>-3.4565493639141763E-3</v>
      </c>
      <c r="AD79" s="14">
        <f t="shared" si="14"/>
        <v>-5.3500559588242503E-3</v>
      </c>
      <c r="AE79" s="14">
        <f t="shared" si="15"/>
        <v>-8.2615686253354227E-3</v>
      </c>
      <c r="AF79" s="14">
        <f t="shared" si="16"/>
        <v>4.4383831754087194E-3</v>
      </c>
      <c r="AG79" s="14">
        <f t="shared" si="17"/>
        <v>-1.4147945369048285E-2</v>
      </c>
      <c r="AH79" s="14">
        <f t="shared" si="18"/>
        <v>-1.5222923695788249E-2</v>
      </c>
      <c r="AI79" s="14">
        <f t="shared" si="19"/>
        <v>-1.1151279210517985E-2</v>
      </c>
      <c r="AJ79" s="14">
        <f t="shared" si="20"/>
        <v>-6.0431830107841675E-3</v>
      </c>
      <c r="AK79" s="14">
        <f t="shared" si="21"/>
        <v>-1.3220536742599254E-2</v>
      </c>
      <c r="AL79" s="14">
        <f t="shared" si="22"/>
        <v>1.0140248063975812E-2</v>
      </c>
    </row>
    <row r="80" spans="1:38" x14ac:dyDescent="0.25">
      <c r="B80" s="7" t="s">
        <v>20</v>
      </c>
      <c r="C80" s="27">
        <v>-2.3409288186851682E-3</v>
      </c>
      <c r="D80" s="27">
        <v>-2.2391668644440648E-3</v>
      </c>
      <c r="E80" s="27">
        <v>5.4598176618424329E-3</v>
      </c>
      <c r="F80" s="27">
        <v>4.1161278951691894E-3</v>
      </c>
      <c r="G80" s="27">
        <v>2.7782820408454659E-3</v>
      </c>
      <c r="H80" s="27">
        <v>1.367373422213965E-2</v>
      </c>
      <c r="I80" s="27">
        <v>4.7372218521943791E-3</v>
      </c>
      <c r="J80" s="27">
        <v>5.9840493652366846E-3</v>
      </c>
      <c r="K80" s="27">
        <v>6.9333030392906177E-3</v>
      </c>
      <c r="L80" s="27">
        <v>3.7734434486643366E-3</v>
      </c>
      <c r="AB80" s="11">
        <v>44267</v>
      </c>
      <c r="AC80" s="14">
        <f t="shared" si="13"/>
        <v>2.5712485830308138E-2</v>
      </c>
      <c r="AD80" s="14">
        <f t="shared" si="14"/>
        <v>1.5633894235223392E-2</v>
      </c>
      <c r="AE80" s="14">
        <f t="shared" si="15"/>
        <v>9.4314336712453505E-3</v>
      </c>
      <c r="AF80" s="14">
        <f t="shared" si="16"/>
        <v>1.4096121621141752E-2</v>
      </c>
      <c r="AG80" s="14">
        <f t="shared" si="17"/>
        <v>1.0629644514048355E-2</v>
      </c>
      <c r="AH80" s="14">
        <f t="shared" si="18"/>
        <v>-3.1873642284020341E-3</v>
      </c>
      <c r="AI80" s="14">
        <f t="shared" si="19"/>
        <v>-8.2133174163815433E-4</v>
      </c>
      <c r="AJ80" s="14">
        <f t="shared" si="20"/>
        <v>2.3812853286034243E-3</v>
      </c>
      <c r="AK80" s="14">
        <f t="shared" si="21"/>
        <v>-1.7793716689591286E-3</v>
      </c>
      <c r="AL80" s="14">
        <f t="shared" si="22"/>
        <v>1.2864430637174986E-2</v>
      </c>
    </row>
    <row r="81" spans="1:38" x14ac:dyDescent="0.25">
      <c r="B81" s="7" t="s">
        <v>21</v>
      </c>
      <c r="C81" s="27">
        <v>5.3213627214409621E-3</v>
      </c>
      <c r="D81" s="27">
        <v>5.2469329593382175E-3</v>
      </c>
      <c r="E81" s="27">
        <v>4.9726162455097306E-3</v>
      </c>
      <c r="F81" s="27">
        <v>6.3272746308347828E-3</v>
      </c>
      <c r="G81" s="27">
        <v>1.4744653898476312E-2</v>
      </c>
      <c r="H81" s="27">
        <v>4.7372218521943791E-3</v>
      </c>
      <c r="I81" s="27">
        <v>2.1595098919176246E-2</v>
      </c>
      <c r="J81" s="27">
        <v>2.0715121746953057E-3</v>
      </c>
      <c r="K81" s="27">
        <v>4.5746728306958785E-3</v>
      </c>
      <c r="L81" s="27">
        <v>8.1833742318959957E-3</v>
      </c>
      <c r="AB81" s="11">
        <v>44265</v>
      </c>
      <c r="AC81" s="14">
        <f t="shared" si="13"/>
        <v>-1.7301543385499739E-3</v>
      </c>
      <c r="AD81" s="14">
        <f t="shared" si="14"/>
        <v>-1.1369108364156765E-2</v>
      </c>
      <c r="AE81" s="14">
        <f t="shared" si="15"/>
        <v>1.4638534197711797E-2</v>
      </c>
      <c r="AF81" s="14">
        <f t="shared" si="16"/>
        <v>2.1234698517446568E-2</v>
      </c>
      <c r="AG81" s="14">
        <f t="shared" si="17"/>
        <v>5.5081929483478138E-3</v>
      </c>
      <c r="AH81" s="14">
        <f t="shared" si="18"/>
        <v>1.0049133954723854E-2</v>
      </c>
      <c r="AI81" s="14">
        <f t="shared" si="19"/>
        <v>6.7307919899887931E-3</v>
      </c>
      <c r="AJ81" s="14">
        <f t="shared" si="20"/>
        <v>-3.4019910447030208E-3</v>
      </c>
      <c r="AK81" s="14">
        <f t="shared" si="21"/>
        <v>5.1462059952773866E-3</v>
      </c>
      <c r="AL81" s="14">
        <f t="shared" si="22"/>
        <v>-7.3051888710354708E-4</v>
      </c>
    </row>
    <row r="82" spans="1:38" x14ac:dyDescent="0.25">
      <c r="B82" s="7" t="s">
        <v>22</v>
      </c>
      <c r="C82" s="27">
        <v>3.6997270339339276E-3</v>
      </c>
      <c r="D82" s="27">
        <v>-1.4467560809975361E-4</v>
      </c>
      <c r="E82" s="27">
        <v>8.263409142179684E-3</v>
      </c>
      <c r="F82" s="27">
        <v>6.3340833589573212E-3</v>
      </c>
      <c r="G82" s="27">
        <v>4.8262247681217446E-3</v>
      </c>
      <c r="H82" s="27">
        <v>5.9840493652366846E-3</v>
      </c>
      <c r="I82" s="27">
        <v>2.0715121746953057E-3</v>
      </c>
      <c r="J82" s="27">
        <v>1.6191823735286409E-2</v>
      </c>
      <c r="K82" s="27">
        <v>1.0567498945678072E-2</v>
      </c>
      <c r="L82" s="27">
        <v>1.0927814509687316E-2</v>
      </c>
      <c r="AB82" s="11">
        <v>44264</v>
      </c>
      <c r="AC82" s="14">
        <f t="shared" si="13"/>
        <v>2.6951417129359237E-4</v>
      </c>
      <c r="AD82" s="14">
        <f t="shared" si="14"/>
        <v>-6.4154347605344542E-3</v>
      </c>
      <c r="AE82" s="14">
        <f t="shared" si="15"/>
        <v>-2.5701562244343921E-2</v>
      </c>
      <c r="AF82" s="14">
        <f t="shared" si="16"/>
        <v>4.6577125128866442E-3</v>
      </c>
      <c r="AG82" s="14">
        <f t="shared" si="17"/>
        <v>-2.3713204348435268E-2</v>
      </c>
      <c r="AH82" s="14">
        <f t="shared" si="18"/>
        <v>-1.3602380932163805E-2</v>
      </c>
      <c r="AI82" s="14">
        <f t="shared" si="19"/>
        <v>6.6909088546553636E-3</v>
      </c>
      <c r="AJ82" s="14">
        <f t="shared" si="20"/>
        <v>-1.5047388723785591E-2</v>
      </c>
      <c r="AK82" s="14">
        <f t="shared" si="21"/>
        <v>-5.6176507209283353E-3</v>
      </c>
      <c r="AL82" s="14">
        <f t="shared" si="22"/>
        <v>4.6228218624568508E-3</v>
      </c>
    </row>
    <row r="83" spans="1:38" x14ac:dyDescent="0.25">
      <c r="B83" s="7" t="s">
        <v>23</v>
      </c>
      <c r="C83" s="27">
        <v>3.2486163245288909E-3</v>
      </c>
      <c r="D83" s="27">
        <v>1.8193511030829051E-3</v>
      </c>
      <c r="E83" s="27">
        <v>7.3213311712372288E-3</v>
      </c>
      <c r="F83" s="27">
        <v>7.1034166520310416E-3</v>
      </c>
      <c r="G83" s="27">
        <v>5.1639243682898121E-3</v>
      </c>
      <c r="H83" s="27">
        <v>6.9333030392906177E-3</v>
      </c>
      <c r="I83" s="27">
        <v>4.5746728306958785E-3</v>
      </c>
      <c r="J83" s="27">
        <v>1.0567498945678072E-2</v>
      </c>
      <c r="K83" s="27">
        <v>1.3543443086726467E-2</v>
      </c>
      <c r="L83" s="27">
        <v>1.0539418359680463E-2</v>
      </c>
      <c r="AB83" s="11">
        <v>44263</v>
      </c>
      <c r="AC83" s="14">
        <f t="shared" si="13"/>
        <v>-3.1218379185895748E-4</v>
      </c>
      <c r="AD83" s="14">
        <f t="shared" si="14"/>
        <v>2.0377809909055647E-2</v>
      </c>
      <c r="AE83" s="14">
        <f t="shared" si="15"/>
        <v>2.4464236058110902E-2</v>
      </c>
      <c r="AF83" s="14">
        <f t="shared" si="16"/>
        <v>5.0995126125701041E-4</v>
      </c>
      <c r="AG83" s="14">
        <f t="shared" si="17"/>
        <v>3.5308231775759813E-2</v>
      </c>
      <c r="AH83" s="14">
        <f t="shared" si="18"/>
        <v>-1.1322035654135577E-2</v>
      </c>
      <c r="AI83" s="14">
        <f t="shared" si="19"/>
        <v>1.3579732465200606E-3</v>
      </c>
      <c r="AJ83" s="14">
        <f t="shared" si="20"/>
        <v>-5.8119992092443094E-3</v>
      </c>
      <c r="AK83" s="14">
        <f t="shared" si="21"/>
        <v>-1.3526745544950914E-2</v>
      </c>
      <c r="AL83" s="14">
        <f t="shared" si="22"/>
        <v>-1.6579131803138334E-2</v>
      </c>
    </row>
    <row r="84" spans="1:38" x14ac:dyDescent="0.25">
      <c r="B84" s="7" t="s">
        <v>24</v>
      </c>
      <c r="C84" s="27">
        <v>6.1184742440298957E-3</v>
      </c>
      <c r="D84" s="27">
        <v>4.4134280832488666E-3</v>
      </c>
      <c r="E84" s="27">
        <v>8.2890577660728985E-3</v>
      </c>
      <c r="F84" s="27">
        <v>8.7710913362286959E-3</v>
      </c>
      <c r="G84" s="27">
        <v>7.2731953984350537E-3</v>
      </c>
      <c r="H84" s="27">
        <v>3.7734434486643366E-3</v>
      </c>
      <c r="I84" s="27">
        <v>8.1833742318959957E-3</v>
      </c>
      <c r="J84" s="27">
        <v>1.0927814509687316E-2</v>
      </c>
      <c r="K84" s="27">
        <v>1.0539418359680463E-2</v>
      </c>
      <c r="L84" s="27">
        <v>3.3911360677392775E-2</v>
      </c>
      <c r="AB84" s="11">
        <v>44260</v>
      </c>
      <c r="AC84" s="14">
        <f t="shared" si="13"/>
        <v>-1.8933524555604288E-2</v>
      </c>
      <c r="AD84" s="14">
        <f t="shared" si="14"/>
        <v>-2.2009358600281626E-3</v>
      </c>
      <c r="AE84" s="14">
        <f t="shared" si="15"/>
        <v>-4.086376453518456E-2</v>
      </c>
      <c r="AF84" s="14">
        <f t="shared" si="16"/>
        <v>-5.1721267548103383E-3</v>
      </c>
      <c r="AG84" s="14">
        <f t="shared" si="17"/>
        <v>4.6617614162492056E-4</v>
      </c>
      <c r="AH84" s="14">
        <f t="shared" si="18"/>
        <v>1.1781178206318309E-2</v>
      </c>
      <c r="AI84" s="14">
        <f t="shared" si="19"/>
        <v>3.0397401081476367E-3</v>
      </c>
      <c r="AJ84" s="14">
        <f t="shared" si="20"/>
        <v>-1.2790382901733241E-2</v>
      </c>
      <c r="AK84" s="14">
        <f t="shared" si="21"/>
        <v>1.2608111322036765E-3</v>
      </c>
      <c r="AL84" s="14">
        <f t="shared" si="22"/>
        <v>1.2827541406060097E-2</v>
      </c>
    </row>
    <row r="85" spans="1:38" ht="24.6" x14ac:dyDescent="0.4">
      <c r="A85" s="25" t="s">
        <v>9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AB85" s="11">
        <v>44259</v>
      </c>
      <c r="AC85" s="14">
        <f t="shared" si="13"/>
        <v>2.8742144653838262E-2</v>
      </c>
      <c r="AD85" s="14">
        <f t="shared" si="14"/>
        <v>2.454600658209545E-2</v>
      </c>
      <c r="AE85" s="14">
        <f t="shared" si="15"/>
        <v>1.0738182209692162E-2</v>
      </c>
      <c r="AF85" s="14">
        <f t="shared" si="16"/>
        <v>-8.2098836863804558E-4</v>
      </c>
      <c r="AG85" s="14">
        <f t="shared" si="17"/>
        <v>3.8358299815739016E-2</v>
      </c>
      <c r="AH85" s="14">
        <f t="shared" si="18"/>
        <v>-2.3363812735188614E-3</v>
      </c>
      <c r="AI85" s="14">
        <f t="shared" si="19"/>
        <v>5.9097745031457477E-3</v>
      </c>
      <c r="AJ85" s="14">
        <f t="shared" si="20"/>
        <v>1.1838094012567571E-2</v>
      </c>
      <c r="AK85" s="14">
        <f t="shared" si="21"/>
        <v>1.4741171365210148E-2</v>
      </c>
      <c r="AL85" s="14">
        <f t="shared" si="22"/>
        <v>1.2837149621046842E-2</v>
      </c>
    </row>
    <row r="86" spans="1:38" x14ac:dyDescent="0.25">
      <c r="C86" s="7" t="s">
        <v>4</v>
      </c>
      <c r="D86" s="7" t="s">
        <v>2</v>
      </c>
      <c r="E86" s="7" t="s">
        <v>1</v>
      </c>
      <c r="F86" s="7" t="s">
        <v>3</v>
      </c>
      <c r="G86" s="7" t="s">
        <v>19</v>
      </c>
      <c r="H86" s="7" t="s">
        <v>20</v>
      </c>
      <c r="I86" s="7" t="s">
        <v>21</v>
      </c>
      <c r="J86" s="7" t="s">
        <v>22</v>
      </c>
      <c r="K86" s="7" t="s">
        <v>23</v>
      </c>
      <c r="L86" s="7" t="s">
        <v>24</v>
      </c>
      <c r="AB86" s="11">
        <v>44258</v>
      </c>
      <c r="AC86" s="14">
        <f t="shared" si="13"/>
        <v>-1.015696218008846E-2</v>
      </c>
      <c r="AD86" s="14">
        <f t="shared" si="14"/>
        <v>-7.3508627751403422E-3</v>
      </c>
      <c r="AE86" s="14">
        <f t="shared" si="15"/>
        <v>9.3224044684705708E-3</v>
      </c>
      <c r="AF86" s="14">
        <f t="shared" si="16"/>
        <v>1.2551381904756506E-2</v>
      </c>
      <c r="AG86" s="14">
        <f t="shared" si="17"/>
        <v>9.3406350160838442E-3</v>
      </c>
      <c r="AH86" s="14">
        <f t="shared" si="18"/>
        <v>-1.9758797371408508E-3</v>
      </c>
      <c r="AI86" s="14">
        <f t="shared" si="19"/>
        <v>1.5876886426839593E-3</v>
      </c>
      <c r="AJ86" s="14">
        <f t="shared" si="20"/>
        <v>1.1393468780836627E-2</v>
      </c>
      <c r="AK86" s="14">
        <f t="shared" si="21"/>
        <v>3.9772623339013992E-3</v>
      </c>
      <c r="AL86" s="14">
        <f t="shared" si="22"/>
        <v>-7.2377136539099373E-3</v>
      </c>
    </row>
    <row r="87" spans="1:38" x14ac:dyDescent="0.25">
      <c r="B87" s="7" t="s">
        <v>4</v>
      </c>
      <c r="C87" s="15">
        <f t="array" ref="C87:L96">MINVERSE(C75:L84)</f>
        <v>38.37682173752755</v>
      </c>
      <c r="D87" s="15">
        <v>-11.092388858712196</v>
      </c>
      <c r="E87" s="15">
        <v>-23.749040314721821</v>
      </c>
      <c r="F87" s="15">
        <v>-7.5971436367609524</v>
      </c>
      <c r="G87" s="15">
        <v>-0.66356463324070691</v>
      </c>
      <c r="H87" s="15">
        <v>17.090523703707788</v>
      </c>
      <c r="I87" s="15">
        <v>-3.0711760173998659</v>
      </c>
      <c r="J87" s="15">
        <v>-1.5736345721219658</v>
      </c>
      <c r="K87" s="15">
        <v>1.9691515683563381</v>
      </c>
      <c r="L87" s="15">
        <v>1.1663242012004706</v>
      </c>
      <c r="AB87" s="11">
        <v>44257</v>
      </c>
      <c r="AC87" s="14">
        <f t="shared" si="13"/>
        <v>-3.0493641270157437E-2</v>
      </c>
      <c r="AD87" s="14">
        <f t="shared" si="14"/>
        <v>-4.9643331412922584E-2</v>
      </c>
      <c r="AE87" s="14">
        <f t="shared" si="15"/>
        <v>-7.5012147820432175E-3</v>
      </c>
      <c r="AF87" s="14">
        <f t="shared" si="16"/>
        <v>-4.3153030511689242E-2</v>
      </c>
      <c r="AG87" s="14">
        <f t="shared" si="17"/>
        <v>1.3641491110661709E-2</v>
      </c>
      <c r="AH87" s="14">
        <f t="shared" si="18"/>
        <v>-7.5173713988845202E-3</v>
      </c>
      <c r="AI87" s="14">
        <f t="shared" si="19"/>
        <v>1.5735739797847424E-4</v>
      </c>
      <c r="AJ87" s="14">
        <f t="shared" si="20"/>
        <v>-2.7593523182398334E-2</v>
      </c>
      <c r="AK87" s="14">
        <f t="shared" si="21"/>
        <v>-1.6348641801838027E-2</v>
      </c>
      <c r="AL87" s="14">
        <f t="shared" si="22"/>
        <v>6.8441464938770692E-3</v>
      </c>
    </row>
    <row r="88" spans="1:38" x14ac:dyDescent="0.25">
      <c r="B88" s="7" t="s">
        <v>2</v>
      </c>
      <c r="C88" s="15">
        <v>-11.092388858712194</v>
      </c>
      <c r="D88" s="15">
        <v>44.679693710505795</v>
      </c>
      <c r="E88" s="15">
        <v>-4.4762128488145221</v>
      </c>
      <c r="F88" s="15">
        <v>-9.6902696638612102</v>
      </c>
      <c r="G88" s="15">
        <v>-0.17078073478852757</v>
      </c>
      <c r="H88" s="15">
        <v>11.256256903361196</v>
      </c>
      <c r="I88" s="15">
        <v>-5.5696394348602452</v>
      </c>
      <c r="J88" s="15">
        <v>11.474296821782856</v>
      </c>
      <c r="K88" s="15">
        <v>-7.4717660599482274</v>
      </c>
      <c r="L88" s="15">
        <v>-1.4602626837562536</v>
      </c>
      <c r="AB88" s="11">
        <v>44256</v>
      </c>
      <c r="AC88" s="14">
        <f t="shared" si="13"/>
        <v>-2.2860723930492679E-2</v>
      </c>
      <c r="AD88" s="14">
        <f t="shared" si="14"/>
        <v>-3.2178540623950969E-3</v>
      </c>
      <c r="AE88" s="14">
        <f t="shared" si="15"/>
        <v>-1.8461220064306481E-2</v>
      </c>
      <c r="AF88" s="14">
        <f t="shared" si="16"/>
        <v>-1.5546542229417234E-3</v>
      </c>
      <c r="AG88" s="14">
        <f t="shared" si="17"/>
        <v>-3.0727446681953707E-2</v>
      </c>
      <c r="AH88" s="14">
        <f t="shared" si="18"/>
        <v>-1.6291785836461726E-2</v>
      </c>
      <c r="AI88" s="14">
        <f t="shared" si="19"/>
        <v>-1.3897010908820263E-2</v>
      </c>
      <c r="AJ88" s="14">
        <f t="shared" si="20"/>
        <v>-2.7275378368339216E-2</v>
      </c>
      <c r="AK88" s="14">
        <f t="shared" si="21"/>
        <v>-2.6430502423599556E-2</v>
      </c>
      <c r="AL88" s="14">
        <f t="shared" si="22"/>
        <v>-7.0058000115501883E-3</v>
      </c>
    </row>
    <row r="89" spans="1:38" x14ac:dyDescent="0.25">
      <c r="B89" s="7" t="s">
        <v>1</v>
      </c>
      <c r="C89" s="15">
        <v>-23.749040314721839</v>
      </c>
      <c r="D89" s="15">
        <v>-4.4762128488145247</v>
      </c>
      <c r="E89" s="15">
        <v>118.65685544660892</v>
      </c>
      <c r="F89" s="15">
        <v>3.747786311705954</v>
      </c>
      <c r="G89" s="15">
        <v>-18.14517562308167</v>
      </c>
      <c r="H89" s="15">
        <v>-31.424652212647384</v>
      </c>
      <c r="I89" s="15">
        <v>5.3249613090429859</v>
      </c>
      <c r="J89" s="15">
        <v>-28.649277653887413</v>
      </c>
      <c r="K89" s="15">
        <v>-11.40599461657483</v>
      </c>
      <c r="L89" s="15">
        <v>-6.2250355095603638</v>
      </c>
      <c r="AB89" s="11">
        <v>44253</v>
      </c>
      <c r="AC89" s="14">
        <f t="shared" si="13"/>
        <v>1.7080318230970646E-2</v>
      </c>
      <c r="AD89" s="14">
        <f t="shared" si="14"/>
        <v>-4.6349105103336442E-3</v>
      </c>
      <c r="AE89" s="14">
        <f t="shared" si="15"/>
        <v>-5.2891711400246712E-3</v>
      </c>
      <c r="AF89" s="14">
        <f t="shared" si="16"/>
        <v>-7.0781731253124064E-3</v>
      </c>
      <c r="AG89" s="14">
        <f t="shared" si="17"/>
        <v>1.8328705768860365E-2</v>
      </c>
      <c r="AH89" s="14">
        <f t="shared" si="18"/>
        <v>-5.7235696171350379E-3</v>
      </c>
      <c r="AI89" s="14">
        <f t="shared" si="19"/>
        <v>-1.4345911637400434E-2</v>
      </c>
      <c r="AJ89" s="14">
        <f t="shared" si="20"/>
        <v>-9.341676105847416E-3</v>
      </c>
      <c r="AK89" s="14">
        <f t="shared" si="21"/>
        <v>-9.3300268619127442E-3</v>
      </c>
      <c r="AL89" s="14">
        <f t="shared" si="22"/>
        <v>-5.0556640837151869E-2</v>
      </c>
    </row>
    <row r="90" spans="1:38" x14ac:dyDescent="0.25">
      <c r="B90" s="7" t="s">
        <v>3</v>
      </c>
      <c r="C90" s="15">
        <v>-7.5971436367609551</v>
      </c>
      <c r="D90" s="15">
        <v>-9.6902696638612102</v>
      </c>
      <c r="E90" s="15">
        <v>3.7477863117059687</v>
      </c>
      <c r="F90" s="15">
        <v>67.743444065934597</v>
      </c>
      <c r="G90" s="15">
        <v>-10.027182560552721</v>
      </c>
      <c r="H90" s="15">
        <v>-9.9470979518553619</v>
      </c>
      <c r="I90" s="15">
        <v>-1.4068317356009503</v>
      </c>
      <c r="J90" s="15">
        <v>-5.4953461011592557</v>
      </c>
      <c r="K90" s="15">
        <v>-16.66103971223232</v>
      </c>
      <c r="L90" s="15">
        <v>-5.2599607369799877</v>
      </c>
      <c r="AB90" s="11">
        <v>44252</v>
      </c>
      <c r="AC90" s="14">
        <f t="shared" si="13"/>
        <v>-1.1996176685687889E-2</v>
      </c>
      <c r="AD90" s="14">
        <f t="shared" si="14"/>
        <v>1.4446236669243674E-2</v>
      </c>
      <c r="AE90" s="14">
        <f t="shared" si="15"/>
        <v>1.2500308691340025E-2</v>
      </c>
      <c r="AF90" s="14">
        <f t="shared" si="16"/>
        <v>2.855789536734625E-2</v>
      </c>
      <c r="AG90" s="14">
        <f t="shared" si="17"/>
        <v>2.6677722707153739E-2</v>
      </c>
      <c r="AH90" s="14">
        <f t="shared" si="18"/>
        <v>1.4229010321965007E-2</v>
      </c>
      <c r="AI90" s="14">
        <f t="shared" si="19"/>
        <v>2.639501878213487E-2</v>
      </c>
      <c r="AJ90" s="14">
        <f t="shared" si="20"/>
        <v>1.8426506027495786E-2</v>
      </c>
      <c r="AK90" s="14">
        <f t="shared" si="21"/>
        <v>3.5791167187640985E-2</v>
      </c>
      <c r="AL90" s="14">
        <f t="shared" si="22"/>
        <v>3.7276272637463768E-2</v>
      </c>
    </row>
    <row r="91" spans="1:38" x14ac:dyDescent="0.25">
      <c r="B91" s="7" t="s">
        <v>19</v>
      </c>
      <c r="C91" s="15">
        <v>-0.66356463324070436</v>
      </c>
      <c r="D91" s="15">
        <v>-0.17078073478852662</v>
      </c>
      <c r="E91" s="15">
        <v>-18.145175623081677</v>
      </c>
      <c r="F91" s="15">
        <v>-10.027182560552719</v>
      </c>
      <c r="G91" s="15">
        <v>21.258983636384361</v>
      </c>
      <c r="H91" s="15">
        <v>5.783006348432048</v>
      </c>
      <c r="I91" s="15">
        <v>-10.567038886193004</v>
      </c>
      <c r="J91" s="15">
        <v>1.4507697615616892</v>
      </c>
      <c r="K91" s="15">
        <v>4.5762711705174999</v>
      </c>
      <c r="L91" s="15">
        <v>2.6279081090688816</v>
      </c>
      <c r="AB91" s="11">
        <v>44251</v>
      </c>
      <c r="AC91" s="14">
        <f t="shared" si="13"/>
        <v>-2.3763985695921554E-2</v>
      </c>
      <c r="AD91" s="14">
        <f t="shared" si="14"/>
        <v>-1.9546451231497827E-2</v>
      </c>
      <c r="AE91" s="14">
        <f t="shared" si="15"/>
        <v>-1.6567964083966189E-2</v>
      </c>
      <c r="AF91" s="14">
        <f t="shared" si="16"/>
        <v>-3.8382456368516851E-2</v>
      </c>
      <c r="AG91" s="14">
        <f t="shared" si="17"/>
        <v>-2.1463110594528878E-2</v>
      </c>
      <c r="AH91" s="14">
        <f t="shared" si="18"/>
        <v>6.7598478335962999E-3</v>
      </c>
      <c r="AI91" s="14">
        <f t="shared" si="19"/>
        <v>-1.0388679022978247E-3</v>
      </c>
      <c r="AJ91" s="14">
        <f t="shared" si="20"/>
        <v>1.2751201963094232E-3</v>
      </c>
      <c r="AK91" s="14">
        <f t="shared" si="21"/>
        <v>-1.4863028952759028E-2</v>
      </c>
      <c r="AL91" s="14">
        <f t="shared" si="22"/>
        <v>4.3699266839902452E-3</v>
      </c>
    </row>
    <row r="92" spans="1:38" x14ac:dyDescent="0.25">
      <c r="B92" s="7" t="s">
        <v>20</v>
      </c>
      <c r="C92" s="15">
        <v>17.090523703707788</v>
      </c>
      <c r="D92" s="15">
        <v>11.256256903361198</v>
      </c>
      <c r="E92" s="15">
        <v>-31.424652212647374</v>
      </c>
      <c r="F92" s="15">
        <v>-9.9470979518553566</v>
      </c>
      <c r="G92" s="15">
        <v>5.7830063484320453</v>
      </c>
      <c r="H92" s="15">
        <v>122.37980635557423</v>
      </c>
      <c r="I92" s="15">
        <v>-22.095150665507362</v>
      </c>
      <c r="J92" s="15">
        <v>-7.0283345091193992</v>
      </c>
      <c r="K92" s="15">
        <v>-44.983461858476765</v>
      </c>
      <c r="L92" s="15">
        <v>12.424850457617502</v>
      </c>
      <c r="AB92" s="11">
        <v>44250</v>
      </c>
      <c r="AC92" s="14">
        <f t="shared" si="13"/>
        <v>-3.2551824005189661E-2</v>
      </c>
      <c r="AD92" s="14">
        <f t="shared" si="14"/>
        <v>-9.5610268469991534E-3</v>
      </c>
      <c r="AE92" s="14">
        <f t="shared" si="15"/>
        <v>1.6857320380083926E-4</v>
      </c>
      <c r="AF92" s="14">
        <f t="shared" si="16"/>
        <v>-1.7732179861893752E-2</v>
      </c>
      <c r="AG92" s="14">
        <f t="shared" si="17"/>
        <v>-4.3597038663947929E-2</v>
      </c>
      <c r="AH92" s="14">
        <f t="shared" si="18"/>
        <v>-2.4466135002941796E-4</v>
      </c>
      <c r="AI92" s="14">
        <f t="shared" si="19"/>
        <v>-1.2803345681935757E-3</v>
      </c>
      <c r="AJ92" s="14">
        <f t="shared" si="20"/>
        <v>-4.7674514406010424E-3</v>
      </c>
      <c r="AK92" s="14">
        <f t="shared" si="21"/>
        <v>1.1783360726542302E-2</v>
      </c>
      <c r="AL92" s="14">
        <f t="shared" si="22"/>
        <v>-4.4895458947148735E-3</v>
      </c>
    </row>
    <row r="93" spans="1:38" x14ac:dyDescent="0.25">
      <c r="B93" s="7" t="s">
        <v>21</v>
      </c>
      <c r="C93" s="15">
        <v>-3.0711760173998672</v>
      </c>
      <c r="D93" s="15">
        <v>-5.5696394348602443</v>
      </c>
      <c r="E93" s="15">
        <v>5.3249613090429877</v>
      </c>
      <c r="F93" s="15">
        <v>-1.4068317356009572</v>
      </c>
      <c r="G93" s="15">
        <v>-10.567038886193004</v>
      </c>
      <c r="H93" s="15">
        <v>-22.095150665507362</v>
      </c>
      <c r="I93" s="15">
        <v>65.153550859578885</v>
      </c>
      <c r="J93" s="15">
        <v>17.096890131851957</v>
      </c>
      <c r="K93" s="15">
        <v>-10.66161827669058</v>
      </c>
      <c r="L93" s="15">
        <v>-12.852232314455632</v>
      </c>
      <c r="AB93" s="11">
        <v>44249</v>
      </c>
      <c r="AC93" s="14">
        <f t="shared" si="13"/>
        <v>1.7565381814217164E-3</v>
      </c>
      <c r="AD93" s="14">
        <f t="shared" si="14"/>
        <v>-6.7551767583180922E-3</v>
      </c>
      <c r="AE93" s="14">
        <f t="shared" si="15"/>
        <v>4.4533316498298857E-3</v>
      </c>
      <c r="AF93" s="14">
        <f t="shared" si="16"/>
        <v>-7.0989223702722787E-3</v>
      </c>
      <c r="AG93" s="14">
        <f t="shared" si="17"/>
        <v>-2.7023001347552533E-2</v>
      </c>
      <c r="AH93" s="14">
        <f t="shared" si="18"/>
        <v>-5.7741203075759471E-3</v>
      </c>
      <c r="AI93" s="14">
        <f t="shared" si="19"/>
        <v>-6.5589271119225528E-3</v>
      </c>
      <c r="AJ93" s="14">
        <f t="shared" si="20"/>
        <v>5.6314608898404826E-4</v>
      </c>
      <c r="AK93" s="14">
        <f t="shared" si="21"/>
        <v>-6.4031759615439275E-3</v>
      </c>
      <c r="AL93" s="14">
        <f t="shared" si="22"/>
        <v>-6.9800637080236526E-3</v>
      </c>
    </row>
    <row r="94" spans="1:38" x14ac:dyDescent="0.25">
      <c r="B94" s="7" t="s">
        <v>22</v>
      </c>
      <c r="C94" s="15">
        <v>-1.5736345721219707</v>
      </c>
      <c r="D94" s="15">
        <v>11.474296821782858</v>
      </c>
      <c r="E94" s="15">
        <v>-28.649277653887392</v>
      </c>
      <c r="F94" s="15">
        <v>-5.4953461011592655</v>
      </c>
      <c r="G94" s="15">
        <v>1.4507697615616888</v>
      </c>
      <c r="H94" s="15">
        <v>-7.0283345091194169</v>
      </c>
      <c r="I94" s="15">
        <v>17.096890131851957</v>
      </c>
      <c r="J94" s="15">
        <v>147.35880759368817</v>
      </c>
      <c r="K94" s="15">
        <v>-87.47800056390922</v>
      </c>
      <c r="L94" s="15">
        <v>-16.738357285632713</v>
      </c>
      <c r="AB94" s="11">
        <v>44246</v>
      </c>
      <c r="AC94" s="14">
        <f t="shared" si="13"/>
        <v>2.8499059873754427E-2</v>
      </c>
      <c r="AD94" s="14">
        <f t="shared" si="14"/>
        <v>9.170899729377081E-3</v>
      </c>
      <c r="AE94" s="14">
        <f t="shared" si="15"/>
        <v>2.6154327273435276E-2</v>
      </c>
      <c r="AF94" s="14">
        <f t="shared" si="16"/>
        <v>3.6441515893972862E-2</v>
      </c>
      <c r="AG94" s="14">
        <f t="shared" si="17"/>
        <v>9.657759751813268E-3</v>
      </c>
      <c r="AH94" s="14">
        <f t="shared" si="18"/>
        <v>5.7998419299491013E-3</v>
      </c>
      <c r="AI94" s="14">
        <f t="shared" si="19"/>
        <v>4.3380295622422925E-2</v>
      </c>
      <c r="AJ94" s="14">
        <f t="shared" si="20"/>
        <v>2.2100417397842347E-2</v>
      </c>
      <c r="AK94" s="14">
        <f t="shared" si="21"/>
        <v>3.922587467240192E-2</v>
      </c>
      <c r="AL94" s="14">
        <f t="shared" si="22"/>
        <v>1.4089142894082776E-2</v>
      </c>
    </row>
    <row r="95" spans="1:38" x14ac:dyDescent="0.25">
      <c r="B95" s="7" t="s">
        <v>23</v>
      </c>
      <c r="C95" s="15">
        <v>1.9691515683563499</v>
      </c>
      <c r="D95" s="15">
        <v>-7.4717660599482336</v>
      </c>
      <c r="E95" s="15">
        <v>-11.405994616574866</v>
      </c>
      <c r="F95" s="15">
        <v>-16.661039712232309</v>
      </c>
      <c r="G95" s="15">
        <v>4.5762711705174981</v>
      </c>
      <c r="H95" s="15">
        <v>-44.983461858476751</v>
      </c>
      <c r="I95" s="15">
        <v>-10.661618276690582</v>
      </c>
      <c r="J95" s="15">
        <v>-87.478000563909262</v>
      </c>
      <c r="K95" s="15">
        <v>196.98064647640365</v>
      </c>
      <c r="L95" s="15">
        <v>-18.719487210592053</v>
      </c>
      <c r="AB95" s="11">
        <v>44245</v>
      </c>
      <c r="AC95" s="14">
        <f t="shared" si="13"/>
        <v>2.1745340215559381E-2</v>
      </c>
      <c r="AD95" s="14">
        <f t="shared" si="14"/>
        <v>3.3885710447640448E-3</v>
      </c>
      <c r="AE95" s="14">
        <f t="shared" si="15"/>
        <v>2.188237460528766E-2</v>
      </c>
      <c r="AF95" s="14">
        <f t="shared" si="16"/>
        <v>-5.5696875758912273E-3</v>
      </c>
      <c r="AG95" s="14">
        <f t="shared" si="17"/>
        <v>5.5337298902655929E-2</v>
      </c>
      <c r="AH95" s="14">
        <f t="shared" si="18"/>
        <v>-1.6131330031858061E-2</v>
      </c>
      <c r="AI95" s="14">
        <f t="shared" si="19"/>
        <v>1.3824543837643387E-2</v>
      </c>
      <c r="AJ95" s="14">
        <f t="shared" si="20"/>
        <v>2.3618432454107132E-3</v>
      </c>
      <c r="AK95" s="14">
        <f t="shared" si="21"/>
        <v>-3.8252906192304146E-3</v>
      </c>
      <c r="AL95" s="14">
        <f t="shared" si="22"/>
        <v>8.936134743932702E-3</v>
      </c>
    </row>
    <row r="96" spans="1:38" x14ac:dyDescent="0.25">
      <c r="B96" s="7" t="s">
        <v>24</v>
      </c>
      <c r="C96" s="15">
        <v>1.1663242012004693</v>
      </c>
      <c r="D96" s="15">
        <v>-1.4602626837562522</v>
      </c>
      <c r="E96" s="15">
        <v>-6.2250355095603629</v>
      </c>
      <c r="F96" s="15">
        <v>-5.259960736979985</v>
      </c>
      <c r="G96" s="15">
        <v>2.6279081090688816</v>
      </c>
      <c r="H96" s="15">
        <v>12.424850457617506</v>
      </c>
      <c r="I96" s="15">
        <v>-12.852232314455632</v>
      </c>
      <c r="J96" s="15">
        <v>-16.738357285632695</v>
      </c>
      <c r="K96" s="15">
        <v>-18.719487210592071</v>
      </c>
      <c r="L96" s="15">
        <v>44.717372652353134</v>
      </c>
      <c r="AB96" s="11">
        <v>44244</v>
      </c>
      <c r="AC96" s="14">
        <f t="shared" si="13"/>
        <v>4.3600613332699135E-3</v>
      </c>
      <c r="AD96" s="14">
        <f t="shared" si="14"/>
        <v>-1.4334186698544625E-2</v>
      </c>
      <c r="AE96" s="14">
        <f t="shared" si="15"/>
        <v>-2.9852481309353618E-5</v>
      </c>
      <c r="AF96" s="14">
        <f t="shared" si="16"/>
        <v>8.00756448389843E-3</v>
      </c>
      <c r="AG96" s="14">
        <f t="shared" si="17"/>
        <v>2.600730168275045E-2</v>
      </c>
      <c r="AH96" s="14">
        <f t="shared" si="18"/>
        <v>7.5136238858512063E-3</v>
      </c>
      <c r="AI96" s="14">
        <f t="shared" si="19"/>
        <v>-4.6307643645331692E-3</v>
      </c>
      <c r="AJ96" s="14">
        <f t="shared" si="20"/>
        <v>-7.1557583343004414E-3</v>
      </c>
      <c r="AK96" s="14">
        <f t="shared" si="21"/>
        <v>6.0465120539325958E-3</v>
      </c>
      <c r="AL96" s="14">
        <f t="shared" si="22"/>
        <v>3.7080833032807304E-3</v>
      </c>
    </row>
    <row r="97" spans="1:38" x14ac:dyDescent="0.25">
      <c r="AB97" s="11">
        <v>44243</v>
      </c>
      <c r="AC97" s="14">
        <f t="shared" si="13"/>
        <v>2.2938521280819503E-3</v>
      </c>
      <c r="AD97" s="14">
        <f t="shared" si="14"/>
        <v>2.5269784072930006E-4</v>
      </c>
      <c r="AE97" s="14">
        <f t="shared" si="15"/>
        <v>1.6455804605160853E-2</v>
      </c>
      <c r="AF97" s="14">
        <f t="shared" si="16"/>
        <v>-1.0913324866063626E-2</v>
      </c>
      <c r="AG97" s="14">
        <f t="shared" si="17"/>
        <v>-1.6900770637086615E-2</v>
      </c>
      <c r="AH97" s="14">
        <f t="shared" si="18"/>
        <v>1.4452295333314501E-2</v>
      </c>
      <c r="AI97" s="14">
        <f t="shared" si="19"/>
        <v>2.6917205903517977E-3</v>
      </c>
      <c r="AJ97" s="14">
        <f t="shared" si="20"/>
        <v>8.5734297231219638E-3</v>
      </c>
      <c r="AK97" s="14">
        <f t="shared" si="21"/>
        <v>1.2511925987195537E-2</v>
      </c>
      <c r="AL97" s="14">
        <f t="shared" si="22"/>
        <v>4.679844519400035E-3</v>
      </c>
    </row>
    <row r="98" spans="1:38" x14ac:dyDescent="0.25">
      <c r="AB98" s="11">
        <v>44242</v>
      </c>
      <c r="AC98" s="14">
        <f t="shared" si="13"/>
        <v>-3.2292371251314705E-2</v>
      </c>
      <c r="AD98" s="14">
        <f t="shared" si="14"/>
        <v>9.9577321291543629E-3</v>
      </c>
      <c r="AE98" s="14">
        <f t="shared" si="15"/>
        <v>-2.6489836916452767E-2</v>
      </c>
      <c r="AF98" s="14">
        <f t="shared" si="16"/>
        <v>-1.25742915232296E-2</v>
      </c>
      <c r="AG98" s="14">
        <f t="shared" si="17"/>
        <v>2.5491505422273297E-2</v>
      </c>
      <c r="AH98" s="14">
        <f t="shared" si="18"/>
        <v>8.2689915764407977E-3</v>
      </c>
      <c r="AI98" s="14">
        <f t="shared" si="19"/>
        <v>1.999174860107999E-3</v>
      </c>
      <c r="AJ98" s="14">
        <f t="shared" si="20"/>
        <v>1.6389122784972225E-2</v>
      </c>
      <c r="AK98" s="14">
        <f t="shared" si="21"/>
        <v>1.0882768580721135E-2</v>
      </c>
      <c r="AL98" s="14">
        <f t="shared" si="22"/>
        <v>1.2226419604730334E-2</v>
      </c>
    </row>
    <row r="99" spans="1:38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AB99" s="11">
        <v>44239</v>
      </c>
      <c r="AC99" s="14">
        <f t="shared" si="13"/>
        <v>-1.0368940751281277E-2</v>
      </c>
      <c r="AD99" s="14">
        <f t="shared" si="14"/>
        <v>1.9326676187129535E-2</v>
      </c>
      <c r="AE99" s="14">
        <f t="shared" si="15"/>
        <v>2.5863160559236344E-2</v>
      </c>
      <c r="AF99" s="14">
        <f t="shared" si="16"/>
        <v>4.9149575813809826E-3</v>
      </c>
      <c r="AG99" s="14">
        <f t="shared" si="17"/>
        <v>2.8762122619389707E-2</v>
      </c>
      <c r="AH99" s="14">
        <f t="shared" si="18"/>
        <v>1.1466844046747259E-2</v>
      </c>
      <c r="AI99" s="14">
        <f t="shared" si="19"/>
        <v>-4.8652408898115845E-3</v>
      </c>
      <c r="AJ99" s="14">
        <f t="shared" si="20"/>
        <v>1.5858022738602289E-3</v>
      </c>
      <c r="AK99" s="14">
        <f t="shared" si="21"/>
        <v>1.7121881766227542E-2</v>
      </c>
      <c r="AL99" s="14">
        <f t="shared" si="22"/>
        <v>7.2934147323957211E-3</v>
      </c>
    </row>
    <row r="100" spans="1:38" ht="18.600000000000001" x14ac:dyDescent="0.3">
      <c r="A100" s="40" t="s">
        <v>36</v>
      </c>
      <c r="B100" s="40"/>
      <c r="C100" s="10">
        <v>1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  <c r="K100" s="10">
        <v>1</v>
      </c>
      <c r="L100" s="10">
        <v>1</v>
      </c>
      <c r="AB100" s="11">
        <v>44238</v>
      </c>
      <c r="AC100" s="14">
        <f t="shared" si="13"/>
        <v>-1.7532368924269816E-2</v>
      </c>
      <c r="AD100" s="14">
        <f t="shared" si="14"/>
        <v>5.0416979647911041E-3</v>
      </c>
      <c r="AE100" s="14">
        <f t="shared" si="15"/>
        <v>2.7155714219766723E-3</v>
      </c>
      <c r="AF100" s="14">
        <f t="shared" si="16"/>
        <v>7.3934791145593842E-3</v>
      </c>
      <c r="AG100" s="14">
        <f t="shared" si="17"/>
        <v>2.7704271379720202E-2</v>
      </c>
      <c r="AH100" s="14">
        <f t="shared" si="18"/>
        <v>9.1410268303399149E-3</v>
      </c>
      <c r="AI100" s="14">
        <f t="shared" si="19"/>
        <v>4.1784334356162099E-2</v>
      </c>
      <c r="AJ100" s="14">
        <f t="shared" si="20"/>
        <v>-1.1622334220384898E-2</v>
      </c>
      <c r="AK100" s="14">
        <f t="shared" si="21"/>
        <v>5.6586875715716302E-3</v>
      </c>
      <c r="AL100" s="14">
        <f t="shared" si="22"/>
        <v>-1.2776432841127314E-2</v>
      </c>
    </row>
    <row r="101" spans="1:38" ht="19.2" x14ac:dyDescent="0.35">
      <c r="A101" s="28"/>
      <c r="B101" s="28"/>
      <c r="AB101" s="11">
        <v>44237</v>
      </c>
      <c r="AC101" s="14">
        <f t="shared" si="13"/>
        <v>-7.5209343723270615E-3</v>
      </c>
      <c r="AD101" s="14">
        <f t="shared" si="14"/>
        <v>4.2800618482321095E-3</v>
      </c>
      <c r="AE101" s="14">
        <f t="shared" si="15"/>
        <v>1.3147421724400111E-3</v>
      </c>
      <c r="AF101" s="14">
        <f t="shared" si="16"/>
        <v>-3.9110086340647679E-2</v>
      </c>
      <c r="AG101" s="14">
        <f t="shared" si="17"/>
        <v>-8.1815108465241093E-2</v>
      </c>
      <c r="AH101" s="14">
        <f t="shared" si="18"/>
        <v>-1.2580255038239441E-2</v>
      </c>
      <c r="AI101" s="14">
        <f t="shared" si="19"/>
        <v>5.2530937946466344E-3</v>
      </c>
      <c r="AJ101" s="14">
        <f t="shared" si="20"/>
        <v>4.4496456073992909E-3</v>
      </c>
      <c r="AK101" s="14">
        <f t="shared" si="21"/>
        <v>3.1719726079102563E-3</v>
      </c>
      <c r="AL101" s="14">
        <f t="shared" si="22"/>
        <v>7.6771496978839532E-2</v>
      </c>
    </row>
    <row r="102" spans="1:38" ht="18.600000000000001" x14ac:dyDescent="0.3">
      <c r="A102" s="40" t="s">
        <v>37</v>
      </c>
      <c r="B102" s="40"/>
      <c r="C102" s="10">
        <f t="array" ref="C102:L102">MMULT(C100:L100,C87:L96)</f>
        <v>10.855873177834626</v>
      </c>
      <c r="D102" s="10">
        <v>27.47892715090866</v>
      </c>
      <c r="E102" s="10">
        <v>3.6542142880698565</v>
      </c>
      <c r="F102" s="10">
        <v>5.4063582786377955</v>
      </c>
      <c r="G102" s="10">
        <v>-3.8768034118921504</v>
      </c>
      <c r="H102" s="10">
        <v>53.455746571086493</v>
      </c>
      <c r="I102" s="10">
        <v>21.351714969766185</v>
      </c>
      <c r="J102" s="10">
        <v>30.417813623054663</v>
      </c>
      <c r="K102" s="10">
        <v>6.1447009168535018</v>
      </c>
      <c r="L102" s="10">
        <v>-0.31888032073700856</v>
      </c>
      <c r="AB102" s="11">
        <v>44236</v>
      </c>
      <c r="AC102" s="14">
        <f t="shared" si="13"/>
        <v>-1.1918037201242317E-2</v>
      </c>
      <c r="AD102" s="14">
        <f t="shared" si="14"/>
        <v>5.8348284220863366E-3</v>
      </c>
      <c r="AE102" s="14">
        <f t="shared" si="15"/>
        <v>-1.4056841610147506E-2</v>
      </c>
      <c r="AF102" s="14">
        <f t="shared" si="16"/>
        <v>-8.7060005907190902E-3</v>
      </c>
      <c r="AG102" s="14">
        <f t="shared" si="17"/>
        <v>-9.4047948010931789E-5</v>
      </c>
      <c r="AH102" s="14">
        <f t="shared" si="18"/>
        <v>-9.0392934151789402E-3</v>
      </c>
      <c r="AI102" s="14">
        <f t="shared" si="19"/>
        <v>6.7677352233377003E-3</v>
      </c>
      <c r="AJ102" s="14">
        <f t="shared" si="20"/>
        <v>8.4515995184351513E-3</v>
      </c>
      <c r="AK102" s="14">
        <f t="shared" si="21"/>
        <v>-1.043292639275183E-2</v>
      </c>
      <c r="AL102" s="14">
        <f t="shared" si="22"/>
        <v>-3.4515636868750733E-2</v>
      </c>
    </row>
    <row r="103" spans="1:38" ht="18.600000000000001" x14ac:dyDescent="0.3">
      <c r="A103" s="29"/>
      <c r="B103" s="29"/>
      <c r="AB103" s="11">
        <v>44235</v>
      </c>
      <c r="AC103" s="14">
        <f t="shared" si="13"/>
        <v>3.9960885615437404E-3</v>
      </c>
      <c r="AD103" s="14">
        <f t="shared" si="14"/>
        <v>-2.7051987374158856E-2</v>
      </c>
      <c r="AE103" s="14">
        <f t="shared" si="15"/>
        <v>1.9411200878709756E-3</v>
      </c>
      <c r="AF103" s="14">
        <f t="shared" si="16"/>
        <v>-1.9155475790040984E-3</v>
      </c>
      <c r="AG103" s="14">
        <f t="shared" si="17"/>
        <v>-2.5216230712330034E-2</v>
      </c>
      <c r="AH103" s="14">
        <f t="shared" si="18"/>
        <v>8.7764932998081295E-3</v>
      </c>
      <c r="AI103" s="14">
        <f t="shared" si="19"/>
        <v>1.8299439469921151E-2</v>
      </c>
      <c r="AJ103" s="14">
        <f t="shared" si="20"/>
        <v>-6.0653556163645225E-5</v>
      </c>
      <c r="AK103" s="14">
        <f t="shared" si="21"/>
        <v>1.2604520103028937E-2</v>
      </c>
      <c r="AL103" s="14">
        <f t="shared" si="22"/>
        <v>-2.8839515129565649E-2</v>
      </c>
    </row>
    <row r="104" spans="1:38" ht="18.600000000000001" x14ac:dyDescent="0.3">
      <c r="A104" s="29" t="s">
        <v>11</v>
      </c>
      <c r="B104" s="29"/>
      <c r="C104" s="10">
        <f t="array" ref="C104">MMULT(C102:L102,TRANSPOSE(C100:L100))</f>
        <v>154.56966524358262</v>
      </c>
      <c r="AB104" s="11">
        <v>44232</v>
      </c>
      <c r="AC104" s="14">
        <f t="shared" si="13"/>
        <v>-6.4887791375979574E-3</v>
      </c>
      <c r="AD104" s="14">
        <f t="shared" si="14"/>
        <v>-3.6176182617899053E-2</v>
      </c>
      <c r="AE104" s="14">
        <f t="shared" si="15"/>
        <v>-1.3506877177959819E-3</v>
      </c>
      <c r="AF104" s="14">
        <f t="shared" si="16"/>
        <v>-1.3707442113855953E-2</v>
      </c>
      <c r="AG104" s="14">
        <f t="shared" si="17"/>
        <v>2.1345297020745946E-2</v>
      </c>
      <c r="AH104" s="14">
        <f t="shared" si="18"/>
        <v>1.4281254147617949E-2</v>
      </c>
      <c r="AI104" s="14">
        <f t="shared" si="19"/>
        <v>5.7580147014219757E-3</v>
      </c>
      <c r="AJ104" s="14">
        <f t="shared" si="20"/>
        <v>-2.2655156139743067E-2</v>
      </c>
      <c r="AK104" s="14">
        <f t="shared" si="21"/>
        <v>-1.6574906314138261E-2</v>
      </c>
      <c r="AL104" s="14">
        <f t="shared" si="22"/>
        <v>-1.6581682115436635E-3</v>
      </c>
    </row>
    <row r="105" spans="1:38" ht="18.600000000000001" x14ac:dyDescent="0.3">
      <c r="A105" s="29"/>
      <c r="B105" s="29"/>
      <c r="M105" s="30" t="s">
        <v>12</v>
      </c>
      <c r="AB105" s="11">
        <v>44231</v>
      </c>
      <c r="AC105" s="14">
        <f t="shared" si="13"/>
        <v>4.9333829089857256E-2</v>
      </c>
      <c r="AD105" s="14">
        <f t="shared" si="14"/>
        <v>8.0253063241157562E-3</v>
      </c>
      <c r="AE105" s="14">
        <f t="shared" si="15"/>
        <v>-4.8284696668501083E-3</v>
      </c>
      <c r="AF105" s="14">
        <f t="shared" si="16"/>
        <v>7.7303108719987946E-4</v>
      </c>
      <c r="AG105" s="14">
        <f t="shared" si="17"/>
        <v>8.2042713797201312E-3</v>
      </c>
      <c r="AH105" s="14">
        <f t="shared" si="18"/>
        <v>-1.0980997181190711E-2</v>
      </c>
      <c r="AI105" s="14">
        <f t="shared" si="19"/>
        <v>-1.8379826696927094E-2</v>
      </c>
      <c r="AJ105" s="14">
        <f t="shared" si="20"/>
        <v>7.1705053375979346E-3</v>
      </c>
      <c r="AK105" s="14">
        <f t="shared" si="21"/>
        <v>1.0553156262107965E-2</v>
      </c>
      <c r="AL105" s="14">
        <f t="shared" si="22"/>
        <v>1.6714270506232833E-2</v>
      </c>
    </row>
    <row r="106" spans="1:38" ht="18.600000000000001" x14ac:dyDescent="0.3">
      <c r="A106" s="40" t="s">
        <v>10</v>
      </c>
      <c r="B106" s="40"/>
      <c r="C106" s="10">
        <f t="array" ref="C106:L106">(C102:L102)/C104</f>
        <v>7.0232882763426555E-2</v>
      </c>
      <c r="D106" s="10">
        <v>0.17777697265246242</v>
      </c>
      <c r="E106" s="10">
        <v>2.3641212409377145E-2</v>
      </c>
      <c r="F106" s="10">
        <v>3.497683889085252E-2</v>
      </c>
      <c r="G106" s="10">
        <v>-2.5081269379621084E-2</v>
      </c>
      <c r="H106" s="10">
        <v>0.34583594709121523</v>
      </c>
      <c r="I106" s="10">
        <v>0.13813651557127027</v>
      </c>
      <c r="J106" s="10">
        <v>0.19679031830158888</v>
      </c>
      <c r="K106" s="10">
        <v>3.9753601763775674E-2</v>
      </c>
      <c r="L106" s="10">
        <v>-2.0630200643476371E-3</v>
      </c>
      <c r="M106" s="30">
        <f>SUM(C106:L106)</f>
        <v>1</v>
      </c>
      <c r="AB106" s="11">
        <v>44230</v>
      </c>
      <c r="AC106" s="14">
        <f t="shared" si="13"/>
        <v>-1.4694361246706002E-2</v>
      </c>
      <c r="AD106" s="14">
        <f t="shared" si="14"/>
        <v>-4.6232476146453913E-2</v>
      </c>
      <c r="AE106" s="14">
        <f t="shared" si="15"/>
        <v>-1.5494553584240766E-3</v>
      </c>
      <c r="AF106" s="14">
        <f t="shared" si="16"/>
        <v>3.7870324149740647E-3</v>
      </c>
      <c r="AG106" s="14">
        <f t="shared" si="17"/>
        <v>3.9347240546172575E-3</v>
      </c>
      <c r="AH106" s="14">
        <f t="shared" si="18"/>
        <v>-6.1060142939099891E-3</v>
      </c>
      <c r="AI106" s="14">
        <f t="shared" si="19"/>
        <v>-5.7008274092263979E-2</v>
      </c>
      <c r="AJ106" s="14">
        <f t="shared" si="20"/>
        <v>5.613996585700989E-3</v>
      </c>
      <c r="AK106" s="14">
        <f t="shared" si="21"/>
        <v>4.5331233271015516E-3</v>
      </c>
      <c r="AL106" s="14">
        <f t="shared" si="22"/>
        <v>-2.3768634696116373E-2</v>
      </c>
    </row>
    <row r="107" spans="1:38" ht="18.600000000000001" x14ac:dyDescent="0.3">
      <c r="A107" s="29"/>
      <c r="B107" s="29"/>
      <c r="AB107" s="11">
        <v>44229</v>
      </c>
      <c r="AC107" s="14">
        <f t="shared" si="13"/>
        <v>-1.3370544565274558E-2</v>
      </c>
      <c r="AD107" s="14">
        <f t="shared" si="14"/>
        <v>-2.5087122912509405E-2</v>
      </c>
      <c r="AE107" s="14">
        <f t="shared" si="15"/>
        <v>-3.0260451271094866E-2</v>
      </c>
      <c r="AF107" s="14">
        <f t="shared" si="16"/>
        <v>-2.0249761691914642E-3</v>
      </c>
      <c r="AG107" s="14">
        <f t="shared" si="17"/>
        <v>-3.6948789844769681E-2</v>
      </c>
      <c r="AH107" s="14">
        <f t="shared" si="18"/>
        <v>-1.5031039173637349E-3</v>
      </c>
      <c r="AI107" s="14">
        <f t="shared" si="19"/>
        <v>7.0852440563331171E-3</v>
      </c>
      <c r="AJ107" s="14">
        <f t="shared" si="20"/>
        <v>-8.9595887972953678E-3</v>
      </c>
      <c r="AK107" s="14">
        <f t="shared" si="21"/>
        <v>1.9574753453468598E-3</v>
      </c>
      <c r="AL107" s="14">
        <f t="shared" si="22"/>
        <v>8.9947727053538394E-3</v>
      </c>
    </row>
    <row r="108" spans="1:38" ht="18.600000000000001" x14ac:dyDescent="0.3">
      <c r="A108" s="29"/>
      <c r="B108" s="29"/>
      <c r="AB108" s="11">
        <v>44228</v>
      </c>
      <c r="AC108" s="14">
        <f t="shared" si="13"/>
        <v>-5.0605640811155955E-2</v>
      </c>
      <c r="AD108" s="14">
        <f t="shared" si="14"/>
        <v>-1.938205909263517E-2</v>
      </c>
      <c r="AE108" s="14">
        <f t="shared" si="15"/>
        <v>-1.6945124043633995E-2</v>
      </c>
      <c r="AF108" s="14">
        <f t="shared" si="16"/>
        <v>-1.5350442843045722E-2</v>
      </c>
      <c r="AG108" s="14">
        <f t="shared" si="17"/>
        <v>-1.6953956468381159E-2</v>
      </c>
      <c r="AH108" s="14">
        <f t="shared" si="18"/>
        <v>7.7091269496080252E-3</v>
      </c>
      <c r="AI108" s="14">
        <f t="shared" si="19"/>
        <v>-9.9161313576919055E-3</v>
      </c>
      <c r="AJ108" s="14">
        <f t="shared" si="20"/>
        <v>-6.6703250640859999E-3</v>
      </c>
      <c r="AK108" s="14">
        <f t="shared" si="21"/>
        <v>-1.9114685120262143E-2</v>
      </c>
      <c r="AL108" s="14">
        <f t="shared" si="22"/>
        <v>-2.8489603107402704E-2</v>
      </c>
    </row>
    <row r="109" spans="1:38" ht="18.600000000000001" x14ac:dyDescent="0.3">
      <c r="A109" s="40" t="s">
        <v>38</v>
      </c>
      <c r="B109" s="40"/>
      <c r="C109" s="31">
        <f t="array" ref="C109">MMULT(C106:L106,TRANSPOSE(C70:L70))</f>
        <v>7.8971899139917772E-4</v>
      </c>
      <c r="AB109" s="11">
        <v>44225</v>
      </c>
      <c r="AC109" s="14">
        <f t="shared" si="13"/>
        <v>-4.585341386712441E-2</v>
      </c>
      <c r="AD109" s="14">
        <f t="shared" si="14"/>
        <v>-2.4213454771531036E-4</v>
      </c>
      <c r="AE109" s="14">
        <f t="shared" si="15"/>
        <v>-1.8436769024638953E-2</v>
      </c>
      <c r="AF109" s="14">
        <f t="shared" si="16"/>
        <v>-2.7661446909343537E-2</v>
      </c>
      <c r="AG109" s="14">
        <f t="shared" si="17"/>
        <v>-4.703077135532252E-2</v>
      </c>
      <c r="AH109" s="14">
        <f t="shared" si="18"/>
        <v>6.3759893125933222E-3</v>
      </c>
      <c r="AI109" s="14">
        <f t="shared" si="19"/>
        <v>-5.8414400362403009E-2</v>
      </c>
      <c r="AJ109" s="14">
        <f t="shared" si="20"/>
        <v>-1.585762420495835E-2</v>
      </c>
      <c r="AK109" s="14">
        <f t="shared" si="21"/>
        <v>-8.0240518044448657E-3</v>
      </c>
      <c r="AL109" s="14">
        <f t="shared" si="22"/>
        <v>-4.5820102577961798E-2</v>
      </c>
    </row>
    <row r="110" spans="1:38" ht="18.600000000000001" x14ac:dyDescent="0.3">
      <c r="A110" s="29"/>
      <c r="B110" s="29"/>
      <c r="C110" s="10">
        <f t="array" ref="C110:L110">MMULT(C106:L106,C75:L84)</f>
        <v>6.4695747281597847E-3</v>
      </c>
      <c r="D110" s="10">
        <v>6.4695747281597847E-3</v>
      </c>
      <c r="E110" s="10">
        <v>6.4695747281597856E-3</v>
      </c>
      <c r="F110" s="10">
        <v>6.4695747281597856E-3</v>
      </c>
      <c r="G110" s="10">
        <v>6.4695747281597873E-3</v>
      </c>
      <c r="H110" s="10">
        <v>6.4695747281597847E-3</v>
      </c>
      <c r="I110" s="10">
        <v>6.4695747281597856E-3</v>
      </c>
      <c r="J110" s="10">
        <v>6.4695747281597856E-3</v>
      </c>
      <c r="K110" s="10">
        <v>6.4695747281597864E-3</v>
      </c>
      <c r="L110" s="10">
        <v>6.4695747281597856E-3</v>
      </c>
      <c r="AB110" s="11">
        <v>44224</v>
      </c>
      <c r="AC110" s="14">
        <f t="shared" si="13"/>
        <v>2.3316191549389333E-3</v>
      </c>
      <c r="AD110" s="14">
        <f t="shared" si="14"/>
        <v>4.8226542056066368E-3</v>
      </c>
      <c r="AE110" s="14">
        <f t="shared" si="15"/>
        <v>1.7960670821196369E-2</v>
      </c>
      <c r="AF110" s="14">
        <f t="shared" si="16"/>
        <v>1.9271571555010955E-2</v>
      </c>
      <c r="AG110" s="14">
        <f t="shared" si="17"/>
        <v>4.481141423686319E-2</v>
      </c>
      <c r="AH110" s="14">
        <f t="shared" si="18"/>
        <v>1.5694375824230177E-2</v>
      </c>
      <c r="AI110" s="14">
        <f t="shared" si="19"/>
        <v>1.6877674160564925E-2</v>
      </c>
      <c r="AJ110" s="14">
        <f t="shared" si="20"/>
        <v>3.1453915852716778E-2</v>
      </c>
      <c r="AK110" s="14">
        <f t="shared" si="21"/>
        <v>2.8278603562186932E-2</v>
      </c>
      <c r="AL110" s="14">
        <f t="shared" si="22"/>
        <v>4.0960905526099732E-2</v>
      </c>
    </row>
    <row r="111" spans="1:38" ht="18.600000000000001" x14ac:dyDescent="0.3">
      <c r="A111" s="40" t="s">
        <v>39</v>
      </c>
      <c r="B111" s="40"/>
      <c r="C111" s="32">
        <f t="array" ref="C111">MMULT(C110:L110,TRANSPOSE(C106:L106))</f>
        <v>6.4695747281597856E-3</v>
      </c>
      <c r="AB111" s="11">
        <v>44223</v>
      </c>
      <c r="AC111" s="14">
        <f t="shared" si="13"/>
        <v>-2.710543419587266E-2</v>
      </c>
      <c r="AD111" s="14">
        <f t="shared" si="14"/>
        <v>2.2084410872857518E-3</v>
      </c>
      <c r="AE111" s="14">
        <f t="shared" si="15"/>
        <v>9.1629731387157486E-3</v>
      </c>
      <c r="AF111" s="14">
        <f t="shared" si="16"/>
        <v>1.0319003471060115E-2</v>
      </c>
      <c r="AG111" s="14">
        <f t="shared" si="17"/>
        <v>-1.7061686067088355E-2</v>
      </c>
      <c r="AH111" s="14">
        <f t="shared" si="18"/>
        <v>3.9086622546807295E-2</v>
      </c>
      <c r="AI111" s="14">
        <f t="shared" si="19"/>
        <v>1.9998607112392063E-2</v>
      </c>
      <c r="AJ111" s="14">
        <f t="shared" si="20"/>
        <v>2.090395865708277E-2</v>
      </c>
      <c r="AK111" s="14">
        <f t="shared" si="21"/>
        <v>2.1072996357655704E-2</v>
      </c>
      <c r="AL111" s="14">
        <f t="shared" si="22"/>
        <v>1.2756822261627856E-2</v>
      </c>
    </row>
    <row r="112" spans="1:38" ht="18.600000000000001" x14ac:dyDescent="0.3">
      <c r="A112" s="40" t="s">
        <v>40</v>
      </c>
      <c r="B112" s="40"/>
      <c r="C112" s="10">
        <f>SQRT(C111)</f>
        <v>8.0433666633815626E-2</v>
      </c>
      <c r="AB112" s="11">
        <v>44221</v>
      </c>
      <c r="AC112" s="14">
        <f t="shared" si="13"/>
        <v>1.6100431475735342E-2</v>
      </c>
      <c r="AD112" s="14">
        <f t="shared" si="14"/>
        <v>-3.8929085410701544E-2</v>
      </c>
      <c r="AE112" s="14">
        <f t="shared" si="15"/>
        <v>9.7697461233623682E-3</v>
      </c>
      <c r="AF112" s="14">
        <f t="shared" si="16"/>
        <v>2.4761537484630877E-2</v>
      </c>
      <c r="AG112" s="14">
        <f t="shared" si="17"/>
        <v>8.6353058624788499E-3</v>
      </c>
      <c r="AH112" s="14">
        <f t="shared" si="18"/>
        <v>3.0426709688159527E-3</v>
      </c>
      <c r="AI112" s="14">
        <f t="shared" si="19"/>
        <v>-1.3134042049642448E-2</v>
      </c>
      <c r="AJ112" s="14">
        <f t="shared" si="20"/>
        <v>1.9995480000772052E-2</v>
      </c>
      <c r="AK112" s="14">
        <f t="shared" si="21"/>
        <v>1.0171145332829489E-2</v>
      </c>
      <c r="AL112" s="14">
        <f t="shared" si="22"/>
        <v>1.227101808823591E-2</v>
      </c>
    </row>
    <row r="113" spans="1:38" x14ac:dyDescent="0.25">
      <c r="A113" s="33"/>
      <c r="B113" s="33"/>
      <c r="AB113" s="11">
        <v>44218</v>
      </c>
      <c r="AC113" s="14">
        <f t="shared" si="13"/>
        <v>1.153675770518656E-2</v>
      </c>
      <c r="AD113" s="14">
        <f t="shared" si="14"/>
        <v>2.1269004143682893E-2</v>
      </c>
      <c r="AE113" s="14">
        <f t="shared" si="15"/>
        <v>6.0818022728335273E-3</v>
      </c>
      <c r="AF113" s="14">
        <f t="shared" si="16"/>
        <v>5.6437672110445855E-2</v>
      </c>
      <c r="AG113" s="14">
        <f t="shared" si="17"/>
        <v>7.6555335209507414E-2</v>
      </c>
      <c r="AH113" s="14">
        <f t="shared" si="18"/>
        <v>3.6349327633510399E-3</v>
      </c>
      <c r="AI113" s="14">
        <f t="shared" si="19"/>
        <v>1.4351235999166843E-2</v>
      </c>
      <c r="AJ113" s="14">
        <f t="shared" si="20"/>
        <v>1.335716326038843E-2</v>
      </c>
      <c r="AK113" s="14">
        <f t="shared" si="21"/>
        <v>4.4802014383402812E-3</v>
      </c>
      <c r="AL113" s="14">
        <f t="shared" si="22"/>
        <v>3.0056940459100647E-2</v>
      </c>
    </row>
    <row r="114" spans="1:38" x14ac:dyDescent="0.25">
      <c r="AB114" s="11">
        <v>44217</v>
      </c>
      <c r="AC114" s="14">
        <f t="shared" si="13"/>
        <v>8.1524407049411635E-2</v>
      </c>
      <c r="AD114" s="14">
        <f t="shared" si="14"/>
        <v>1.6272868955240008E-2</v>
      </c>
      <c r="AE114" s="14">
        <f t="shared" si="15"/>
        <v>2.4897246880264644E-3</v>
      </c>
      <c r="AF114" s="14">
        <f t="shared" si="16"/>
        <v>2.4784555039764997E-2</v>
      </c>
      <c r="AG114" s="14">
        <f t="shared" si="17"/>
        <v>1.1452302875783362E-2</v>
      </c>
      <c r="AH114" s="14">
        <f t="shared" si="18"/>
        <v>-1.7735817014664968E-2</v>
      </c>
      <c r="AI114" s="14">
        <f t="shared" si="19"/>
        <v>1.4633762779828051E-2</v>
      </c>
      <c r="AJ114" s="14">
        <f t="shared" si="20"/>
        <v>6.1360294222095033E-4</v>
      </c>
      <c r="AK114" s="14">
        <f t="shared" si="21"/>
        <v>-7.9603257851775695E-3</v>
      </c>
      <c r="AL114" s="14">
        <f t="shared" si="22"/>
        <v>-6.1274730709756408E-3</v>
      </c>
    </row>
    <row r="115" spans="1:38" x14ac:dyDescent="0.25">
      <c r="AB115" s="11">
        <v>44216</v>
      </c>
      <c r="AC115" s="14">
        <f t="shared" si="13"/>
        <v>5.2899052223911197E-2</v>
      </c>
      <c r="AD115" s="14">
        <f t="shared" si="14"/>
        <v>1.9005961963562482E-2</v>
      </c>
      <c r="AE115" s="14">
        <f t="shared" si="15"/>
        <v>2.2286409068811321E-2</v>
      </c>
      <c r="AF115" s="14">
        <f t="shared" si="16"/>
        <v>-2.0804666504296312E-2</v>
      </c>
      <c r="AG115" s="14">
        <f t="shared" si="17"/>
        <v>3.0587992309952572E-2</v>
      </c>
      <c r="AH115" s="14">
        <f t="shared" si="18"/>
        <v>-5.369853201036323E-3</v>
      </c>
      <c r="AI115" s="14">
        <f t="shared" si="19"/>
        <v>1.8879365211635656E-2</v>
      </c>
      <c r="AJ115" s="14">
        <f t="shared" si="20"/>
        <v>1.2846589139673874E-3</v>
      </c>
      <c r="AK115" s="14">
        <f t="shared" si="21"/>
        <v>1.1570496322232515E-2</v>
      </c>
      <c r="AL115" s="14">
        <f t="shared" si="22"/>
        <v>1.5220011904470056E-2</v>
      </c>
    </row>
    <row r="116" spans="1:38" x14ac:dyDescent="0.25">
      <c r="AB116" s="11">
        <v>44215</v>
      </c>
      <c r="AC116" s="14">
        <f t="shared" si="13"/>
        <v>3.7863060597749E-3</v>
      </c>
      <c r="AD116" s="14">
        <f t="shared" si="14"/>
        <v>-7.4005218718378608E-3</v>
      </c>
      <c r="AE116" s="14">
        <f t="shared" si="15"/>
        <v>-1.0685015279838537E-2</v>
      </c>
      <c r="AF116" s="14">
        <f t="shared" si="16"/>
        <v>-1.8153059629932147E-2</v>
      </c>
      <c r="AG116" s="14">
        <f t="shared" si="17"/>
        <v>-8.0410469723396476E-3</v>
      </c>
      <c r="AH116" s="14">
        <f t="shared" si="18"/>
        <v>2.6278475894782162E-3</v>
      </c>
      <c r="AI116" s="14">
        <f t="shared" si="19"/>
        <v>5.908948346497544E-3</v>
      </c>
      <c r="AJ116" s="14">
        <f t="shared" si="20"/>
        <v>-1.5550644122529331E-2</v>
      </c>
      <c r="AK116" s="14">
        <f t="shared" si="21"/>
        <v>-1.3642000316406045E-2</v>
      </c>
      <c r="AL116" s="14">
        <f t="shared" si="22"/>
        <v>-6.2915526802406335E-2</v>
      </c>
    </row>
    <row r="117" spans="1:38" x14ac:dyDescent="0.25">
      <c r="AB117" s="11">
        <v>44214</v>
      </c>
      <c r="AC117" s="14">
        <f t="shared" si="13"/>
        <v>-2.055090277691898E-2</v>
      </c>
      <c r="AD117" s="14">
        <f t="shared" si="14"/>
        <v>-2.6750050337109352E-2</v>
      </c>
      <c r="AE117" s="14">
        <f t="shared" si="15"/>
        <v>-1.7609730960684498E-2</v>
      </c>
      <c r="AF117" s="14">
        <f t="shared" si="16"/>
        <v>-1.5605905943637269E-2</v>
      </c>
      <c r="AG117" s="14">
        <f t="shared" si="17"/>
        <v>-2.6852119597723489E-2</v>
      </c>
      <c r="AH117" s="14">
        <f t="shared" si="18"/>
        <v>-1.3355904547525877E-2</v>
      </c>
      <c r="AI117" s="14">
        <f t="shared" si="19"/>
        <v>4.5079150962847531E-3</v>
      </c>
      <c r="AJ117" s="14">
        <f t="shared" si="20"/>
        <v>-2.0224472540500502E-3</v>
      </c>
      <c r="AK117" s="14">
        <f t="shared" si="21"/>
        <v>-1.1050295874983174E-2</v>
      </c>
      <c r="AL117" s="14">
        <f t="shared" si="22"/>
        <v>-1.7314376826170683E-2</v>
      </c>
    </row>
    <row r="118" spans="1:38" x14ac:dyDescent="0.25">
      <c r="O118" s="21"/>
      <c r="AB118" s="11">
        <v>44211</v>
      </c>
      <c r="AC118" s="14">
        <f t="shared" si="13"/>
        <v>3.2090810434864697E-2</v>
      </c>
      <c r="AD118" s="14">
        <f t="shared" si="14"/>
        <v>1.1254545547086226E-2</v>
      </c>
      <c r="AE118" s="14">
        <f t="shared" si="15"/>
        <v>3.0390091241072194E-2</v>
      </c>
      <c r="AF118" s="14">
        <f t="shared" si="16"/>
        <v>-2.2950959525511364E-2</v>
      </c>
      <c r="AG118" s="14">
        <f t="shared" si="17"/>
        <v>4.5704271379720218E-2</v>
      </c>
      <c r="AH118" s="14">
        <f t="shared" si="18"/>
        <v>7.5242549240924885E-3</v>
      </c>
      <c r="AI118" s="14">
        <f t="shared" si="19"/>
        <v>-8.2506795120503088E-3</v>
      </c>
      <c r="AJ118" s="14">
        <f t="shared" si="20"/>
        <v>2.6546531756271689E-2</v>
      </c>
      <c r="AK118" s="14">
        <f t="shared" si="21"/>
        <v>4.4955196101870267E-3</v>
      </c>
      <c r="AL118" s="14">
        <f t="shared" si="22"/>
        <v>2.2359686494705069E-2</v>
      </c>
    </row>
    <row r="119" spans="1:38" ht="24.6" x14ac:dyDescent="0.4">
      <c r="A119" s="44" t="s">
        <v>49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AB119" s="11">
        <v>44210</v>
      </c>
      <c r="AC119" s="14">
        <f t="shared" si="13"/>
        <v>9.3193472607797402E-3</v>
      </c>
      <c r="AD119" s="14">
        <f t="shared" si="14"/>
        <v>1.2659509879328745E-3</v>
      </c>
      <c r="AE119" s="14">
        <f t="shared" si="15"/>
        <v>1.4658316561122733E-2</v>
      </c>
      <c r="AF119" s="14">
        <f t="shared" si="16"/>
        <v>1.2435826602382113E-2</v>
      </c>
      <c r="AG119" s="14">
        <f t="shared" si="17"/>
        <v>-0.10319682752137871</v>
      </c>
      <c r="AH119" s="14">
        <f t="shared" si="18"/>
        <v>1.9732102631354286E-2</v>
      </c>
      <c r="AI119" s="14">
        <f t="shared" si="19"/>
        <v>-1.6588654076277222E-2</v>
      </c>
      <c r="AJ119" s="14">
        <f t="shared" si="20"/>
        <v>2.0468256591908589E-2</v>
      </c>
      <c r="AK119" s="14">
        <f t="shared" si="21"/>
        <v>6.2609436685483579E-3</v>
      </c>
      <c r="AL119" s="14">
        <f t="shared" si="22"/>
        <v>1.3979550205043458E-2</v>
      </c>
    </row>
    <row r="120" spans="1:38" ht="18.600000000000001" x14ac:dyDescent="0.3">
      <c r="A120" s="40" t="s">
        <v>16</v>
      </c>
      <c r="B120" s="40"/>
      <c r="C120" s="13">
        <v>0.1</v>
      </c>
      <c r="D120" s="13">
        <v>0.1</v>
      </c>
      <c r="E120" s="13">
        <v>0.1</v>
      </c>
      <c r="F120" s="13">
        <v>0.1</v>
      </c>
      <c r="G120" s="13">
        <v>0.1</v>
      </c>
      <c r="H120" s="13">
        <v>0.1</v>
      </c>
      <c r="I120" s="13">
        <v>0.1</v>
      </c>
      <c r="J120" s="13">
        <v>0.1</v>
      </c>
      <c r="K120" s="13">
        <v>0.1</v>
      </c>
      <c r="L120" s="13">
        <v>0.1</v>
      </c>
      <c r="M120" s="13"/>
      <c r="AB120" s="11">
        <v>44209</v>
      </c>
      <c r="AC120" s="14">
        <f t="shared" si="13"/>
        <v>2.0637819633191092E-3</v>
      </c>
      <c r="AD120" s="14">
        <f t="shared" si="14"/>
        <v>-3.9524807038114219E-3</v>
      </c>
      <c r="AE120" s="14">
        <f t="shared" si="15"/>
        <v>-1.2406488409922842E-2</v>
      </c>
      <c r="AF120" s="14">
        <f t="shared" si="16"/>
        <v>-1.0631914038070803E-2</v>
      </c>
      <c r="AG120" s="14">
        <f t="shared" si="17"/>
        <v>-8.3607692706864061E-3</v>
      </c>
      <c r="AH120" s="14">
        <f t="shared" si="18"/>
        <v>-1.1351510572808022E-2</v>
      </c>
      <c r="AI120" s="14">
        <f t="shared" si="19"/>
        <v>-1.3146400537338322E-2</v>
      </c>
      <c r="AJ120" s="14">
        <f t="shared" si="20"/>
        <v>1.3620118640653314E-2</v>
      </c>
      <c r="AK120" s="14">
        <f t="shared" si="21"/>
        <v>-2.7329698120104762E-2</v>
      </c>
      <c r="AL120" s="14">
        <f t="shared" si="22"/>
        <v>-3.4715175912773323E-2</v>
      </c>
    </row>
    <row r="121" spans="1:38" ht="18.600000000000001" x14ac:dyDescent="0.3">
      <c r="A121" s="40" t="s">
        <v>15</v>
      </c>
      <c r="B121" s="40"/>
      <c r="C121" s="15">
        <f t="array" ref="C121:L121">(C70:L70)-C120:L120</f>
        <v>-9.6838001446100663E-2</v>
      </c>
      <c r="D121" s="15">
        <v>-9.5011607693978747E-2</v>
      </c>
      <c r="E121" s="15">
        <v>-9.8450544641575932E-2</v>
      </c>
      <c r="F121" s="15">
        <v>-0.10048713115217707</v>
      </c>
      <c r="G121" s="15">
        <v>-9.5704271379720179E-2</v>
      </c>
      <c r="H121" s="15">
        <v>-9.9571755567151629E-2</v>
      </c>
      <c r="I121" s="15">
        <v>-0.10039550933891672</v>
      </c>
      <c r="J121" s="15">
        <v>-0.10147126785626788</v>
      </c>
      <c r="K121" s="15">
        <v>-0.10089499194665012</v>
      </c>
      <c r="L121" s="15">
        <v>-0.10029735653101646</v>
      </c>
      <c r="M121" s="19"/>
      <c r="O121" s="21"/>
      <c r="AB121" s="11">
        <v>44208</v>
      </c>
      <c r="AC121" s="14">
        <f t="shared" si="13"/>
        <v>4.0426377879051872E-2</v>
      </c>
      <c r="AD121" s="14">
        <f t="shared" si="14"/>
        <v>1.536345315793204E-2</v>
      </c>
      <c r="AE121" s="14">
        <f t="shared" si="15"/>
        <v>3.3072712078701348E-3</v>
      </c>
      <c r="AF121" s="14">
        <f t="shared" si="16"/>
        <v>9.9001701453687446E-3</v>
      </c>
      <c r="AG121" s="14">
        <f t="shared" si="17"/>
        <v>-1.6540626579463535E-2</v>
      </c>
      <c r="AH121" s="14">
        <f t="shared" si="18"/>
        <v>1.0681620838967178E-3</v>
      </c>
      <c r="AI121" s="14">
        <f t="shared" si="19"/>
        <v>-2.2326384152207591E-2</v>
      </c>
      <c r="AJ121" s="14">
        <f t="shared" si="20"/>
        <v>-9.6306317220041324E-3</v>
      </c>
      <c r="AK121" s="14">
        <f t="shared" si="21"/>
        <v>5.9283099795408691E-3</v>
      </c>
      <c r="AL121" s="14">
        <f t="shared" si="22"/>
        <v>1.5187156024098715E-3</v>
      </c>
    </row>
    <row r="122" spans="1:38" ht="18.600000000000001" x14ac:dyDescent="0.3">
      <c r="A122" s="41" t="s">
        <v>48</v>
      </c>
      <c r="B122" s="41"/>
      <c r="C122" s="13">
        <f t="array" ref="C122:L122">MMULT(C121:L121,C87:L96)</f>
        <v>-1.0467811667343385</v>
      </c>
      <c r="D122" s="13">
        <v>-2.5657729809543155</v>
      </c>
      <c r="E122" s="13">
        <v>-0.32011729358044116</v>
      </c>
      <c r="F122" s="13">
        <v>-0.66240648928514212</v>
      </c>
      <c r="G122" s="13">
        <v>0.45246674775356643</v>
      </c>
      <c r="H122" s="13">
        <v>-5.1463340516205047</v>
      </c>
      <c r="I122" s="13">
        <v>-2.2561444378580213</v>
      </c>
      <c r="J122" s="13">
        <v>-3.168307343794587</v>
      </c>
      <c r="K122" s="13">
        <v>-0.69248759418104622</v>
      </c>
      <c r="L122" s="13">
        <v>7.0984686033638056E-2</v>
      </c>
      <c r="AB122" s="11">
        <v>44207</v>
      </c>
      <c r="AC122" s="14">
        <f t="shared" si="13"/>
        <v>4.0138550686105806E-2</v>
      </c>
      <c r="AD122" s="14">
        <f t="shared" si="14"/>
        <v>1.0224589438400723E-2</v>
      </c>
      <c r="AE122" s="14">
        <f t="shared" si="15"/>
        <v>1.0147016367046981E-2</v>
      </c>
      <c r="AF122" s="14">
        <f t="shared" si="16"/>
        <v>-3.0069063119813902E-2</v>
      </c>
      <c r="AG122" s="14">
        <f t="shared" si="17"/>
        <v>-5.3882505479783904E-2</v>
      </c>
      <c r="AH122" s="14">
        <f t="shared" si="18"/>
        <v>2.1963270361545228E-2</v>
      </c>
      <c r="AI122" s="14">
        <f t="shared" si="19"/>
        <v>-1.8737452637348641E-2</v>
      </c>
      <c r="AJ122" s="14">
        <f t="shared" si="20"/>
        <v>4.7152992030877108E-3</v>
      </c>
      <c r="AK122" s="14">
        <f t="shared" si="21"/>
        <v>1.3989527636966261E-3</v>
      </c>
      <c r="AL122" s="14">
        <f t="shared" si="22"/>
        <v>-3.7476603810406996E-2</v>
      </c>
    </row>
    <row r="123" spans="1:38" ht="18.600000000000001" x14ac:dyDescent="0.3">
      <c r="A123" s="46" t="s">
        <v>17</v>
      </c>
      <c r="B123" s="46"/>
      <c r="C123" s="10">
        <f t="array" ref="C123:L123">MMULT(C121:L121,C87:L96)</f>
        <v>-1.0467811667343385</v>
      </c>
      <c r="D123" s="10">
        <v>-2.5657729809543155</v>
      </c>
      <c r="E123" s="10">
        <v>-0.32011729358044116</v>
      </c>
      <c r="F123" s="10">
        <v>-0.66240648928514212</v>
      </c>
      <c r="G123" s="10">
        <v>0.45246674775356643</v>
      </c>
      <c r="H123" s="10">
        <v>-5.1463340516205047</v>
      </c>
      <c r="I123" s="10">
        <v>-2.2561444378580213</v>
      </c>
      <c r="J123" s="10">
        <v>-3.168307343794587</v>
      </c>
      <c r="K123" s="10">
        <v>-0.69248759418104622</v>
      </c>
      <c r="L123" s="10">
        <v>7.0984686033638056E-2</v>
      </c>
      <c r="AB123" s="11">
        <v>44204</v>
      </c>
      <c r="AC123" s="14">
        <f t="shared" si="13"/>
        <v>2.3772379506825401E-2</v>
      </c>
      <c r="AD123" s="14">
        <f t="shared" si="14"/>
        <v>0.10590071858308976</v>
      </c>
      <c r="AE123" s="14">
        <f t="shared" si="15"/>
        <v>-1.2346321400847102E-2</v>
      </c>
      <c r="AF123" s="14">
        <f t="shared" si="16"/>
        <v>1.969914854577319E-2</v>
      </c>
      <c r="AG123" s="14">
        <f t="shared" si="17"/>
        <v>1.7443401814502879E-2</v>
      </c>
      <c r="AH123" s="14">
        <f t="shared" si="18"/>
        <v>-1.603073095048867E-2</v>
      </c>
      <c r="AI123" s="14">
        <f t="shared" si="19"/>
        <v>-4.5427622660216055E-3</v>
      </c>
      <c r="AJ123" s="14">
        <f t="shared" si="20"/>
        <v>-4.5106264479148624E-2</v>
      </c>
      <c r="AK123" s="14">
        <f t="shared" si="21"/>
        <v>-1.6593084364955536E-2</v>
      </c>
      <c r="AL123" s="14">
        <f t="shared" si="22"/>
        <v>-2.280103768335565E-2</v>
      </c>
    </row>
    <row r="124" spans="1:38" ht="18.600000000000001" x14ac:dyDescent="0.3">
      <c r="A124" s="29"/>
      <c r="B124" s="29"/>
      <c r="C124" s="10">
        <f t="array" ref="C124">MMULT(C123:L123,TRANSPOSE(C100:L100))</f>
        <v>-15.334899924221192</v>
      </c>
      <c r="O124" s="21"/>
      <c r="AB124" s="11">
        <v>44203</v>
      </c>
      <c r="AC124" s="14">
        <f t="shared" si="13"/>
        <v>-3.5589275616369404E-2</v>
      </c>
      <c r="AD124" s="14">
        <f t="shared" si="14"/>
        <v>-1.4280958253263519E-2</v>
      </c>
      <c r="AE124" s="14">
        <f t="shared" si="15"/>
        <v>-7.9244191370388718E-3</v>
      </c>
      <c r="AF124" s="14">
        <f t="shared" si="16"/>
        <v>-1.1174450272035522E-2</v>
      </c>
      <c r="AG124" s="14">
        <f t="shared" si="17"/>
        <v>1.2725547975464881E-2</v>
      </c>
      <c r="AH124" s="14">
        <f t="shared" si="18"/>
        <v>-9.7750159283317324E-3</v>
      </c>
      <c r="AI124" s="14">
        <f t="shared" si="19"/>
        <v>6.8471222421426442E-3</v>
      </c>
      <c r="AJ124" s="14">
        <f t="shared" si="20"/>
        <v>-3.6597476904039868E-2</v>
      </c>
      <c r="AK124" s="14">
        <f t="shared" si="21"/>
        <v>-2.7334044549232484E-2</v>
      </c>
      <c r="AL124" s="14">
        <f t="shared" si="22"/>
        <v>-4.0266102733692501E-2</v>
      </c>
    </row>
    <row r="125" spans="1:38" ht="18.600000000000001" x14ac:dyDescent="0.3">
      <c r="A125" s="29"/>
      <c r="B125" s="29"/>
      <c r="AB125" s="11">
        <v>44202</v>
      </c>
      <c r="AC125" s="14">
        <f t="shared" si="13"/>
        <v>-2.7311826055131518E-2</v>
      </c>
      <c r="AD125" s="14">
        <f t="shared" si="14"/>
        <v>1.286334748217839E-2</v>
      </c>
      <c r="AE125" s="14">
        <f t="shared" si="15"/>
        <v>9.9213330152514677E-3</v>
      </c>
      <c r="AF125" s="14">
        <f t="shared" si="16"/>
        <v>2.1091911683975145E-3</v>
      </c>
      <c r="AG125" s="14">
        <f t="shared" si="17"/>
        <v>-1.266392945709993E-2</v>
      </c>
      <c r="AH125" s="14">
        <f t="shared" si="18"/>
        <v>2.0024717975071115E-2</v>
      </c>
      <c r="AI125" s="14">
        <f t="shared" si="19"/>
        <v>1.3216022159429484E-2</v>
      </c>
      <c r="AJ125" s="14">
        <f t="shared" si="20"/>
        <v>1.7277630016074456E-2</v>
      </c>
      <c r="AK125" s="14">
        <f t="shared" si="21"/>
        <v>7.0609112291613154E-3</v>
      </c>
      <c r="AL125" s="14">
        <f t="shared" si="22"/>
        <v>1.8655073716265593E-2</v>
      </c>
    </row>
    <row r="126" spans="1:38" ht="18.600000000000001" x14ac:dyDescent="0.3">
      <c r="A126" s="40" t="s">
        <v>18</v>
      </c>
      <c r="B126" s="40"/>
      <c r="C126" s="10">
        <f>C123/C124</f>
        <v>6.8261362767745679E-2</v>
      </c>
      <c r="D126" s="10">
        <f>D123/C124</f>
        <v>0.16731592600103795</v>
      </c>
      <c r="E126" s="10">
        <f>E123/C124</f>
        <v>2.0875082013076706E-2</v>
      </c>
      <c r="F126" s="10">
        <f>F123/C124</f>
        <v>4.3196009922365601E-2</v>
      </c>
      <c r="G126" s="10">
        <f>G123/C124</f>
        <v>-2.9505686374835974E-2</v>
      </c>
      <c r="H126" s="10">
        <f>H123/C124</f>
        <v>0.33559619410961822</v>
      </c>
      <c r="I126" s="10">
        <f>I123/C124</f>
        <v>0.14712482305114249</v>
      </c>
      <c r="J126" s="10">
        <f>J123/C124</f>
        <v>0.20660763092364912</v>
      </c>
      <c r="K126" s="10">
        <f>K123/C124</f>
        <v>4.5157620695474826E-2</v>
      </c>
      <c r="L126" s="10">
        <f>L123/C124</f>
        <v>-4.6289631092746196E-3</v>
      </c>
      <c r="M126" s="10">
        <f>SUM(C126:L126)</f>
        <v>1</v>
      </c>
    </row>
    <row r="127" spans="1:38" ht="18.600000000000001" x14ac:dyDescent="0.3">
      <c r="A127" s="29"/>
      <c r="B127" s="29"/>
    </row>
    <row r="128" spans="1:38" ht="18.600000000000001" x14ac:dyDescent="0.3">
      <c r="A128" s="47" t="s">
        <v>27</v>
      </c>
      <c r="B128" s="47"/>
      <c r="C128" s="34">
        <f t="array" ref="C128">MMULT(C70:L70,TRANSPOSE(C126:L126))</f>
        <v>6.7754781210737323E-4</v>
      </c>
      <c r="D128" s="19"/>
      <c r="E128" s="19"/>
      <c r="F128" s="19"/>
      <c r="G128" s="19"/>
      <c r="H128" s="19"/>
      <c r="I128" s="19"/>
      <c r="J128" s="19"/>
      <c r="K128" s="19"/>
      <c r="O128" s="21"/>
    </row>
    <row r="129" spans="1:56" ht="18.600000000000001" x14ac:dyDescent="0.3">
      <c r="A129" s="29"/>
      <c r="B129" s="29"/>
    </row>
    <row r="130" spans="1:56" ht="18.600000000000001" x14ac:dyDescent="0.3">
      <c r="A130" s="29"/>
      <c r="B130" s="29"/>
      <c r="C130" s="10">
        <f t="array" ref="C130:L130">MMULT(C126:L126,C75:L84)</f>
        <v>6.3148766489924627E-3</v>
      </c>
      <c r="D130" s="10">
        <v>6.1957761813567283E-3</v>
      </c>
      <c r="E130" s="10">
        <v>6.420031765976845E-3</v>
      </c>
      <c r="F130" s="10">
        <v>6.5528390565796589E-3</v>
      </c>
      <c r="G130" s="10">
        <v>6.2409452851111928E-3</v>
      </c>
      <c r="H130" s="10">
        <v>6.4931467475623922E-3</v>
      </c>
      <c r="I130" s="10">
        <v>6.546864331363771E-3</v>
      </c>
      <c r="J130" s="10">
        <v>6.617015328283681E-3</v>
      </c>
      <c r="K130" s="10">
        <v>6.5794359562326415E-3</v>
      </c>
      <c r="L130" s="10">
        <v>6.5404637152276825E-3</v>
      </c>
    </row>
    <row r="131" spans="1:56" ht="18.600000000000001" x14ac:dyDescent="0.3">
      <c r="A131" s="29"/>
      <c r="B131" s="35"/>
    </row>
    <row r="132" spans="1:56" ht="18.600000000000001" x14ac:dyDescent="0.3">
      <c r="A132" s="40" t="s">
        <v>41</v>
      </c>
      <c r="B132" s="40"/>
      <c r="C132" s="34">
        <f t="array" ref="C132">MMULT(C130:L130,TRANSPOSE(C126:L126))</f>
        <v>6.4768894925107826E-3</v>
      </c>
      <c r="O132" s="21"/>
    </row>
    <row r="134" spans="1:56" x14ac:dyDescent="0.25">
      <c r="C134" s="15"/>
    </row>
    <row r="137" spans="1:56" x14ac:dyDescent="0.25">
      <c r="C137" s="17"/>
      <c r="E137" s="17"/>
      <c r="G137" s="17"/>
      <c r="H137" s="17"/>
      <c r="I137" s="17"/>
      <c r="J137" s="17"/>
      <c r="K137" s="17"/>
      <c r="L137" s="17"/>
      <c r="O137" s="21"/>
    </row>
    <row r="139" spans="1:56" ht="18.600000000000001" x14ac:dyDescent="0.3">
      <c r="AI139" s="45" t="s">
        <v>55</v>
      </c>
      <c r="AJ139" s="45"/>
      <c r="AK139" s="45"/>
      <c r="AL139" s="45"/>
      <c r="AM139" s="45"/>
      <c r="AR139" s="45" t="s">
        <v>54</v>
      </c>
      <c r="AS139" s="45"/>
      <c r="AT139" s="45"/>
      <c r="AU139" s="45"/>
      <c r="AV139" s="45"/>
      <c r="AZ139" s="45" t="s">
        <v>56</v>
      </c>
      <c r="BA139" s="45"/>
      <c r="BB139" s="45"/>
      <c r="BC139" s="45"/>
      <c r="BD139" s="45"/>
    </row>
    <row r="140" spans="1:56" ht="24.6" x14ac:dyDescent="0.4">
      <c r="A140" s="44" t="s">
        <v>43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J140" s="10" t="s">
        <v>46</v>
      </c>
      <c r="AK140" s="4" t="s">
        <v>4</v>
      </c>
      <c r="AL140" s="4" t="s">
        <v>2</v>
      </c>
      <c r="AM140" s="4" t="s">
        <v>1</v>
      </c>
      <c r="AS140" s="10" t="s">
        <v>46</v>
      </c>
      <c r="AT140" s="8" t="s">
        <v>19</v>
      </c>
      <c r="AU140" s="8" t="s">
        <v>20</v>
      </c>
      <c r="AV140" s="8" t="s">
        <v>21</v>
      </c>
      <c r="BA140" s="10" t="s">
        <v>46</v>
      </c>
      <c r="BB140" s="36" t="s">
        <v>52</v>
      </c>
      <c r="BC140" s="36" t="s">
        <v>50</v>
      </c>
      <c r="BD140" s="36" t="s">
        <v>51</v>
      </c>
    </row>
    <row r="141" spans="1:56" ht="19.2" x14ac:dyDescent="0.35">
      <c r="B141" s="1"/>
      <c r="C141" s="1"/>
      <c r="D141" s="5" t="s">
        <v>28</v>
      </c>
      <c r="E141" s="5" t="s">
        <v>4</v>
      </c>
      <c r="F141" s="5" t="s">
        <v>2</v>
      </c>
      <c r="G141" s="5" t="s">
        <v>1</v>
      </c>
      <c r="H141" s="1"/>
      <c r="I141" s="1"/>
      <c r="J141" s="1"/>
      <c r="K141" s="1"/>
      <c r="L141" s="1"/>
      <c r="M141" s="1"/>
      <c r="AB141" s="39"/>
      <c r="AJ141" s="10">
        <v>-6.2914199876284993E-4</v>
      </c>
      <c r="AK141" s="13">
        <v>4.2895536101041659E-2</v>
      </c>
      <c r="AL141" s="13">
        <v>2.5267010444469842E-2</v>
      </c>
      <c r="AM141" s="13">
        <v>7.217896692510075E-3</v>
      </c>
      <c r="AS141" s="10">
        <v>-6.2914199876284993E-4</v>
      </c>
      <c r="AT141" s="10">
        <v>4.7120418848167533E-2</v>
      </c>
      <c r="AU141" s="10">
        <v>1.0913534468228514E-2</v>
      </c>
      <c r="AV141" s="10">
        <v>3.5285815102328755E-2</v>
      </c>
      <c r="BA141" s="10">
        <v>-6.2914199876284993E-4</v>
      </c>
      <c r="BB141" s="15">
        <v>1.0842307124944606E-2</v>
      </c>
      <c r="BC141" s="15">
        <v>-1.7518972976806935E-2</v>
      </c>
      <c r="BD141" s="15">
        <v>-2.2816388279971678E-2</v>
      </c>
    </row>
    <row r="142" spans="1:56" ht="19.2" x14ac:dyDescent="0.35">
      <c r="B142" s="1"/>
      <c r="C142" s="5" t="s">
        <v>27</v>
      </c>
      <c r="D142" s="37">
        <v>7.0000000000000001E-3</v>
      </c>
      <c r="E142" s="1">
        <f>AVERAGE(AC4:AC62)</f>
        <v>3.1619985538993388E-3</v>
      </c>
      <c r="F142" s="1">
        <f t="array" ref="F142">AVERAGE(AD4:AD62)</f>
        <v>4.9883923060212599E-3</v>
      </c>
      <c r="G142" s="1">
        <f t="array" ref="G142">AVERAGE(AE4:AE62)</f>
        <v>1.5494553584240766E-3</v>
      </c>
      <c r="H142" s="1"/>
      <c r="I142" s="1"/>
      <c r="J142" s="1"/>
      <c r="K142" s="1"/>
      <c r="L142" s="1"/>
      <c r="M142" s="1"/>
      <c r="AB142" s="39"/>
      <c r="AJ142" s="10">
        <v>1.4847195549378078E-2</v>
      </c>
      <c r="AK142" s="13">
        <v>-3.7359775698384917E-2</v>
      </c>
      <c r="AL142" s="13">
        <v>-2.4439193221352948E-2</v>
      </c>
      <c r="AM142" s="13">
        <v>-3.9935383966804822E-2</v>
      </c>
      <c r="AS142" s="10">
        <v>1.4847195549378078E-2</v>
      </c>
      <c r="AT142" s="10">
        <v>-7.4999999999999956E-2</v>
      </c>
      <c r="AU142" s="10">
        <v>1.3505064399149669E-2</v>
      </c>
      <c r="AV142" s="10">
        <v>-7.04385366962057E-3</v>
      </c>
      <c r="BA142" s="10">
        <v>1.4847195549378078E-2</v>
      </c>
      <c r="BB142" s="15">
        <v>4.0496169281284189E-2</v>
      </c>
      <c r="BC142" s="15">
        <v>-1.2380883626913142E-2</v>
      </c>
      <c r="BD142" s="15">
        <v>4.060031595576552E-3</v>
      </c>
    </row>
    <row r="143" spans="1:56" ht="19.2" x14ac:dyDescent="0.35">
      <c r="B143" s="1"/>
      <c r="C143" s="5" t="s">
        <v>29</v>
      </c>
      <c r="D143" s="1">
        <v>1</v>
      </c>
      <c r="E143" s="1">
        <f>J148/J147</f>
        <v>-0.99475323606555199</v>
      </c>
      <c r="F143" s="1">
        <f>J149/J147</f>
        <v>-8.2931092197055814E-2</v>
      </c>
      <c r="G143" s="1">
        <f>J150/J147</f>
        <v>0.22058096266476016</v>
      </c>
      <c r="H143" s="1"/>
      <c r="I143" s="1"/>
      <c r="J143" s="1"/>
      <c r="K143" s="1"/>
      <c r="L143" s="1"/>
      <c r="M143" s="1"/>
      <c r="AB143" s="39"/>
      <c r="AJ143" s="10">
        <v>9.5837181341371647E-3</v>
      </c>
      <c r="AK143" s="13">
        <v>-1.0391269725336352E-2</v>
      </c>
      <c r="AL143" s="13">
        <v>1.1736617417821461E-2</v>
      </c>
      <c r="AM143" s="13">
        <v>-7.5748480849143519E-3</v>
      </c>
      <c r="AS143" s="10">
        <v>9.5837181341371647E-3</v>
      </c>
      <c r="AT143" s="10">
        <v>-5.4054054054054612E-3</v>
      </c>
      <c r="AU143" s="10">
        <v>-1.346905202549864E-2</v>
      </c>
      <c r="AV143" s="10">
        <v>-1.8077803203661258E-2</v>
      </c>
      <c r="BA143" s="10">
        <v>9.5837181341371647E-3</v>
      </c>
      <c r="BB143" s="15">
        <v>-2.1809256661991516E-2</v>
      </c>
      <c r="BC143" s="15">
        <v>1.2609188260662929E-2</v>
      </c>
      <c r="BD143" s="15">
        <v>-6.0732885441413531E-3</v>
      </c>
    </row>
    <row r="144" spans="1:56" ht="19.2" x14ac:dyDescent="0.35">
      <c r="B144" s="1"/>
      <c r="C144" s="1"/>
      <c r="D144" s="1"/>
      <c r="E144" s="1">
        <f>0.001+E143*($D$142-0.001)</f>
        <v>-4.9685194163933124E-3</v>
      </c>
      <c r="F144" s="1">
        <f t="shared" ref="F144:G144" si="23">0.001+F143*($D$142-0.001)</f>
        <v>5.0241344681766517E-4</v>
      </c>
      <c r="G144" s="1">
        <f t="shared" si="23"/>
        <v>2.3234857759885609E-3</v>
      </c>
      <c r="H144" s="1"/>
      <c r="I144" s="1"/>
      <c r="J144" s="1"/>
      <c r="K144" s="1"/>
      <c r="L144" s="1"/>
      <c r="M144" s="1"/>
      <c r="AB144" s="39"/>
      <c r="AJ144" s="10">
        <v>5.4333005402233958E-3</v>
      </c>
      <c r="AK144" s="13">
        <v>2.4033721463934097E-2</v>
      </c>
      <c r="AL144" s="13">
        <v>-1.1109279834712814E-2</v>
      </c>
      <c r="AM144" s="13">
        <v>-2.6121873630777313E-2</v>
      </c>
      <c r="AS144" s="10">
        <v>5.4333005402233958E-3</v>
      </c>
      <c r="AT144" s="10">
        <v>-1.0869565217391242E-2</v>
      </c>
      <c r="AU144" s="10">
        <v>-3.3705054715997829E-2</v>
      </c>
      <c r="AV144" s="10">
        <v>-1.701235143323232E-2</v>
      </c>
      <c r="BA144" s="10">
        <v>5.4333005402233958E-3</v>
      </c>
      <c r="BB144" s="15">
        <v>-3.010968528209923E-3</v>
      </c>
      <c r="BC144" s="15">
        <v>-3.5443586226809987E-2</v>
      </c>
      <c r="BD144" s="15">
        <v>-2.9048139177787258E-2</v>
      </c>
    </row>
    <row r="145" spans="2:56" ht="19.2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AB145" s="39"/>
      <c r="AJ145" s="10">
        <v>9.6131067844451579E-5</v>
      </c>
      <c r="AK145" s="13">
        <v>9.4248070016560194E-3</v>
      </c>
      <c r="AL145" s="13">
        <v>3.8506603844863999E-2</v>
      </c>
      <c r="AM145" s="13">
        <v>-1.6198217981884342E-2</v>
      </c>
      <c r="AS145" s="10">
        <v>9.6131067844451579E-5</v>
      </c>
      <c r="AT145" s="10">
        <v>-2.19780219780219E-2</v>
      </c>
      <c r="AU145" s="10">
        <v>-3.4880710988394625E-2</v>
      </c>
      <c r="AV145" s="10">
        <v>3.3191085822663613E-3</v>
      </c>
      <c r="BA145" s="10">
        <v>9.6131067844451579E-5</v>
      </c>
      <c r="BB145" s="15">
        <v>4.0986553534192449E-3</v>
      </c>
      <c r="BC145" s="15">
        <v>-1.7961383026493527E-3</v>
      </c>
      <c r="BD145" s="15">
        <v>-6.3584191991661321E-4</v>
      </c>
    </row>
    <row r="146" spans="2:56" ht="19.2" x14ac:dyDescent="0.35">
      <c r="B146" s="1"/>
      <c r="C146" s="1"/>
      <c r="D146" s="1"/>
      <c r="E146" s="1"/>
      <c r="F146" s="1"/>
      <c r="G146" s="1"/>
      <c r="H146" s="1"/>
      <c r="I146" s="5" t="s">
        <v>42</v>
      </c>
      <c r="J146" s="5" t="s">
        <v>28</v>
      </c>
      <c r="K146" s="5" t="s">
        <v>4</v>
      </c>
      <c r="L146" s="5" t="s">
        <v>2</v>
      </c>
      <c r="M146" s="5" t="s">
        <v>1</v>
      </c>
      <c r="AB146" s="39"/>
      <c r="AJ146" s="10">
        <v>2.1112472837001572E-3</v>
      </c>
      <c r="AK146" s="13">
        <v>1.8269634536542043E-2</v>
      </c>
      <c r="AL146" s="13">
        <v>-7.5704653418015456E-3</v>
      </c>
      <c r="AM146" s="13">
        <v>3.302651040348617E-2</v>
      </c>
      <c r="AS146" s="10">
        <v>2.1112472837001572E-3</v>
      </c>
      <c r="AT146" s="10">
        <v>9.550561797752799E-2</v>
      </c>
      <c r="AU146" s="10">
        <v>3.6454258957108632E-2</v>
      </c>
      <c r="AV146" s="10">
        <v>2.0557655954631437E-2</v>
      </c>
      <c r="BA146" s="10">
        <v>2.1112472837001572E-3</v>
      </c>
      <c r="BB146" s="15">
        <v>-5.1561157261530433E-3</v>
      </c>
      <c r="BC146" s="15">
        <v>1.4957264957264904E-2</v>
      </c>
      <c r="BD146" s="15">
        <v>1.8353263618121618E-2</v>
      </c>
    </row>
    <row r="147" spans="2:56" ht="19.2" x14ac:dyDescent="0.35">
      <c r="B147" s="1"/>
      <c r="C147" s="1"/>
      <c r="D147" s="1"/>
      <c r="E147" s="1"/>
      <c r="F147" s="1"/>
      <c r="G147" s="1"/>
      <c r="H147" s="1"/>
      <c r="I147" s="5" t="s">
        <v>28</v>
      </c>
      <c r="J147" s="10">
        <f t="array" ref="J147:M150">MMULT(AJ141:AM199,TRANSPOSE(AJ141:AM199))</f>
        <v>2.5309426865150718E-3</v>
      </c>
      <c r="K147" s="10">
        <v>-2.5176634277073095E-3</v>
      </c>
      <c r="L147" s="10">
        <v>-2.0989384128084556E-4</v>
      </c>
      <c r="M147" s="10">
        <v>5.5827777424082882E-4</v>
      </c>
      <c r="AB147" s="39"/>
      <c r="AJ147" s="10">
        <v>-1.1092384006138767E-2</v>
      </c>
      <c r="AK147" s="13">
        <v>1.6980678743624831E-2</v>
      </c>
      <c r="AL147" s="13">
        <v>1.350273195433367E-2</v>
      </c>
      <c r="AM147" s="13">
        <v>1.2275931099228889E-2</v>
      </c>
      <c r="AS147" s="10">
        <v>-1.1092384006138767E-2</v>
      </c>
      <c r="AT147" s="10">
        <v>3.589743589743577E-2</v>
      </c>
      <c r="AU147" s="10">
        <v>8.0652117657207256E-3</v>
      </c>
      <c r="AV147" s="10">
        <v>2.8941884695531384E-2</v>
      </c>
      <c r="BA147" s="10">
        <v>-1.1092384006138767E-2</v>
      </c>
      <c r="BB147" s="15">
        <v>1.698819464439949E-2</v>
      </c>
      <c r="BC147" s="15">
        <v>1.3148661126500372E-2</v>
      </c>
      <c r="BD147" s="15">
        <v>6.8885969690173354E-3</v>
      </c>
    </row>
    <row r="148" spans="2:56" ht="19.2" x14ac:dyDescent="0.35">
      <c r="B148" s="1"/>
      <c r="C148" s="1"/>
      <c r="D148" s="1"/>
      <c r="E148" s="1"/>
      <c r="F148" s="1"/>
      <c r="G148" s="1"/>
      <c r="H148" s="1"/>
      <c r="I148" s="5" t="s">
        <v>4</v>
      </c>
      <c r="J148" s="10">
        <v>-2.5176634277073095E-3</v>
      </c>
      <c r="K148" s="10">
        <v>3.8083011138018595E-3</v>
      </c>
      <c r="L148" s="10">
        <v>5.4617784930967501E-4</v>
      </c>
      <c r="M148" s="10">
        <v>4.9746372231727367E-4</v>
      </c>
      <c r="AB148" s="39"/>
      <c r="AJ148" s="10">
        <v>-1.0558623222042929E-2</v>
      </c>
      <c r="AK148" s="13">
        <v>-3.6207384540461712E-2</v>
      </c>
      <c r="AL148" s="13">
        <v>-7.167041543493945E-3</v>
      </c>
      <c r="AM148" s="13">
        <v>-1.2716641012885586E-2</v>
      </c>
      <c r="AS148" s="10">
        <v>-1.0558623222042929E-2</v>
      </c>
      <c r="AT148" s="10">
        <v>-9.9009900990099098E-3</v>
      </c>
      <c r="AU148" s="10">
        <v>6.8027210884351597E-3</v>
      </c>
      <c r="AV148" s="10">
        <v>1.7101710171017137E-2</v>
      </c>
      <c r="BA148" s="10">
        <v>-1.0558623222042929E-2</v>
      </c>
      <c r="BB148" s="15">
        <v>3.4187429218573095E-2</v>
      </c>
      <c r="BC148" s="15">
        <v>-5.4682658306293153E-4</v>
      </c>
      <c r="BD148" s="15">
        <v>-4.1207917011391038E-3</v>
      </c>
    </row>
    <row r="149" spans="2:56" ht="19.2" x14ac:dyDescent="0.35">
      <c r="B149" s="1"/>
      <c r="C149" s="1"/>
      <c r="D149" s="5" t="s">
        <v>30</v>
      </c>
      <c r="E149" s="5" t="s">
        <v>47</v>
      </c>
      <c r="F149" s="1"/>
      <c r="G149" s="1"/>
      <c r="H149" s="1"/>
      <c r="I149" s="5" t="s">
        <v>2</v>
      </c>
      <c r="J149" s="10">
        <v>-2.0989384128084556E-4</v>
      </c>
      <c r="K149" s="10">
        <v>5.4617784930967501E-4</v>
      </c>
      <c r="L149" s="10">
        <v>3.9495265170112206E-4</v>
      </c>
      <c r="M149" s="10">
        <v>-1.3018580408086347E-4</v>
      </c>
      <c r="AB149" s="39"/>
      <c r="AJ149" s="10">
        <v>1.6794689559073817E-2</v>
      </c>
      <c r="AK149" s="13">
        <v>-2.1738288967966281E-2</v>
      </c>
      <c r="AL149" s="13">
        <v>-1.22664126844783E-2</v>
      </c>
      <c r="AM149" s="13">
        <v>-6.1102111408107597E-3</v>
      </c>
      <c r="AS149" s="10">
        <v>1.6794689559073817E-2</v>
      </c>
      <c r="AT149" s="10">
        <v>-2.5000000000000022E-2</v>
      </c>
      <c r="AU149" s="10">
        <v>-1.7486826449090498E-2</v>
      </c>
      <c r="AV149" s="10">
        <v>-1.3495575221239009E-2</v>
      </c>
      <c r="BA149" s="10">
        <v>1.6794689559073817E-2</v>
      </c>
      <c r="BB149" s="15">
        <v>-1.9642734925740757E-2</v>
      </c>
      <c r="BC149" s="15">
        <v>-1.9222351911292623E-2</v>
      </c>
      <c r="BD149" s="15">
        <v>-2.5386225296758491E-2</v>
      </c>
    </row>
    <row r="150" spans="2:56" ht="19.2" x14ac:dyDescent="0.35">
      <c r="B150" s="1"/>
      <c r="C150" s="1"/>
      <c r="D150" s="1">
        <v>0</v>
      </c>
      <c r="E150" s="1">
        <v>1E-3</v>
      </c>
      <c r="F150" s="1"/>
      <c r="G150" s="1"/>
      <c r="H150" s="1"/>
      <c r="I150" s="5" t="s">
        <v>1</v>
      </c>
      <c r="J150" s="10">
        <v>5.5827777424082882E-4</v>
      </c>
      <c r="K150" s="10">
        <v>4.9746372231727367E-4</v>
      </c>
      <c r="L150" s="10">
        <v>-1.3018580408086347E-4</v>
      </c>
      <c r="M150" s="10">
        <v>1.4129089025946141E-3</v>
      </c>
      <c r="AB150" s="39"/>
      <c r="AJ150" s="10">
        <v>8.508279302947841E-3</v>
      </c>
      <c r="AK150" s="13">
        <v>-2.7291459614439819E-2</v>
      </c>
      <c r="AL150" s="13">
        <v>-5.8956532654912304E-4</v>
      </c>
      <c r="AM150" s="13">
        <v>-7.1128894153674495E-3</v>
      </c>
      <c r="AS150" s="10">
        <v>8.508279302947841E-3</v>
      </c>
      <c r="AT150" s="10">
        <v>1.538461538461533E-2</v>
      </c>
      <c r="AU150" s="10">
        <v>-4.1889232499297324E-2</v>
      </c>
      <c r="AV150" s="10">
        <v>-2.3772146221125778E-2</v>
      </c>
      <c r="BA150" s="10">
        <v>8.508279302947841E-3</v>
      </c>
      <c r="BB150" s="15">
        <v>1.4032393186260705E-2</v>
      </c>
      <c r="BC150" s="15">
        <v>-5.4669195581837915E-3</v>
      </c>
      <c r="BD150" s="15">
        <v>-4.4915087535243314E-3</v>
      </c>
    </row>
    <row r="151" spans="2:56" ht="19.2" x14ac:dyDescent="0.35">
      <c r="B151" s="1"/>
      <c r="C151" s="1"/>
      <c r="D151" s="1">
        <v>-0.99475323606555199</v>
      </c>
      <c r="E151" s="1">
        <v>-4.9685194163933124E-3</v>
      </c>
      <c r="F151" s="1"/>
      <c r="G151" s="1"/>
      <c r="H151" s="1"/>
      <c r="I151" s="1"/>
      <c r="AB151" s="39"/>
      <c r="AJ151" s="10">
        <v>-3.711240243910785E-3</v>
      </c>
      <c r="AK151" s="13">
        <v>-8.4921732651816149E-3</v>
      </c>
      <c r="AL151" s="13">
        <v>-1.1922698875364278E-2</v>
      </c>
      <c r="AM151" s="13">
        <v>5.3614704862446037E-3</v>
      </c>
      <c r="AS151" s="10">
        <v>-3.711240243910785E-3</v>
      </c>
      <c r="AT151" s="10">
        <v>-5.050505050505083E-3</v>
      </c>
      <c r="AU151" s="10">
        <v>5.0108342361865343E-3</v>
      </c>
      <c r="AV151" s="10">
        <v>-3.2391454169538259E-2</v>
      </c>
      <c r="BA151" s="10">
        <v>-3.711240243910785E-3</v>
      </c>
      <c r="BB151" s="15">
        <v>-1.03270223752151E-2</v>
      </c>
      <c r="BC151" s="15">
        <v>3.731957220851112E-2</v>
      </c>
      <c r="BD151" s="15">
        <v>2.5177013008397697E-2</v>
      </c>
    </row>
    <row r="152" spans="2:56" ht="19.2" x14ac:dyDescent="0.35">
      <c r="B152" s="1"/>
      <c r="C152" s="1"/>
      <c r="D152" s="1">
        <v>-8.2931092197055814E-2</v>
      </c>
      <c r="E152" s="1">
        <v>5.0241344681766517E-4</v>
      </c>
      <c r="F152" s="1"/>
      <c r="G152" s="1"/>
      <c r="H152" s="1"/>
      <c r="I152" s="1"/>
      <c r="J152" s="1"/>
      <c r="K152" s="1"/>
      <c r="L152" s="1"/>
      <c r="M152" s="1"/>
      <c r="AB152" s="39"/>
      <c r="AJ152" s="10">
        <v>-1.4972224792414224E-2</v>
      </c>
      <c r="AK152" s="13">
        <v>7.5554768852194899E-3</v>
      </c>
      <c r="AL152" s="13">
        <v>1.1182133236058834E-2</v>
      </c>
      <c r="AM152" s="13">
        <v>3.7234725924940176E-2</v>
      </c>
      <c r="AS152" s="10">
        <v>-1.4972224792414224E-2</v>
      </c>
      <c r="AT152" s="10">
        <v>3.0456852791878264E-2</v>
      </c>
      <c r="AU152" s="10">
        <v>7.9728697839465124E-3</v>
      </c>
      <c r="AV152" s="10">
        <v>-1.3057929724596407E-2</v>
      </c>
      <c r="BA152" s="10">
        <v>-1.4972224792414224E-2</v>
      </c>
      <c r="BB152" s="15">
        <v>1.2730434782608713E-2</v>
      </c>
      <c r="BC152" s="15">
        <v>-2.1629416005768398E-3</v>
      </c>
      <c r="BD152" s="15">
        <v>-9.3159221959870919E-4</v>
      </c>
    </row>
    <row r="153" spans="2:56" ht="19.2" x14ac:dyDescent="0.35">
      <c r="B153" s="1"/>
      <c r="C153" s="1"/>
      <c r="D153" s="1">
        <v>0.22058096266476016</v>
      </c>
      <c r="E153" s="1">
        <v>2.3234857759885609E-3</v>
      </c>
      <c r="F153" s="1"/>
      <c r="G153" s="1"/>
      <c r="H153" s="1"/>
      <c r="I153" s="1"/>
      <c r="J153" s="1"/>
      <c r="K153" s="1"/>
      <c r="L153" s="1"/>
      <c r="M153" s="1"/>
      <c r="AB153" s="39"/>
      <c r="AJ153" s="10">
        <v>-9.2541695948343827E-3</v>
      </c>
      <c r="AK153" s="13">
        <v>-3.4565493639141763E-3</v>
      </c>
      <c r="AL153" s="13">
        <v>-5.3500559588242503E-3</v>
      </c>
      <c r="AM153" s="13">
        <v>-8.2615686253354227E-3</v>
      </c>
      <c r="AS153" s="10">
        <v>-9.2541695948343827E-3</v>
      </c>
      <c r="AT153" s="10">
        <v>-9.8522167487684609E-3</v>
      </c>
      <c r="AU153" s="10">
        <v>-1.4794679262939869E-2</v>
      </c>
      <c r="AV153" s="10">
        <v>-1.1546788549434694E-2</v>
      </c>
      <c r="BA153" s="10">
        <v>-9.2541695948343827E-3</v>
      </c>
      <c r="BB153" s="15">
        <v>1.3532078582222828E-2</v>
      </c>
      <c r="BC153" s="15">
        <v>-7.5144508670520471E-3</v>
      </c>
      <c r="BD153" s="15">
        <v>-1.4115528689249368E-2</v>
      </c>
    </row>
    <row r="154" spans="2:56" ht="19.2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AB154" s="39"/>
      <c r="AJ154" s="10">
        <v>-1.9060461131126694E-2</v>
      </c>
      <c r="AK154" s="13">
        <v>2.5712485830308138E-2</v>
      </c>
      <c r="AL154" s="13">
        <v>1.5633894235223392E-2</v>
      </c>
      <c r="AM154" s="13">
        <v>9.4314336712453505E-3</v>
      </c>
      <c r="AS154" s="10">
        <v>-1.9060461131126694E-2</v>
      </c>
      <c r="AT154" s="10">
        <v>1.4925373134328179E-2</v>
      </c>
      <c r="AU154" s="10">
        <v>-2.7591197955536551E-3</v>
      </c>
      <c r="AV154" s="10">
        <v>-1.2168410805548646E-3</v>
      </c>
      <c r="BA154" s="10">
        <v>-1.9060461131126694E-2</v>
      </c>
      <c r="BB154" s="15">
        <v>9.0138935953913979E-3</v>
      </c>
      <c r="BC154" s="15">
        <v>9.1001747233554475E-4</v>
      </c>
      <c r="BD154" s="15">
        <v>-2.6743636156092432E-3</v>
      </c>
    </row>
    <row r="155" spans="2:56" ht="19.2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AB155" s="39"/>
      <c r="AJ155" s="10">
        <v>-1.0735636298550233E-2</v>
      </c>
      <c r="AK155" s="13">
        <v>-1.7301543385499739E-3</v>
      </c>
      <c r="AL155" s="13">
        <v>-1.1369108364156765E-2</v>
      </c>
      <c r="AM155" s="13">
        <v>1.4638534197711797E-2</v>
      </c>
      <c r="AS155" s="10">
        <v>-1.0735636298550233E-2</v>
      </c>
      <c r="AT155" s="10">
        <v>9.8039215686276382E-3</v>
      </c>
      <c r="AU155" s="10">
        <v>1.0477378387572234E-2</v>
      </c>
      <c r="AV155" s="10">
        <v>6.3352826510720828E-3</v>
      </c>
      <c r="BA155" s="10">
        <v>-1.0735636298550233E-2</v>
      </c>
      <c r="BB155" s="15">
        <v>8.3288554540570381E-3</v>
      </c>
      <c r="BC155" s="15">
        <v>-4.8732589009709004E-3</v>
      </c>
      <c r="BD155" s="15">
        <v>4.251214048627272E-3</v>
      </c>
    </row>
    <row r="156" spans="2:56" ht="19.2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AB156" s="39"/>
      <c r="AJ156" s="10">
        <v>-1.3240408031814588E-2</v>
      </c>
      <c r="AK156" s="13">
        <v>2.6951417129359237E-4</v>
      </c>
      <c r="AL156" s="13">
        <v>-6.4154347605344542E-3</v>
      </c>
      <c r="AM156" s="13">
        <v>-2.5701562244343921E-2</v>
      </c>
      <c r="AS156" s="10">
        <v>-1.3240408031814588E-2</v>
      </c>
      <c r="AT156" s="10">
        <v>-1.9417475728155442E-2</v>
      </c>
      <c r="AU156" s="10">
        <v>-1.3174136499315425E-2</v>
      </c>
      <c r="AV156" s="10">
        <v>6.2953995157386533E-3</v>
      </c>
      <c r="BA156" s="10">
        <v>-1.3240408031814588E-2</v>
      </c>
      <c r="BB156" s="15">
        <v>1.3522515321076511E-2</v>
      </c>
      <c r="BC156" s="15">
        <v>-1.651865658005347E-2</v>
      </c>
      <c r="BD156" s="15">
        <v>-6.5126426675784499E-3</v>
      </c>
    </row>
    <row r="157" spans="2:56" ht="19.2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AB157" s="39"/>
      <c r="AJ157" s="10">
        <v>4.7423466768368838E-2</v>
      </c>
      <c r="AK157" s="13">
        <v>-3.1218379185895748E-4</v>
      </c>
      <c r="AL157" s="13">
        <v>2.0377809909055647E-2</v>
      </c>
      <c r="AM157" s="13">
        <v>2.4464236058110902E-2</v>
      </c>
      <c r="AS157" s="10">
        <v>4.7423466768368838E-2</v>
      </c>
      <c r="AT157" s="10">
        <v>3.9603960396039639E-2</v>
      </c>
      <c r="AU157" s="10">
        <v>-1.0893791221287197E-2</v>
      </c>
      <c r="AV157" s="10">
        <v>9.6246390760335032E-4</v>
      </c>
      <c r="BA157" s="10">
        <v>4.7423466768368838E-2</v>
      </c>
      <c r="BB157" s="15">
        <v>-2.0111731843575398E-2</v>
      </c>
      <c r="BC157" s="15">
        <v>-7.2832670655121889E-3</v>
      </c>
      <c r="BD157" s="15">
        <v>-1.4421737491601028E-2</v>
      </c>
    </row>
    <row r="158" spans="2:56" ht="19.2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AB158" s="39"/>
      <c r="AJ158" s="10">
        <v>2.5673612861664363E-2</v>
      </c>
      <c r="AK158" s="13">
        <v>-1.8933524555604288E-2</v>
      </c>
      <c r="AL158" s="13">
        <v>-2.2009358600281626E-3</v>
      </c>
      <c r="AM158" s="13">
        <v>-4.086376453518456E-2</v>
      </c>
      <c r="AS158" s="10">
        <v>2.5673612861664363E-2</v>
      </c>
      <c r="AT158" s="10">
        <v>4.761904761904745E-3</v>
      </c>
      <c r="AU158" s="10">
        <v>1.2209422639166689E-2</v>
      </c>
      <c r="AV158" s="10">
        <v>2.6442307692309264E-3</v>
      </c>
      <c r="BA158" s="10">
        <v>2.5673612861664363E-2</v>
      </c>
      <c r="BB158" s="15">
        <v>-2.8841639278289755E-3</v>
      </c>
      <c r="BC158" s="15">
        <v>-1.4261650758001121E-2</v>
      </c>
      <c r="BD158" s="15">
        <v>3.6581918555356197E-4</v>
      </c>
    </row>
    <row r="159" spans="2:56" ht="19.2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AB159" s="39"/>
      <c r="AJ159" s="10">
        <v>9.7010824114118765E-3</v>
      </c>
      <c r="AK159" s="13">
        <v>2.8742144653838262E-2</v>
      </c>
      <c r="AL159" s="13">
        <v>2.454600658209545E-2</v>
      </c>
      <c r="AM159" s="13">
        <v>1.0738182209692162E-2</v>
      </c>
      <c r="AS159" s="10">
        <v>9.7010824114118765E-3</v>
      </c>
      <c r="AT159" s="10">
        <v>4.2654028436018843E-2</v>
      </c>
      <c r="AU159" s="10">
        <v>-1.9081368406704824E-3</v>
      </c>
      <c r="AV159" s="10">
        <v>5.5142651642290375E-3</v>
      </c>
      <c r="BA159" s="10">
        <v>9.7010824114118765E-3</v>
      </c>
      <c r="BB159" s="15">
        <v>-1.6884165209202107E-2</v>
      </c>
      <c r="BC159" s="15">
        <v>1.0366826156299691E-2</v>
      </c>
      <c r="BD159" s="15">
        <v>1.3846179418560034E-2</v>
      </c>
    </row>
    <row r="160" spans="2:56" ht="19.2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AB160" s="39"/>
      <c r="AJ160" s="10">
        <v>7.1467449180016018E-3</v>
      </c>
      <c r="AK160" s="13">
        <v>-1.015696218008846E-2</v>
      </c>
      <c r="AL160" s="13">
        <v>-7.3508627751403422E-3</v>
      </c>
      <c r="AM160" s="13">
        <v>9.3224044684705708E-3</v>
      </c>
      <c r="AS160" s="10">
        <v>7.1467449180016018E-3</v>
      </c>
      <c r="AT160" s="10">
        <v>1.3636363636363669E-2</v>
      </c>
      <c r="AU160" s="10">
        <v>-1.5476353042924718E-3</v>
      </c>
      <c r="AV160" s="10">
        <v>1.192179303767249E-3</v>
      </c>
      <c r="BA160" s="10">
        <v>7.1467449180016018E-3</v>
      </c>
      <c r="BB160" s="15">
        <v>8.2791652411904337E-3</v>
      </c>
      <c r="BC160" s="15">
        <v>9.922200924568747E-3</v>
      </c>
      <c r="BD160" s="15">
        <v>3.0822703872512847E-3</v>
      </c>
    </row>
    <row r="161" spans="1:56" ht="19.2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AB161" s="39"/>
      <c r="AJ161" s="10">
        <v>1.9200236310601415E-3</v>
      </c>
      <c r="AK161" s="13">
        <v>-3.0493641270157437E-2</v>
      </c>
      <c r="AL161" s="13">
        <v>-4.9643331412922584E-2</v>
      </c>
      <c r="AM161" s="13">
        <v>-7.5012147820432175E-3</v>
      </c>
      <c r="AS161" s="10">
        <v>1.9200236310601415E-3</v>
      </c>
      <c r="AT161" s="10">
        <v>1.7937219730941534E-2</v>
      </c>
      <c r="AU161" s="10">
        <v>-7.0891269660361411E-3</v>
      </c>
      <c r="AV161" s="10">
        <v>-2.38151940938236E-4</v>
      </c>
      <c r="BA161" s="10">
        <v>1.9200236310601415E-3</v>
      </c>
      <c r="BB161" s="15">
        <v>2.3276330076004381E-2</v>
      </c>
      <c r="BC161" s="15">
        <v>-2.9064791038666216E-2</v>
      </c>
      <c r="BD161" s="15">
        <v>-1.7243633748488141E-2</v>
      </c>
    </row>
    <row r="162" spans="1:56" ht="19.2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AB162" s="39"/>
      <c r="AJ162" s="10">
        <v>1.2834815819890322E-2</v>
      </c>
      <c r="AK162" s="13">
        <v>-2.2860723930492679E-2</v>
      </c>
      <c r="AL162" s="13">
        <v>-3.2178540623950969E-3</v>
      </c>
      <c r="AM162" s="13">
        <v>-1.8461220064306481E-2</v>
      </c>
      <c r="AS162" s="10">
        <v>1.2834815819890322E-2</v>
      </c>
      <c r="AT162" s="10">
        <v>-2.6431718061673881E-2</v>
      </c>
      <c r="AU162" s="10">
        <v>-1.5863541403613346E-2</v>
      </c>
      <c r="AV162" s="10">
        <v>-1.4292520247736973E-2</v>
      </c>
      <c r="BA162" s="10">
        <v>1.2834815819890322E-2</v>
      </c>
      <c r="BB162" s="15">
        <v>-3.0108097353936047E-2</v>
      </c>
      <c r="BC162" s="15">
        <v>-2.8746646224607098E-2</v>
      </c>
      <c r="BD162" s="15">
        <v>-2.732549437024967E-2</v>
      </c>
    </row>
    <row r="163" spans="1:56" ht="19.2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AB163" s="39"/>
      <c r="AJ163" s="10">
        <v>-4.3001362812422617E-4</v>
      </c>
      <c r="AK163" s="13">
        <v>1.7080318230970646E-2</v>
      </c>
      <c r="AL163" s="13">
        <v>-4.6349105103336442E-3</v>
      </c>
      <c r="AM163" s="13">
        <v>-5.2891711400246712E-3</v>
      </c>
      <c r="AS163" s="10">
        <v>-4.3001362812422617E-4</v>
      </c>
      <c r="AT163" s="10">
        <v>2.2624434389140191E-2</v>
      </c>
      <c r="AU163" s="10">
        <v>-5.2953251842866589E-3</v>
      </c>
      <c r="AV163" s="10">
        <v>-1.4741420976317143E-2</v>
      </c>
      <c r="BA163" s="10">
        <v>-4.3001362812422617E-4</v>
      </c>
      <c r="BB163" s="15">
        <v>-3.6923076923077724E-3</v>
      </c>
      <c r="BC163" s="15">
        <v>-1.0812943962115296E-2</v>
      </c>
      <c r="BD163" s="15">
        <v>-1.0225018808562858E-2</v>
      </c>
    </row>
    <row r="164" spans="1:56" x14ac:dyDescent="0.25">
      <c r="AB164" s="39"/>
      <c r="AJ164" s="10">
        <v>-1.8531632835405709E-4</v>
      </c>
      <c r="AK164" s="13">
        <v>-1.1996176685687889E-2</v>
      </c>
      <c r="AL164" s="13">
        <v>1.4446236669243674E-2</v>
      </c>
      <c r="AM164" s="13">
        <v>1.2500308691340025E-2</v>
      </c>
      <c r="AS164" s="10">
        <v>-1.8531632835405709E-4</v>
      </c>
      <c r="AT164" s="10">
        <v>3.0973451327433565E-2</v>
      </c>
      <c r="AU164" s="10">
        <v>1.4657254754813387E-2</v>
      </c>
      <c r="AV164" s="10">
        <v>2.5999509443218161E-2</v>
      </c>
      <c r="BA164" s="10">
        <v>-1.8531632835405709E-4</v>
      </c>
      <c r="BB164" s="15">
        <v>-5.1472102120651009E-3</v>
      </c>
      <c r="BC164" s="15">
        <v>1.6955238171227904E-2</v>
      </c>
      <c r="BD164" s="15">
        <v>3.4896175240990868E-2</v>
      </c>
    </row>
    <row r="165" spans="1:56" x14ac:dyDescent="0.25">
      <c r="AB165" s="39"/>
      <c r="AJ165" s="10">
        <v>4.4219375765397473E-3</v>
      </c>
      <c r="AK165" s="13">
        <v>-2.3763985695921554E-2</v>
      </c>
      <c r="AL165" s="13">
        <v>-1.9546451231497827E-2</v>
      </c>
      <c r="AM165" s="13">
        <v>-1.6567964083966189E-2</v>
      </c>
      <c r="AS165" s="10">
        <v>4.4219375765397473E-3</v>
      </c>
      <c r="AT165" s="10">
        <v>-1.7167381974249052E-2</v>
      </c>
      <c r="AU165" s="10">
        <v>7.1880922664446789E-3</v>
      </c>
      <c r="AV165" s="10">
        <v>-1.434377241214535E-3</v>
      </c>
      <c r="BA165" s="10">
        <v>4.4219375765397473E-3</v>
      </c>
      <c r="BB165" s="15">
        <v>6.3258830022075108E-2</v>
      </c>
      <c r="BC165" s="15">
        <v>-1.9614765995845662E-4</v>
      </c>
      <c r="BD165" s="15">
        <v>-1.5758020899409142E-2</v>
      </c>
    </row>
    <row r="166" spans="1:56" x14ac:dyDescent="0.25">
      <c r="AB166" s="39"/>
      <c r="AJ166" s="10">
        <v>-6.5905241443853235E-4</v>
      </c>
      <c r="AK166" s="13">
        <v>-3.2551824005189661E-2</v>
      </c>
      <c r="AL166" s="13">
        <v>-9.5610268469991534E-3</v>
      </c>
      <c r="AM166" s="13">
        <v>1.6857320380083926E-4</v>
      </c>
      <c r="AS166" s="10">
        <v>-6.5905241443853235E-4</v>
      </c>
      <c r="AT166" s="10">
        <v>-3.9301310043668103E-2</v>
      </c>
      <c r="AU166" s="10">
        <v>1.8358308281896107E-4</v>
      </c>
      <c r="AV166" s="10">
        <v>-1.675843907110286E-3</v>
      </c>
      <c r="BA166" s="10">
        <v>-6.5905241443853235E-4</v>
      </c>
      <c r="BB166" s="15">
        <v>-2.7574125738013322E-2</v>
      </c>
      <c r="BC166" s="15">
        <v>-6.238719296868922E-3</v>
      </c>
      <c r="BD166" s="15">
        <v>1.0888368779892188E-2</v>
      </c>
    </row>
    <row r="167" spans="1:56" x14ac:dyDescent="0.25">
      <c r="AB167" s="39"/>
      <c r="AJ167" s="10">
        <v>9.9846339517124516E-3</v>
      </c>
      <c r="AK167" s="13">
        <v>1.7565381814217164E-3</v>
      </c>
      <c r="AL167" s="13">
        <v>-6.7551767583180922E-3</v>
      </c>
      <c r="AM167" s="13">
        <v>4.4533316498298857E-3</v>
      </c>
      <c r="AS167" s="10">
        <v>9.9846339517124516E-3</v>
      </c>
      <c r="AT167" s="10">
        <v>-2.2727272727272707E-2</v>
      </c>
      <c r="AU167" s="10">
        <v>-5.3458758747275681E-3</v>
      </c>
      <c r="AV167" s="10">
        <v>-6.9544364508392631E-3</v>
      </c>
      <c r="BA167" s="10">
        <v>9.9846339517124516E-3</v>
      </c>
      <c r="BB167" s="15">
        <v>-4.4635708566853394E-2</v>
      </c>
      <c r="BC167" s="15">
        <v>-9.0812176728383154E-4</v>
      </c>
      <c r="BD167" s="15">
        <v>-7.298167908194042E-3</v>
      </c>
    </row>
    <row r="168" spans="1:56" x14ac:dyDescent="0.25">
      <c r="AB168" s="39"/>
      <c r="AJ168" s="10">
        <v>-8.1620926299597052E-5</v>
      </c>
      <c r="AK168" s="13">
        <v>2.8499059873754427E-2</v>
      </c>
      <c r="AL168" s="13">
        <v>9.170899729377081E-3</v>
      </c>
      <c r="AM168" s="13">
        <v>2.6154327273435276E-2</v>
      </c>
      <c r="AS168" s="10">
        <v>-8.1620926299597052E-5</v>
      </c>
      <c r="AT168" s="10">
        <v>1.3953488372093092E-2</v>
      </c>
      <c r="AU168" s="10">
        <v>6.2280863627974803E-3</v>
      </c>
      <c r="AV168" s="10">
        <v>4.2984786283506216E-2</v>
      </c>
      <c r="BA168" s="10">
        <v>-8.1620926299597052E-5</v>
      </c>
      <c r="BB168" s="15">
        <v>4.8886095397724372E-3</v>
      </c>
      <c r="BC168" s="15">
        <v>2.0629149541574465E-2</v>
      </c>
      <c r="BD168" s="15">
        <v>3.8330882725751803E-2</v>
      </c>
    </row>
    <row r="169" spans="1:56" x14ac:dyDescent="0.25">
      <c r="AB169" s="39"/>
      <c r="AJ169" s="10">
        <v>-6.8273315288195358E-3</v>
      </c>
      <c r="AK169" s="13">
        <v>2.1745340215559381E-2</v>
      </c>
      <c r="AL169" s="13">
        <v>3.3885710447640448E-3</v>
      </c>
      <c r="AM169" s="13">
        <v>2.188237460528766E-2</v>
      </c>
      <c r="AS169" s="10">
        <v>-6.8273315288195358E-3</v>
      </c>
      <c r="AT169" s="10">
        <v>5.9633027522935755E-2</v>
      </c>
      <c r="AU169" s="10">
        <v>-1.5703085599009681E-2</v>
      </c>
      <c r="AV169" s="10">
        <v>1.3429034498726677E-2</v>
      </c>
      <c r="BA169" s="10">
        <v>-6.8273315288195358E-3</v>
      </c>
      <c r="BB169" s="15">
        <v>4.1976509833900888E-2</v>
      </c>
      <c r="BC169" s="15">
        <v>8.9057538914283363E-4</v>
      </c>
      <c r="BD169" s="15">
        <v>-4.7202825658805292E-3</v>
      </c>
    </row>
    <row r="170" spans="1:56" x14ac:dyDescent="0.25">
      <c r="AB170" s="39"/>
      <c r="AJ170" s="10">
        <v>-5.9143001795001204E-3</v>
      </c>
      <c r="AK170" s="13">
        <v>4.3600613332699135E-3</v>
      </c>
      <c r="AL170" s="13">
        <v>-1.4334186698544625E-2</v>
      </c>
      <c r="AM170" s="13">
        <v>-2.9852481309353618E-5</v>
      </c>
      <c r="AS170" s="10">
        <v>-5.9143001795001204E-3</v>
      </c>
      <c r="AT170" s="10">
        <v>3.0303030303030276E-2</v>
      </c>
      <c r="AU170" s="10">
        <v>7.9418683186995853E-3</v>
      </c>
      <c r="AV170" s="10">
        <v>-5.0262737034498794E-3</v>
      </c>
      <c r="BA170" s="10">
        <v>-5.9143001795001204E-3</v>
      </c>
      <c r="BB170" s="15">
        <v>3.6483692389781996E-2</v>
      </c>
      <c r="BC170" s="15">
        <v>-8.627026190568321E-3</v>
      </c>
      <c r="BD170" s="15">
        <v>5.1515201072824812E-3</v>
      </c>
    </row>
    <row r="171" spans="1:56" x14ac:dyDescent="0.25">
      <c r="AB171" s="39"/>
      <c r="AJ171" s="10">
        <v>-9.0747042618700702E-3</v>
      </c>
      <c r="AK171" s="13">
        <v>2.2938521280819503E-3</v>
      </c>
      <c r="AL171" s="13">
        <v>2.5269784072930006E-4</v>
      </c>
      <c r="AM171" s="13">
        <v>1.6455804605160853E-2</v>
      </c>
      <c r="AS171" s="10">
        <v>-9.0747042618700702E-3</v>
      </c>
      <c r="AT171" s="10">
        <v>-1.2605042016806789E-2</v>
      </c>
      <c r="AU171" s="10">
        <v>1.4880539766162881E-2</v>
      </c>
      <c r="AV171" s="10">
        <v>2.2962112514350874E-3</v>
      </c>
      <c r="BA171" s="10">
        <v>-9.0747042618700702E-3</v>
      </c>
      <c r="BB171" s="15">
        <v>9.6525096525090781E-4</v>
      </c>
      <c r="BC171" s="15">
        <v>7.1021618668540842E-3</v>
      </c>
      <c r="BD171" s="15">
        <v>1.1616934040545424E-2</v>
      </c>
    </row>
    <row r="172" spans="1:56" x14ac:dyDescent="0.25">
      <c r="AB172" s="39"/>
      <c r="AJ172" s="10">
        <v>-2.0428187628281025E-2</v>
      </c>
      <c r="AK172" s="13">
        <v>-3.2292371251314705E-2</v>
      </c>
      <c r="AL172" s="13">
        <v>9.9577321291543629E-3</v>
      </c>
      <c r="AM172" s="13">
        <v>-2.6489836916452767E-2</v>
      </c>
      <c r="AS172" s="10">
        <v>-2.0428187628281025E-2</v>
      </c>
      <c r="AT172" s="10">
        <v>2.9787234042553123E-2</v>
      </c>
      <c r="AU172" s="10">
        <v>8.6972360092891776E-3</v>
      </c>
      <c r="AV172" s="10">
        <v>1.6036655211912887E-3</v>
      </c>
      <c r="BA172" s="10">
        <v>-2.0428187628281025E-2</v>
      </c>
      <c r="BB172" s="15">
        <v>-3.4715525554485094E-3</v>
      </c>
      <c r="BC172" s="15">
        <v>1.4917854928704344E-2</v>
      </c>
      <c r="BD172" s="15">
        <v>9.9877766340710217E-3</v>
      </c>
    </row>
    <row r="173" spans="1:56" ht="24.6" x14ac:dyDescent="0.4">
      <c r="A173" s="9" t="s">
        <v>44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39"/>
      <c r="AA173" s="39"/>
      <c r="AB173" s="39"/>
      <c r="AJ173" s="10">
        <v>2.1872891923382376E-3</v>
      </c>
      <c r="AK173" s="13">
        <v>-1.0368940751281277E-2</v>
      </c>
      <c r="AL173" s="13">
        <v>1.9326676187129535E-2</v>
      </c>
      <c r="AM173" s="13">
        <v>2.5863160559236344E-2</v>
      </c>
      <c r="AS173" s="10">
        <v>2.1872891923382376E-3</v>
      </c>
      <c r="AT173" s="10">
        <v>3.3057851239669533E-2</v>
      </c>
      <c r="AU173" s="10">
        <v>1.1895088479595639E-2</v>
      </c>
      <c r="AV173" s="10">
        <v>-5.2607502287282948E-3</v>
      </c>
      <c r="BA173" s="10">
        <v>2.1872891923382376E-3</v>
      </c>
      <c r="BB173" s="15">
        <v>2.4450035481581978E-2</v>
      </c>
      <c r="BC173" s="15">
        <v>1.1453441759234906E-4</v>
      </c>
      <c r="BD173" s="15">
        <v>1.6226889819577428E-2</v>
      </c>
    </row>
    <row r="174" spans="1:56" ht="19.2" x14ac:dyDescent="0.35">
      <c r="B174" s="1"/>
      <c r="C174" s="1"/>
      <c r="D174" s="5" t="s">
        <v>28</v>
      </c>
      <c r="E174" s="3" t="s">
        <v>19</v>
      </c>
      <c r="F174" s="3" t="s">
        <v>20</v>
      </c>
      <c r="G174" s="3" t="s">
        <v>21</v>
      </c>
      <c r="H174" s="1"/>
      <c r="I174" s="1"/>
      <c r="J174" s="1"/>
      <c r="K174" s="1"/>
      <c r="L174" s="1"/>
      <c r="M174" s="1"/>
      <c r="AB174" s="39"/>
      <c r="AJ174" s="10">
        <v>1.8643168930771559E-2</v>
      </c>
      <c r="AK174" s="13">
        <v>-1.7532368924269816E-2</v>
      </c>
      <c r="AL174" s="13">
        <v>5.0416979647911041E-3</v>
      </c>
      <c r="AM174" s="13">
        <v>2.7155714219766723E-3</v>
      </c>
      <c r="AS174" s="10">
        <v>1.8643168930771559E-2</v>
      </c>
      <c r="AT174" s="10">
        <v>3.2000000000000028E-2</v>
      </c>
      <c r="AU174" s="10">
        <v>9.5692712631882948E-3</v>
      </c>
      <c r="AV174" s="10">
        <v>4.138882501724539E-2</v>
      </c>
      <c r="BA174" s="10">
        <v>1.8643168930771559E-2</v>
      </c>
      <c r="BB174" s="15">
        <v>-5.4911838790931977E-2</v>
      </c>
      <c r="BC174" s="15">
        <v>-1.3093602076652777E-2</v>
      </c>
      <c r="BD174" s="15">
        <v>4.7636956249215157E-3</v>
      </c>
    </row>
    <row r="175" spans="1:56" ht="19.2" x14ac:dyDescent="0.35">
      <c r="B175" s="1"/>
      <c r="C175" s="5" t="s">
        <v>27</v>
      </c>
      <c r="D175" s="15">
        <v>7.0000000000000001E-3</v>
      </c>
      <c r="E175" s="10">
        <f>AVERAGE(AF4:AF62)</f>
        <v>-4.8713115217706416E-4</v>
      </c>
      <c r="F175" s="10">
        <f t="array" ref="F175">AVERAGE(AG4:AG62)</f>
        <v>4.2957286202798244E-3</v>
      </c>
      <c r="G175" s="10">
        <f t="array" ref="G175">AVERAGE(AI4:AI62)</f>
        <v>-3.9550933891671023E-4</v>
      </c>
      <c r="I175" s="1"/>
      <c r="J175" s="1"/>
      <c r="K175" s="1"/>
      <c r="L175" s="1"/>
      <c r="M175" s="1"/>
      <c r="AB175" s="39"/>
      <c r="AJ175" s="10">
        <v>7.699239086904397E-3</v>
      </c>
      <c r="AK175" s="13">
        <v>-7.5209343723270615E-3</v>
      </c>
      <c r="AL175" s="13">
        <v>4.2800618482321095E-3</v>
      </c>
      <c r="AM175" s="13">
        <v>1.3147421724400111E-3</v>
      </c>
      <c r="AS175" s="10">
        <v>7.699239086904397E-3</v>
      </c>
      <c r="AT175" s="10">
        <v>-7.7519379844961267E-2</v>
      </c>
      <c r="AU175" s="10">
        <v>-1.2152010605391061E-2</v>
      </c>
      <c r="AV175" s="10">
        <v>4.8575844557299241E-3</v>
      </c>
      <c r="BA175" s="10">
        <v>7.699239086904397E-3</v>
      </c>
      <c r="BB175" s="15">
        <v>-1.3726012793176867E-2</v>
      </c>
      <c r="BC175" s="15">
        <v>2.9783777511314113E-3</v>
      </c>
      <c r="BD175" s="15">
        <v>2.2769806612601418E-3</v>
      </c>
    </row>
    <row r="176" spans="1:56" ht="19.2" x14ac:dyDescent="0.35">
      <c r="B176" s="1"/>
      <c r="C176" s="5" t="s">
        <v>29</v>
      </c>
      <c r="D176" s="10">
        <v>1</v>
      </c>
      <c r="E176" s="10">
        <f>J181/J180</f>
        <v>-1.0166276528002829</v>
      </c>
      <c r="F176" s="10">
        <f>J182/J180</f>
        <v>-0.29167133423707647</v>
      </c>
      <c r="G176" s="10">
        <f>J183/J180</f>
        <v>-0.41388126546321402</v>
      </c>
      <c r="I176" s="1"/>
      <c r="J176" s="1"/>
      <c r="K176" s="1"/>
      <c r="L176" s="1"/>
      <c r="M176" s="1"/>
      <c r="AB176" s="39"/>
      <c r="AJ176" s="10">
        <v>-3.7635744021301765E-2</v>
      </c>
      <c r="AK176" s="13">
        <v>-1.1918037201242317E-2</v>
      </c>
      <c r="AL176" s="13">
        <v>5.8348284220863366E-3</v>
      </c>
      <c r="AM176" s="13">
        <v>-1.4056841610147506E-2</v>
      </c>
      <c r="AS176" s="10">
        <v>-3.7635744021301765E-2</v>
      </c>
      <c r="AT176" s="10">
        <v>4.2016806722688926E-3</v>
      </c>
      <c r="AU176" s="10">
        <v>-8.6110489823305603E-3</v>
      </c>
      <c r="AV176" s="10">
        <v>6.37222588442099E-3</v>
      </c>
      <c r="BA176" s="10">
        <v>-3.7635744021301765E-2</v>
      </c>
      <c r="BB176" s="15">
        <v>-7.1611944331847477E-3</v>
      </c>
      <c r="BC176" s="15">
        <v>6.9803316621672717E-3</v>
      </c>
      <c r="BD176" s="15">
        <v>-1.1327918339401943E-2</v>
      </c>
    </row>
    <row r="177" spans="2:56" ht="19.2" x14ac:dyDescent="0.35">
      <c r="B177" s="1"/>
      <c r="C177" s="5"/>
      <c r="E177" s="10">
        <f>0.001+E176*($D$175-0.001)</f>
        <v>-5.0997659168016971E-3</v>
      </c>
      <c r="F177" s="10">
        <f t="shared" ref="F177:G177" si="24">0.001+F176*($D$175-0.001)</f>
        <v>-7.5002800542245895E-4</v>
      </c>
      <c r="G177" s="10">
        <f t="shared" si="24"/>
        <v>-1.4832875927792842E-3</v>
      </c>
      <c r="I177" s="1"/>
      <c r="J177" s="1"/>
      <c r="K177" s="1"/>
      <c r="L177" s="1"/>
      <c r="M177" s="1"/>
      <c r="AB177" s="39"/>
      <c r="AJ177" s="10">
        <v>1.5995429877177836E-2</v>
      </c>
      <c r="AK177" s="13">
        <v>3.9960885615437404E-3</v>
      </c>
      <c r="AL177" s="13">
        <v>-2.7051987374158856E-2</v>
      </c>
      <c r="AM177" s="13">
        <v>1.9411200878709756E-3</v>
      </c>
      <c r="AS177" s="10">
        <v>1.5995429877177836E-2</v>
      </c>
      <c r="AT177" s="10">
        <v>-2.0920502092050208E-2</v>
      </c>
      <c r="AU177" s="10">
        <v>9.2047377326565094E-3</v>
      </c>
      <c r="AV177" s="10">
        <v>1.7903930131004442E-2</v>
      </c>
      <c r="BA177" s="10">
        <v>1.5995429877177836E-2</v>
      </c>
      <c r="BB177" s="15">
        <v>1.0479041916167775E-2</v>
      </c>
      <c r="BC177" s="15">
        <v>-1.531921412431525E-3</v>
      </c>
      <c r="BD177" s="15">
        <v>1.1709528156378823E-2</v>
      </c>
    </row>
    <row r="178" spans="2:56" ht="19.2" x14ac:dyDescent="0.35">
      <c r="B178" s="1"/>
      <c r="C178" s="1"/>
      <c r="I178" s="1"/>
      <c r="J178" s="1"/>
      <c r="K178" s="1"/>
      <c r="L178" s="1"/>
      <c r="M178" s="1"/>
      <c r="AB178" s="39"/>
      <c r="AJ178" s="10">
        <v>1.0672998431736636E-2</v>
      </c>
      <c r="AK178" s="13">
        <v>-6.4887791375979574E-3</v>
      </c>
      <c r="AL178" s="13">
        <v>-3.6176182617899053E-2</v>
      </c>
      <c r="AM178" s="13">
        <v>-1.3506877177959819E-3</v>
      </c>
      <c r="AS178" s="10">
        <v>1.0672998431736636E-2</v>
      </c>
      <c r="AT178" s="10">
        <v>2.5641025641025772E-2</v>
      </c>
      <c r="AU178" s="10">
        <v>1.4709498580466329E-2</v>
      </c>
      <c r="AV178" s="10">
        <v>5.3625053625052654E-3</v>
      </c>
      <c r="BA178" s="10">
        <v>1.0672998431736636E-2</v>
      </c>
      <c r="BB178" s="15">
        <v>-8.5521885521885332E-3</v>
      </c>
      <c r="BC178" s="15">
        <v>-2.4126423996010948E-2</v>
      </c>
      <c r="BD178" s="15">
        <v>-1.7469898260788375E-2</v>
      </c>
    </row>
    <row r="179" spans="2:56" ht="19.2" x14ac:dyDescent="0.35">
      <c r="B179" s="1"/>
      <c r="C179" s="1"/>
      <c r="I179" s="5" t="s">
        <v>42</v>
      </c>
      <c r="J179" s="5" t="s">
        <v>28</v>
      </c>
      <c r="K179" s="3" t="s">
        <v>19</v>
      </c>
      <c r="L179" s="3" t="s">
        <v>20</v>
      </c>
      <c r="M179" s="3" t="s">
        <v>21</v>
      </c>
      <c r="AB179" s="39"/>
      <c r="AJ179" s="10">
        <v>2.188469813862759E-2</v>
      </c>
      <c r="AK179" s="13">
        <v>4.9333829089857256E-2</v>
      </c>
      <c r="AL179" s="13">
        <v>8.0253063241157562E-3</v>
      </c>
      <c r="AM179" s="13">
        <v>-4.8284696668501083E-3</v>
      </c>
      <c r="AS179" s="10">
        <v>2.188469813862759E-2</v>
      </c>
      <c r="AT179" s="10">
        <v>1.2499999999999956E-2</v>
      </c>
      <c r="AU179" s="10">
        <v>-1.0552752748342331E-2</v>
      </c>
      <c r="AV179" s="10">
        <v>-1.8775336035843804E-2</v>
      </c>
      <c r="BA179" s="10">
        <v>2.188469813862759E-2</v>
      </c>
      <c r="BB179" s="15">
        <v>-2.2481831148543074E-2</v>
      </c>
      <c r="BC179" s="15">
        <v>5.699237481330055E-3</v>
      </c>
      <c r="BD179" s="15">
        <v>9.6581643154578511E-3</v>
      </c>
    </row>
    <row r="180" spans="2:56" ht="19.2" x14ac:dyDescent="0.35">
      <c r="B180" s="1"/>
      <c r="C180" s="1"/>
      <c r="D180" s="1"/>
      <c r="E180" s="1"/>
      <c r="F180" s="1"/>
      <c r="G180" s="1"/>
      <c r="H180" s="1"/>
      <c r="I180" s="5" t="s">
        <v>28</v>
      </c>
      <c r="J180" s="10">
        <f t="array" ref="J180:M183">MMULT(AS141:AV199,TRANSPOSE(AS141:AV199))</f>
        <v>3.5849236741062936E-3</v>
      </c>
      <c r="K180" s="10">
        <v>-3.6445325402748472E-3</v>
      </c>
      <c r="L180" s="10">
        <v>-1.045619471164665E-3</v>
      </c>
      <c r="M180" s="10">
        <v>-1.4837327468281475E-3</v>
      </c>
      <c r="AB180" s="39"/>
      <c r="AJ180" s="10">
        <v>-1.0812955869234475E-2</v>
      </c>
      <c r="AK180" s="13">
        <v>-1.4694361246706002E-2</v>
      </c>
      <c r="AL180" s="13">
        <v>-4.6232476146453913E-2</v>
      </c>
      <c r="AM180" s="13">
        <v>-1.5494553584240766E-3</v>
      </c>
      <c r="AS180" s="10">
        <v>-1.0812955869234475E-2</v>
      </c>
      <c r="AT180" s="10">
        <v>8.2304526748970819E-3</v>
      </c>
      <c r="AU180" s="10">
        <v>-5.6777698610616101E-3</v>
      </c>
      <c r="AV180" s="10">
        <v>-5.7403783431180688E-2</v>
      </c>
      <c r="BA180" s="10">
        <v>-1.0812955869234475E-2</v>
      </c>
      <c r="BB180" s="15">
        <v>3.3768760422456801E-2</v>
      </c>
      <c r="BC180" s="15">
        <v>4.1427287294331094E-3</v>
      </c>
      <c r="BD180" s="15">
        <v>3.638131380451437E-3</v>
      </c>
    </row>
    <row r="181" spans="2:56" ht="19.2" x14ac:dyDescent="0.35">
      <c r="B181" s="1"/>
      <c r="C181" s="1"/>
      <c r="D181" s="1"/>
      <c r="E181" s="1"/>
      <c r="F181" s="1"/>
      <c r="G181" s="1"/>
      <c r="H181" s="1"/>
      <c r="I181" s="3" t="s">
        <v>19</v>
      </c>
      <c r="J181" s="10">
        <v>-3.6445325402748472E-3</v>
      </c>
      <c r="K181" s="10">
        <v>6.0774418546256726E-3</v>
      </c>
      <c r="L181" s="10">
        <v>4.9313372806799607E-4</v>
      </c>
      <c r="M181" s="10">
        <v>5.6053024645901536E-4</v>
      </c>
      <c r="AB181" s="39"/>
      <c r="AJ181" s="10">
        <v>-9.4590786267261251E-3</v>
      </c>
      <c r="AK181" s="13">
        <v>-1.3370544565274558E-2</v>
      </c>
      <c r="AL181" s="13">
        <v>-2.5087122912509405E-2</v>
      </c>
      <c r="AM181" s="13">
        <v>-3.0260451271094866E-2</v>
      </c>
      <c r="AS181" s="10">
        <v>-9.4590786267261251E-3</v>
      </c>
      <c r="AT181" s="10">
        <v>-3.2653061224489854E-2</v>
      </c>
      <c r="AU181" s="10">
        <v>-1.0748594845153558E-3</v>
      </c>
      <c r="AV181" s="10">
        <v>6.6897347174164068E-3</v>
      </c>
      <c r="BA181" s="10">
        <v>-9.4590786267261251E-3</v>
      </c>
      <c r="BB181" s="15">
        <v>-1.3577093695389175E-2</v>
      </c>
      <c r="BC181" s="15">
        <v>-1.0430856653563247E-2</v>
      </c>
      <c r="BD181" s="15">
        <v>1.0624833986967452E-3</v>
      </c>
    </row>
    <row r="182" spans="2:56" ht="19.2" x14ac:dyDescent="0.35">
      <c r="B182" s="1"/>
      <c r="C182" s="1"/>
      <c r="D182" s="5" t="s">
        <v>30</v>
      </c>
      <c r="E182" s="5" t="s">
        <v>53</v>
      </c>
      <c r="F182" s="1"/>
      <c r="G182" s="1"/>
      <c r="H182" s="1"/>
      <c r="I182" s="3" t="s">
        <v>20</v>
      </c>
      <c r="J182" s="10">
        <v>-1.045619471164665E-3</v>
      </c>
      <c r="K182" s="10">
        <v>4.9313372806799607E-4</v>
      </c>
      <c r="L182" s="10">
        <v>6.2928839200727038E-4</v>
      </c>
      <c r="M182" s="10">
        <v>8.7234670422960147E-4</v>
      </c>
      <c r="AB182" s="39"/>
      <c r="AJ182" s="10">
        <v>1.2116668117096996E-3</v>
      </c>
      <c r="AK182" s="13">
        <v>-5.0605640811155955E-2</v>
      </c>
      <c r="AL182" s="13">
        <v>-1.938205909263517E-2</v>
      </c>
      <c r="AM182" s="13">
        <v>-1.6945124043633995E-2</v>
      </c>
      <c r="AS182" s="10">
        <v>1.2116668117096996E-3</v>
      </c>
      <c r="AT182" s="10">
        <v>-1.2658227848101333E-2</v>
      </c>
      <c r="AU182" s="10">
        <v>8.1373713824564042E-3</v>
      </c>
      <c r="AV182" s="10">
        <v>-1.0311640696608615E-2</v>
      </c>
      <c r="BA182" s="10">
        <v>1.2116668117096996E-3</v>
      </c>
      <c r="BB182" s="15">
        <v>-2.6710275279367535E-2</v>
      </c>
      <c r="BC182" s="15">
        <v>-8.1415929203538795E-3</v>
      </c>
      <c r="BD182" s="15">
        <v>-2.0009677066912257E-2</v>
      </c>
    </row>
    <row r="183" spans="2:56" ht="19.2" x14ac:dyDescent="0.35">
      <c r="B183" s="1"/>
      <c r="C183" s="1"/>
      <c r="D183" s="10">
        <v>0</v>
      </c>
      <c r="E183" s="10">
        <v>1E-3</v>
      </c>
      <c r="G183" s="1"/>
      <c r="H183" s="1"/>
      <c r="I183" s="3" t="s">
        <v>21</v>
      </c>
      <c r="J183" s="10">
        <v>-1.4837327468281475E-3</v>
      </c>
      <c r="K183" s="10">
        <v>5.6053024645901536E-4</v>
      </c>
      <c r="L183" s="10">
        <v>8.7234670422960147E-4</v>
      </c>
      <c r="M183" s="10">
        <v>1.5731190174717226E-3</v>
      </c>
      <c r="AB183" s="39"/>
      <c r="AJ183" s="10">
        <v>9.5077626669874959E-3</v>
      </c>
      <c r="AK183" s="13">
        <v>-4.585341386712441E-2</v>
      </c>
      <c r="AL183" s="13">
        <v>-2.4213454771531036E-4</v>
      </c>
      <c r="AM183" s="13">
        <v>-1.8436769024638953E-2</v>
      </c>
      <c r="AS183" s="10">
        <v>9.5077626669874959E-3</v>
      </c>
      <c r="AT183" s="10">
        <v>-4.2735042735042694E-2</v>
      </c>
      <c r="AU183" s="10">
        <v>6.8042337454417012E-3</v>
      </c>
      <c r="AV183" s="10">
        <v>-5.8809909701319718E-2</v>
      </c>
      <c r="BA183" s="10">
        <v>9.5077626669874959E-3</v>
      </c>
      <c r="BB183" s="15">
        <v>-6.7908148977877669E-3</v>
      </c>
      <c r="BC183" s="15">
        <v>-1.7328892061226231E-2</v>
      </c>
      <c r="BD183" s="15">
        <v>-8.9190437510949794E-3</v>
      </c>
    </row>
    <row r="184" spans="2:56" ht="19.2" x14ac:dyDescent="0.35">
      <c r="B184" s="1"/>
      <c r="C184" s="1"/>
      <c r="D184" s="10">
        <v>-1.0166276528002829</v>
      </c>
      <c r="E184" s="10">
        <v>-5.0997659168016971E-3</v>
      </c>
      <c r="G184" s="1"/>
      <c r="H184" s="1"/>
      <c r="I184" s="1"/>
      <c r="AB184" s="39"/>
      <c r="AJ184" s="10">
        <v>5.0601388226567678E-3</v>
      </c>
      <c r="AK184" s="13">
        <v>2.3316191549389333E-3</v>
      </c>
      <c r="AL184" s="13">
        <v>4.8226542056066368E-3</v>
      </c>
      <c r="AM184" s="13">
        <v>1.7960670821196369E-2</v>
      </c>
      <c r="AS184" s="10">
        <v>5.0601388226567678E-3</v>
      </c>
      <c r="AT184" s="10">
        <v>4.9107142857143016E-2</v>
      </c>
      <c r="AU184" s="10">
        <v>1.6122620257078557E-2</v>
      </c>
      <c r="AV184" s="10">
        <v>1.6482164821648215E-2</v>
      </c>
      <c r="BA184" s="10">
        <v>5.0601388226567678E-3</v>
      </c>
      <c r="BB184" s="15">
        <v>-6.548248396419265E-2</v>
      </c>
      <c r="BC184" s="15">
        <v>2.9982647996448897E-2</v>
      </c>
      <c r="BD184" s="15">
        <v>2.7383611615536818E-2</v>
      </c>
    </row>
    <row r="185" spans="2:56" ht="19.2" x14ac:dyDescent="0.35">
      <c r="B185" s="1"/>
      <c r="C185" s="1"/>
      <c r="D185" s="10">
        <v>-0.29167133423707647</v>
      </c>
      <c r="E185" s="10">
        <v>-7.5002800542245895E-4</v>
      </c>
      <c r="G185" s="1"/>
      <c r="H185" s="1"/>
      <c r="I185" s="1"/>
      <c r="AB185" s="39"/>
      <c r="AJ185" s="10">
        <v>-9.4795318554444785E-3</v>
      </c>
      <c r="AK185" s="13">
        <v>-2.710543419587266E-2</v>
      </c>
      <c r="AL185" s="13">
        <v>2.2084410872857518E-3</v>
      </c>
      <c r="AM185" s="13">
        <v>9.1629731387157486E-3</v>
      </c>
      <c r="AS185" s="10">
        <v>-9.4795318554444785E-3</v>
      </c>
      <c r="AT185" s="10">
        <v>-1.2765957446808529E-2</v>
      </c>
      <c r="AU185" s="10">
        <v>3.9514866979655672E-2</v>
      </c>
      <c r="AV185" s="10">
        <v>1.9603097773475353E-2</v>
      </c>
      <c r="BA185" s="10">
        <v>-9.4795318554444785E-3</v>
      </c>
      <c r="BB185" s="15">
        <v>1.1766480615477581E-2</v>
      </c>
      <c r="BC185" s="15">
        <v>1.9432690800814889E-2</v>
      </c>
      <c r="BD185" s="15">
        <v>2.017800441100559E-2</v>
      </c>
    </row>
    <row r="186" spans="2:56" ht="19.2" x14ac:dyDescent="0.35">
      <c r="B186" s="1"/>
      <c r="C186" s="1"/>
      <c r="D186" s="10">
        <v>-0.41388126546321402</v>
      </c>
      <c r="E186" s="10">
        <v>-1.4832875927792842E-3</v>
      </c>
      <c r="G186" s="1"/>
      <c r="H186" s="1"/>
      <c r="I186" s="1"/>
      <c r="J186" s="1"/>
      <c r="K186" s="1"/>
      <c r="L186" s="1"/>
      <c r="M186" s="1"/>
      <c r="AB186" s="39"/>
      <c r="AJ186" s="10">
        <v>-6.7494070567729603E-3</v>
      </c>
      <c r="AK186" s="13">
        <v>1.6100431475735342E-2</v>
      </c>
      <c r="AL186" s="13">
        <v>-3.8929085410701544E-2</v>
      </c>
      <c r="AM186" s="13">
        <v>9.7697461233623682E-3</v>
      </c>
      <c r="AS186" s="10">
        <v>-6.7494070567729603E-3</v>
      </c>
      <c r="AT186" s="10">
        <v>1.2931034482758674E-2</v>
      </c>
      <c r="AU186" s="10">
        <v>3.4709154016643318E-3</v>
      </c>
      <c r="AV186" s="10">
        <v>-1.3529551388559158E-2</v>
      </c>
      <c r="BA186" s="10">
        <v>-6.7494070567729603E-3</v>
      </c>
      <c r="BB186" s="15">
        <v>-5.7551811540181963E-2</v>
      </c>
      <c r="BC186" s="15">
        <v>1.8524212144504171E-2</v>
      </c>
      <c r="BD186" s="15">
        <v>9.2761533861793755E-3</v>
      </c>
    </row>
    <row r="187" spans="2:56" ht="19.2" x14ac:dyDescent="0.35">
      <c r="B187" s="1"/>
      <c r="C187" s="1"/>
      <c r="G187" s="1"/>
      <c r="H187" s="1"/>
      <c r="I187" s="1"/>
      <c r="J187" s="1"/>
      <c r="K187" s="1"/>
      <c r="L187" s="1"/>
      <c r="M187" s="1"/>
      <c r="AB187" s="39"/>
      <c r="AJ187" s="10">
        <v>-1.2759971867778441E-3</v>
      </c>
      <c r="AK187" s="13">
        <v>1.153675770518656E-2</v>
      </c>
      <c r="AL187" s="13">
        <v>2.1269004143682893E-2</v>
      </c>
      <c r="AM187" s="13">
        <v>6.0818022728335273E-3</v>
      </c>
      <c r="AS187" s="10">
        <v>-1.2759971867778441E-3</v>
      </c>
      <c r="AT187" s="10">
        <v>8.085106382978724E-2</v>
      </c>
      <c r="AU187" s="10">
        <v>4.063177196199419E-3</v>
      </c>
      <c r="AV187" s="10">
        <v>1.3955726660250134E-2</v>
      </c>
      <c r="BA187" s="10">
        <v>-1.2759971867778441E-3</v>
      </c>
      <c r="BB187" s="15">
        <v>4.1607340610662735E-2</v>
      </c>
      <c r="BC187" s="15">
        <v>1.188589540412055E-2</v>
      </c>
      <c r="BD187" s="15">
        <v>3.5852094916901667E-3</v>
      </c>
    </row>
    <row r="188" spans="2:56" ht="19.2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AB188" s="39"/>
      <c r="AJ188" s="10">
        <v>-1.2685733830971047E-2</v>
      </c>
      <c r="AK188" s="13">
        <v>8.1524407049411635E-2</v>
      </c>
      <c r="AL188" s="13">
        <v>1.6272868955240008E-2</v>
      </c>
      <c r="AM188" s="13">
        <v>2.4897246880264644E-3</v>
      </c>
      <c r="AS188" s="10">
        <v>-1.2685733830971047E-2</v>
      </c>
      <c r="AT188" s="10">
        <v>1.5748031496063186E-2</v>
      </c>
      <c r="AU188" s="10">
        <v>-1.7307572581816588E-2</v>
      </c>
      <c r="AV188" s="10">
        <v>1.4238253440911341E-2</v>
      </c>
      <c r="BA188" s="10">
        <v>-1.2685733830971047E-2</v>
      </c>
      <c r="BB188" s="15">
        <v>-2.1111786148238165E-2</v>
      </c>
      <c r="BC188" s="15">
        <v>-8.5766491404692946E-4</v>
      </c>
      <c r="BD188" s="15">
        <v>-8.8553177318276832E-3</v>
      </c>
    </row>
    <row r="189" spans="2:56" ht="19.2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AB189" s="39"/>
      <c r="AJ189" s="10">
        <v>-1.1102959657095401E-2</v>
      </c>
      <c r="AK189" s="13">
        <v>5.2899052223911197E-2</v>
      </c>
      <c r="AL189" s="13">
        <v>1.9005961963562482E-2</v>
      </c>
      <c r="AM189" s="13">
        <v>2.2286409068811321E-2</v>
      </c>
      <c r="AS189" s="10">
        <v>-1.1102959657095401E-2</v>
      </c>
      <c r="AT189" s="10">
        <v>3.4883720930232398E-2</v>
      </c>
      <c r="AU189" s="10">
        <v>-4.9416087681879439E-3</v>
      </c>
      <c r="AV189" s="10">
        <v>1.8483855872718946E-2</v>
      </c>
      <c r="BA189" s="10">
        <v>-1.1102959657095401E-2</v>
      </c>
      <c r="BB189" s="15">
        <v>4.8642358417377851E-2</v>
      </c>
      <c r="BC189" s="15">
        <v>-1.8660894230049241E-4</v>
      </c>
      <c r="BD189" s="15">
        <v>1.0675504375582401E-2</v>
      </c>
    </row>
    <row r="190" spans="2:56" x14ac:dyDescent="0.25">
      <c r="AB190" s="39"/>
      <c r="AJ190" s="10">
        <v>1.2786915650319308E-2</v>
      </c>
      <c r="AK190" s="13">
        <v>3.7863060597749E-3</v>
      </c>
      <c r="AL190" s="13">
        <v>-7.4005218718378608E-3</v>
      </c>
      <c r="AM190" s="13">
        <v>-1.0685015279838537E-2</v>
      </c>
      <c r="AS190" s="10">
        <v>1.2786915650319308E-2</v>
      </c>
      <c r="AT190" s="10">
        <v>-3.7453183520598232E-3</v>
      </c>
      <c r="AU190" s="10">
        <v>3.0560920223265953E-3</v>
      </c>
      <c r="AV190" s="10">
        <v>5.5134390075808337E-3</v>
      </c>
      <c r="BA190" s="10">
        <v>1.2786915650319308E-2</v>
      </c>
      <c r="BB190" s="15">
        <v>-1.4796182584897455E-4</v>
      </c>
      <c r="BC190" s="15">
        <v>-1.7021911978797211E-2</v>
      </c>
      <c r="BD190" s="15">
        <v>-1.4536992263056159E-2</v>
      </c>
    </row>
    <row r="191" spans="2:56" x14ac:dyDescent="0.25">
      <c r="AB191" s="39"/>
      <c r="AJ191" s="10">
        <v>-5.1546391752577136E-4</v>
      </c>
      <c r="AK191" s="13">
        <v>-2.055090277691898E-2</v>
      </c>
      <c r="AL191" s="13">
        <v>-2.6750050337109352E-2</v>
      </c>
      <c r="AM191" s="13">
        <v>-1.7609730960684498E-2</v>
      </c>
      <c r="AS191" s="10">
        <v>-5.1546391752577136E-4</v>
      </c>
      <c r="AT191" s="10">
        <v>-2.2556390977443663E-2</v>
      </c>
      <c r="AU191" s="10">
        <v>-1.2927660114677497E-2</v>
      </c>
      <c r="AV191" s="10">
        <v>4.1124057573680428E-3</v>
      </c>
      <c r="BA191" s="10">
        <v>-5.1546391752577136E-4</v>
      </c>
      <c r="BB191" s="15">
        <v>-1.0358860525342184E-2</v>
      </c>
      <c r="BC191" s="15">
        <v>-3.4937151103179298E-3</v>
      </c>
      <c r="BD191" s="15">
        <v>-1.1945287821633288E-2</v>
      </c>
    </row>
    <row r="192" spans="2:56" x14ac:dyDescent="0.25">
      <c r="AB192" s="39"/>
      <c r="AJ192" s="10">
        <v>5.3167666458564522E-3</v>
      </c>
      <c r="AK192" s="13">
        <v>3.2090810434864697E-2</v>
      </c>
      <c r="AL192" s="13">
        <v>1.1254545547086226E-2</v>
      </c>
      <c r="AM192" s="13">
        <v>3.0390091241072194E-2</v>
      </c>
      <c r="AS192" s="10">
        <v>5.3167666458564522E-3</v>
      </c>
      <c r="AT192" s="10">
        <v>5.0000000000000044E-2</v>
      </c>
      <c r="AU192" s="10">
        <v>7.9524993569408675E-3</v>
      </c>
      <c r="AV192" s="10">
        <v>-8.6461888509670182E-3</v>
      </c>
      <c r="BA192" s="10">
        <v>5.3167666458564522E-3</v>
      </c>
      <c r="BB192" s="15">
        <v>-1.7570093457943914E-2</v>
      </c>
      <c r="BC192" s="15">
        <v>2.5075263900003808E-2</v>
      </c>
      <c r="BD192" s="15">
        <v>3.6005276635369121E-3</v>
      </c>
    </row>
    <row r="193" spans="1:56" x14ac:dyDescent="0.25">
      <c r="AB193" s="39"/>
      <c r="AJ193" s="10">
        <v>-1.7911203361514749E-2</v>
      </c>
      <c r="AK193" s="13">
        <v>9.3193472607797402E-3</v>
      </c>
      <c r="AL193" s="13">
        <v>1.2659509879328745E-3</v>
      </c>
      <c r="AM193" s="13">
        <v>1.4658316561122733E-2</v>
      </c>
      <c r="AS193" s="10">
        <v>-1.7911203361514749E-2</v>
      </c>
      <c r="AT193" s="10">
        <v>-9.8901098901098883E-2</v>
      </c>
      <c r="AU193" s="10">
        <v>2.0160347064202666E-2</v>
      </c>
      <c r="AV193" s="10">
        <v>-1.6984163415193931E-2</v>
      </c>
      <c r="BA193" s="10">
        <v>-1.7911203361514749E-2</v>
      </c>
      <c r="BB193" s="15">
        <v>2.7168949771689599E-2</v>
      </c>
      <c r="BC193" s="15">
        <v>1.8996988735640707E-2</v>
      </c>
      <c r="BD193" s="15">
        <v>5.3659517218982433E-3</v>
      </c>
    </row>
    <row r="194" spans="1:56" x14ac:dyDescent="0.25">
      <c r="AB194" s="39"/>
      <c r="AJ194" s="10">
        <v>-1.5430189561081553E-2</v>
      </c>
      <c r="AK194" s="13">
        <v>2.0637819633191092E-3</v>
      </c>
      <c r="AL194" s="13">
        <v>-3.9524807038114219E-3</v>
      </c>
      <c r="AM194" s="13">
        <v>-1.2406488409922842E-2</v>
      </c>
      <c r="AS194" s="10">
        <v>-1.5430189561081553E-2</v>
      </c>
      <c r="AT194" s="10">
        <v>-4.0650406504065817E-3</v>
      </c>
      <c r="AU194" s="10">
        <v>-1.0923266139959642E-2</v>
      </c>
      <c r="AV194" s="10">
        <v>-1.3541909876255032E-2</v>
      </c>
      <c r="BA194" s="10">
        <v>-1.5430189561081553E-2</v>
      </c>
      <c r="BB194" s="15">
        <v>1.704082388678918E-3</v>
      </c>
      <c r="BC194" s="15">
        <v>1.2148850784385434E-2</v>
      </c>
      <c r="BD194" s="15">
        <v>-2.8224690066754876E-2</v>
      </c>
    </row>
    <row r="195" spans="1:56" x14ac:dyDescent="0.25">
      <c r="AB195" s="39"/>
      <c r="AJ195" s="10">
        <v>1.2733073180266397E-2</v>
      </c>
      <c r="AK195" s="13">
        <v>4.0426377879051872E-2</v>
      </c>
      <c r="AL195" s="13">
        <v>1.536345315793204E-2</v>
      </c>
      <c r="AM195" s="13">
        <v>3.3072712078701348E-3</v>
      </c>
      <c r="AS195" s="10">
        <v>1.2733073180266397E-2</v>
      </c>
      <c r="AT195" s="10">
        <v>-1.2244897959183709E-2</v>
      </c>
      <c r="AU195" s="10">
        <v>1.4964065167450968E-3</v>
      </c>
      <c r="AV195" s="10">
        <v>-2.2721893491124301E-2</v>
      </c>
      <c r="BA195" s="10">
        <v>1.2733073180266397E-2</v>
      </c>
      <c r="BB195" s="15">
        <v>1.7455621301775137E-2</v>
      </c>
      <c r="BC195" s="15">
        <v>-1.1101899578272012E-2</v>
      </c>
      <c r="BD195" s="15">
        <v>5.0333180328907545E-3</v>
      </c>
    </row>
    <row r="196" spans="1:56" x14ac:dyDescent="0.25">
      <c r="AB196" s="39"/>
      <c r="AJ196" s="10">
        <v>2.3284829017115705E-2</v>
      </c>
      <c r="AK196" s="13">
        <v>4.0138550686105806E-2</v>
      </c>
      <c r="AL196" s="13">
        <v>1.0224589438400723E-2</v>
      </c>
      <c r="AM196" s="13">
        <v>1.0147016367046981E-2</v>
      </c>
      <c r="AS196" s="10">
        <v>2.3284829017115705E-2</v>
      </c>
      <c r="AT196" s="10">
        <v>-4.9586776859504078E-2</v>
      </c>
      <c r="AU196" s="10">
        <v>2.2391514794393608E-2</v>
      </c>
      <c r="AV196" s="10">
        <v>-1.913296197626535E-2</v>
      </c>
      <c r="BA196" s="10">
        <v>2.3284829017115705E-2</v>
      </c>
      <c r="BB196" s="15">
        <v>-1.7592323349810868E-2</v>
      </c>
      <c r="BC196" s="15">
        <v>3.2440313468198312E-3</v>
      </c>
      <c r="BD196" s="15">
        <v>5.0396081704651152E-4</v>
      </c>
    </row>
    <row r="197" spans="1:56" x14ac:dyDescent="0.25">
      <c r="AB197" s="39"/>
      <c r="AJ197" s="10">
        <v>-1.0400738290749056E-2</v>
      </c>
      <c r="AK197" s="13">
        <v>2.3772379506825401E-2</v>
      </c>
      <c r="AL197" s="13">
        <v>0.10590071858308976</v>
      </c>
      <c r="AM197" s="13">
        <v>-1.2346321400847102E-2</v>
      </c>
      <c r="AS197" s="10">
        <v>-1.0400738290749056E-2</v>
      </c>
      <c r="AT197" s="10">
        <v>2.1739130434782705E-2</v>
      </c>
      <c r="AU197" s="10">
        <v>-1.560248651764029E-2</v>
      </c>
      <c r="AV197" s="10">
        <v>-4.9382716049383157E-3</v>
      </c>
      <c r="BA197" s="10">
        <v>-1.0400738290749056E-2</v>
      </c>
      <c r="BB197" s="15">
        <v>-1.2949533816782544E-2</v>
      </c>
      <c r="BC197" s="15">
        <v>-4.6577532335416505E-2</v>
      </c>
      <c r="BD197" s="15">
        <v>-1.7488076311605649E-2</v>
      </c>
    </row>
    <row r="198" spans="1:56" x14ac:dyDescent="0.25">
      <c r="AB198" s="39"/>
      <c r="AJ198" s="10">
        <v>1.2024614211712192E-2</v>
      </c>
      <c r="AK198" s="13">
        <v>-3.5589275616369404E-2</v>
      </c>
      <c r="AL198" s="13">
        <v>-1.4280958253263519E-2</v>
      </c>
      <c r="AM198" s="13">
        <v>-7.9244191370388718E-3</v>
      </c>
      <c r="AS198" s="10">
        <v>1.2024614211712192E-2</v>
      </c>
      <c r="AT198" s="10">
        <v>1.7021276595744705E-2</v>
      </c>
      <c r="AU198" s="10">
        <v>-9.3467714954833525E-3</v>
      </c>
      <c r="AV198" s="10">
        <v>6.4516129032259339E-3</v>
      </c>
      <c r="BA198" s="10">
        <v>1.2024614211712192E-2</v>
      </c>
      <c r="BB198" s="15">
        <v>8.6213359322289129E-3</v>
      </c>
      <c r="BC198" s="15">
        <v>-3.8068744760307749E-2</v>
      </c>
      <c r="BD198" s="15">
        <v>-2.8229036495882598E-2</v>
      </c>
    </row>
    <row r="199" spans="1:56" x14ac:dyDescent="0.25">
      <c r="AB199" s="39"/>
      <c r="AJ199" s="10">
        <v>-1.5439873279367244E-2</v>
      </c>
      <c r="AK199" s="13">
        <v>-2.7311826055131518E-2</v>
      </c>
      <c r="AL199" s="13">
        <v>1.286334748217839E-2</v>
      </c>
      <c r="AM199" s="13">
        <v>9.9213330152514677E-3</v>
      </c>
      <c r="AS199" s="10">
        <v>-1.5439873279367244E-2</v>
      </c>
      <c r="AT199" s="10">
        <v>-8.3682008368201055E-3</v>
      </c>
      <c r="AU199" s="10">
        <v>2.0452962407919495E-2</v>
      </c>
      <c r="AV199" s="10">
        <v>1.2820512820512775E-2</v>
      </c>
      <c r="BA199" s="10">
        <v>-1.5439873279367244E-2</v>
      </c>
      <c r="BB199" s="15">
        <v>-2.3784748030325487E-3</v>
      </c>
      <c r="BC199" s="15">
        <v>1.5806362159806575E-2</v>
      </c>
      <c r="BD199" s="15">
        <v>6.1659192825112008E-3</v>
      </c>
    </row>
    <row r="200" spans="1:56" x14ac:dyDescent="0.25">
      <c r="AB200" s="39"/>
      <c r="AV200" s="13"/>
    </row>
    <row r="201" spans="1:56" x14ac:dyDescent="0.25">
      <c r="AB201" s="39"/>
    </row>
    <row r="202" spans="1:56" x14ac:dyDescent="0.25">
      <c r="AB202" s="39"/>
    </row>
    <row r="203" spans="1:56" x14ac:dyDescent="0.25">
      <c r="AB203" s="39"/>
    </row>
    <row r="204" spans="1:56" x14ac:dyDescent="0.25">
      <c r="AB204" s="39"/>
    </row>
    <row r="205" spans="1:56" ht="24.6" x14ac:dyDescent="0.4">
      <c r="A205" s="44" t="s">
        <v>45</v>
      </c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26"/>
    </row>
    <row r="206" spans="1:56" ht="19.2" x14ac:dyDescent="0.35">
      <c r="B206" s="1"/>
      <c r="C206" s="1"/>
      <c r="D206" s="38" t="s">
        <v>46</v>
      </c>
      <c r="E206" s="38" t="s">
        <v>52</v>
      </c>
      <c r="F206" s="38" t="s">
        <v>50</v>
      </c>
      <c r="G206" s="38" t="s">
        <v>51</v>
      </c>
      <c r="H206" s="1"/>
      <c r="I206" s="1"/>
      <c r="J206" s="1"/>
      <c r="K206" s="1"/>
      <c r="L206" s="1"/>
      <c r="M206" s="1"/>
      <c r="AB206" s="39"/>
    </row>
    <row r="207" spans="1:56" ht="19.2" x14ac:dyDescent="0.35">
      <c r="B207" s="1"/>
      <c r="C207" s="5" t="s">
        <v>27</v>
      </c>
      <c r="D207" s="15">
        <v>7.0000000000000001E-3</v>
      </c>
      <c r="E207" s="1">
        <f t="array" ref="E207">AVERAGE(AC69:AC127)</f>
        <v>-9.7118603555383326E-5</v>
      </c>
      <c r="F207" s="1">
        <f t="array" ref="F207">AVERAGE(AD69:AD127)</f>
        <v>-1.4523109177489682E-5</v>
      </c>
      <c r="G207" s="1">
        <f t="array" ref="G207">AVERAGE(AE69:AE127)</f>
        <v>5.7399100481218845E-4</v>
      </c>
      <c r="H207" s="1"/>
      <c r="I207" s="1"/>
      <c r="J207" s="1"/>
      <c r="K207" s="1"/>
      <c r="L207" s="1"/>
      <c r="M207" s="1"/>
      <c r="AB207" s="39"/>
    </row>
    <row r="208" spans="1:56" ht="19.2" x14ac:dyDescent="0.35">
      <c r="B208" s="1"/>
      <c r="C208" s="5" t="s">
        <v>29</v>
      </c>
      <c r="D208" s="1">
        <v>1</v>
      </c>
      <c r="E208" s="1">
        <f>J213/J212</f>
        <v>0.58595801783368606</v>
      </c>
      <c r="F208" s="1">
        <f>J214/J212</f>
        <v>-0.34356181532457652</v>
      </c>
      <c r="G208" s="1">
        <f>J215/J212</f>
        <v>1.319625744232769</v>
      </c>
      <c r="H208" s="1"/>
      <c r="I208" s="1"/>
      <c r="J208" s="1"/>
      <c r="K208" s="1"/>
      <c r="L208" s="1"/>
      <c r="M208" s="1"/>
      <c r="AB208" s="39"/>
    </row>
    <row r="209" spans="2:28" ht="19.2" x14ac:dyDescent="0.35">
      <c r="B209" s="1"/>
      <c r="C209" s="1"/>
      <c r="D209" s="1"/>
      <c r="E209" s="1">
        <f>0.001+E208*($D$142-0.001)</f>
        <v>4.5157481070021164E-3</v>
      </c>
      <c r="F209" s="1">
        <f t="shared" ref="F209:G209" si="25">0.001+F208*($D$142-0.001)</f>
        <v>-1.0613708919474593E-3</v>
      </c>
      <c r="G209" s="1">
        <f t="shared" si="25"/>
        <v>8.9177544653966136E-3</v>
      </c>
      <c r="H209" s="1"/>
      <c r="I209" s="1"/>
      <c r="J209" s="1"/>
      <c r="K209" s="1"/>
      <c r="L209" s="1"/>
      <c r="M209" s="1"/>
      <c r="AB209" s="39"/>
    </row>
    <row r="210" spans="2:28" ht="19.2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AB210" s="39"/>
    </row>
    <row r="211" spans="2:28" ht="19.2" x14ac:dyDescent="0.35">
      <c r="B211" s="1"/>
      <c r="C211" s="1"/>
      <c r="D211" s="1"/>
      <c r="E211" s="1"/>
      <c r="F211" s="1"/>
      <c r="G211" s="1"/>
      <c r="H211" s="1"/>
      <c r="I211" s="5" t="s">
        <v>42</v>
      </c>
      <c r="J211" s="5" t="s">
        <v>46</v>
      </c>
      <c r="K211" s="38" t="s">
        <v>52</v>
      </c>
      <c r="L211" s="38" t="s">
        <v>50</v>
      </c>
      <c r="M211" s="38" t="s">
        <v>51</v>
      </c>
      <c r="AB211" s="39"/>
    </row>
    <row r="212" spans="2:28" ht="19.2" x14ac:dyDescent="0.35">
      <c r="B212" s="1"/>
      <c r="C212" s="1"/>
      <c r="D212" s="1"/>
      <c r="E212" s="1"/>
      <c r="F212" s="1"/>
      <c r="G212" s="1"/>
      <c r="H212" s="1"/>
      <c r="I212" s="38" t="s">
        <v>46</v>
      </c>
      <c r="J212" s="1">
        <f t="array" ref="J212:M215">MMULT(BA141:BD199,TRANSPOSE(BA141:BD199))</f>
        <v>9.4545343175075241E-4</v>
      </c>
      <c r="K212" s="1">
        <v>5.5399601882272708E-4</v>
      </c>
      <c r="L212" s="1">
        <v>-3.2482169731713913E-4</v>
      </c>
      <c r="M212" s="1">
        <v>1.2476446885115121E-3</v>
      </c>
      <c r="AB212" s="39"/>
    </row>
    <row r="213" spans="2:28" ht="19.2" x14ac:dyDescent="0.35">
      <c r="B213" s="1"/>
      <c r="C213" s="1"/>
      <c r="D213" s="1"/>
      <c r="E213" s="1"/>
      <c r="F213" s="1"/>
      <c r="G213" s="1"/>
      <c r="H213" s="1"/>
      <c r="I213" s="38" t="s">
        <v>52</v>
      </c>
      <c r="J213" s="1">
        <v>5.5399601882272708E-4</v>
      </c>
      <c r="K213" s="1">
        <v>2.0301490780801432E-3</v>
      </c>
      <c r="L213" s="1">
        <v>-9.2167064831870209E-4</v>
      </c>
      <c r="M213" s="1">
        <v>2.7962313792030468E-4</v>
      </c>
      <c r="AB213" s="39"/>
    </row>
    <row r="214" spans="2:28" ht="19.2" x14ac:dyDescent="0.35">
      <c r="B214" s="1"/>
      <c r="C214" s="1"/>
      <c r="D214" s="5" t="s">
        <v>30</v>
      </c>
      <c r="E214" s="5" t="s">
        <v>53</v>
      </c>
      <c r="F214" s="1"/>
      <c r="G214" s="1"/>
      <c r="H214" s="1"/>
      <c r="I214" s="38" t="s">
        <v>50</v>
      </c>
      <c r="J214" s="1">
        <v>-3.2482169731713913E-4</v>
      </c>
      <c r="K214" s="1">
        <v>-9.2167064831870209E-4</v>
      </c>
      <c r="L214" s="1">
        <v>7.6336779175644929E-4</v>
      </c>
      <c r="M214" s="1">
        <v>-1.5275891412134255E-4</v>
      </c>
      <c r="AB214" s="39"/>
    </row>
    <row r="215" spans="2:28" ht="19.2" x14ac:dyDescent="0.35">
      <c r="B215" s="1"/>
      <c r="C215" s="1"/>
      <c r="D215" s="1">
        <v>0</v>
      </c>
      <c r="E215" s="1">
        <v>1E-3</v>
      </c>
      <c r="F215" s="1"/>
      <c r="G215" s="1"/>
      <c r="H215" s="1"/>
      <c r="I215" s="38" t="s">
        <v>51</v>
      </c>
      <c r="J215" s="1">
        <v>1.2476446885115121E-3</v>
      </c>
      <c r="K215" s="1">
        <v>2.7962313792030468E-4</v>
      </c>
      <c r="L215" s="1">
        <v>-1.5275891412134255E-4</v>
      </c>
      <c r="M215" s="1">
        <v>2.1386288805476761E-3</v>
      </c>
      <c r="AB215" s="39"/>
    </row>
    <row r="216" spans="2:28" ht="19.2" x14ac:dyDescent="0.35">
      <c r="B216" s="1"/>
      <c r="C216" s="1"/>
      <c r="D216" s="1">
        <v>0.58595801783368606</v>
      </c>
      <c r="E216" s="1">
        <v>4.5157481070021164E-3</v>
      </c>
      <c r="F216" s="1"/>
      <c r="G216" s="1"/>
      <c r="H216" s="1"/>
      <c r="I216" s="1"/>
      <c r="J216" s="1"/>
      <c r="K216" s="1"/>
      <c r="L216" s="1"/>
      <c r="M216" s="1"/>
      <c r="AB216" s="39"/>
    </row>
    <row r="217" spans="2:28" ht="19.2" x14ac:dyDescent="0.35">
      <c r="B217" s="1"/>
      <c r="C217" s="1"/>
      <c r="D217" s="1">
        <v>-0.34356181532457702</v>
      </c>
      <c r="E217" s="1">
        <v>-1.0613708919474593E-3</v>
      </c>
      <c r="F217" s="1"/>
      <c r="G217" s="1"/>
      <c r="H217" s="1"/>
      <c r="I217" s="1"/>
      <c r="J217" s="1"/>
      <c r="K217" s="1"/>
      <c r="L217" s="1"/>
      <c r="M217" s="1"/>
      <c r="AB217" s="39"/>
    </row>
    <row r="218" spans="2:28" ht="19.2" x14ac:dyDescent="0.35">
      <c r="B218" s="1"/>
      <c r="C218" s="1"/>
      <c r="D218" s="1">
        <v>1.319625744232769</v>
      </c>
      <c r="E218" s="1">
        <v>8.9177544653966136E-3</v>
      </c>
      <c r="F218" s="1"/>
      <c r="G218" s="1"/>
      <c r="H218" s="1"/>
      <c r="I218" s="1"/>
      <c r="J218" s="1"/>
      <c r="K218" s="1"/>
      <c r="L218" s="1"/>
      <c r="M218" s="1"/>
      <c r="AB218" s="39"/>
    </row>
    <row r="219" spans="2:28" ht="19.2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AB219" s="39"/>
    </row>
    <row r="220" spans="2:28" ht="19.2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AB220" s="39"/>
    </row>
    <row r="221" spans="2:28" ht="19.2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AB221" s="39"/>
    </row>
    <row r="222" spans="2:28" ht="19.2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AB222" s="39"/>
    </row>
    <row r="223" spans="2:28" ht="19.2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AB223" s="39"/>
    </row>
    <row r="224" spans="2:28" x14ac:dyDescent="0.25">
      <c r="AB224" s="39"/>
    </row>
    <row r="225" spans="28:28" x14ac:dyDescent="0.25">
      <c r="AB225" s="39"/>
    </row>
    <row r="226" spans="28:28" x14ac:dyDescent="0.25">
      <c r="AB226" s="39"/>
    </row>
    <row r="227" spans="28:28" x14ac:dyDescent="0.25">
      <c r="AB227" s="39"/>
    </row>
    <row r="228" spans="28:28" x14ac:dyDescent="0.25">
      <c r="AB228" s="39"/>
    </row>
    <row r="229" spans="28:28" x14ac:dyDescent="0.25">
      <c r="AB229" s="39"/>
    </row>
    <row r="230" spans="28:28" x14ac:dyDescent="0.25">
      <c r="AB230" s="39"/>
    </row>
    <row r="231" spans="28:28" x14ac:dyDescent="0.25">
      <c r="AB231" s="39"/>
    </row>
    <row r="232" spans="28:28" x14ac:dyDescent="0.25">
      <c r="AB232" s="39"/>
    </row>
    <row r="233" spans="28:28" x14ac:dyDescent="0.25">
      <c r="AB233" s="39"/>
    </row>
    <row r="234" spans="28:28" x14ac:dyDescent="0.25">
      <c r="AB234" s="39"/>
    </row>
    <row r="235" spans="28:28" x14ac:dyDescent="0.25">
      <c r="AB235" s="39"/>
    </row>
    <row r="236" spans="28:28" x14ac:dyDescent="0.25">
      <c r="AB236" s="39"/>
    </row>
    <row r="237" spans="28:28" x14ac:dyDescent="0.25">
      <c r="AB237" s="39"/>
    </row>
    <row r="353" spans="21:21" ht="18.600000000000001" x14ac:dyDescent="0.3">
      <c r="U353" s="3"/>
    </row>
    <row r="354" spans="21:21" ht="18.600000000000001" x14ac:dyDescent="0.3">
      <c r="U354" s="3"/>
    </row>
    <row r="355" spans="21:21" ht="18.600000000000001" x14ac:dyDescent="0.3">
      <c r="U355" s="3"/>
    </row>
    <row r="356" spans="21:21" ht="18.600000000000001" x14ac:dyDescent="0.3">
      <c r="U356" s="3"/>
    </row>
    <row r="357" spans="21:21" ht="18.600000000000001" x14ac:dyDescent="0.3">
      <c r="U357" s="3"/>
    </row>
    <row r="358" spans="21:21" ht="18.600000000000001" x14ac:dyDescent="0.3">
      <c r="U358" s="3"/>
    </row>
    <row r="359" spans="21:21" ht="18.600000000000001" x14ac:dyDescent="0.3">
      <c r="U359" s="3"/>
    </row>
    <row r="360" spans="21:21" ht="18.600000000000001" x14ac:dyDescent="0.3">
      <c r="U360" s="3"/>
    </row>
    <row r="361" spans="21:21" ht="18.600000000000001" x14ac:dyDescent="0.3">
      <c r="U361" s="3"/>
    </row>
    <row r="362" spans="21:21" ht="18.600000000000001" x14ac:dyDescent="0.3">
      <c r="U362" s="3"/>
    </row>
  </sheetData>
  <mergeCells count="31">
    <mergeCell ref="A205:M205"/>
    <mergeCell ref="AI139:AM139"/>
    <mergeCell ref="AR139:AV139"/>
    <mergeCell ref="AZ139:BD139"/>
    <mergeCell ref="Z1:Z64"/>
    <mergeCell ref="AB1:AB64"/>
    <mergeCell ref="A65:Z65"/>
    <mergeCell ref="A123:B123"/>
    <mergeCell ref="A126:B126"/>
    <mergeCell ref="A128:B128"/>
    <mergeCell ref="A132:B132"/>
    <mergeCell ref="A140:M140"/>
    <mergeCell ref="A111:B111"/>
    <mergeCell ref="A112:B112"/>
    <mergeCell ref="A120:B120"/>
    <mergeCell ref="A119:L119"/>
    <mergeCell ref="A121:B121"/>
    <mergeCell ref="A122:B122"/>
    <mergeCell ref="A1:Y1"/>
    <mergeCell ref="AC1:AL1"/>
    <mergeCell ref="AB66:AL66"/>
    <mergeCell ref="A102:B102"/>
    <mergeCell ref="A100:B100"/>
    <mergeCell ref="A109:B109"/>
    <mergeCell ref="A106:B106"/>
    <mergeCell ref="AB206:AB237"/>
    <mergeCell ref="N205:AA205"/>
    <mergeCell ref="N140:AB140"/>
    <mergeCell ref="Z173:AB173"/>
    <mergeCell ref="AB141:AB172"/>
    <mergeCell ref="AB174:AB20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FE-assignment-1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parjanya</dc:creator>
  <cp:lastModifiedBy>rohit</cp:lastModifiedBy>
  <dcterms:created xsi:type="dcterms:W3CDTF">2021-04-06T09:55:17Z</dcterms:created>
  <dcterms:modified xsi:type="dcterms:W3CDTF">2021-04-11T16:40:06Z</dcterms:modified>
</cp:coreProperties>
</file>