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4"/>
  </bookViews>
  <sheets>
    <sheet name="Data" sheetId="6" r:id="rId1"/>
    <sheet name="Austria" sheetId="1" r:id="rId2"/>
    <sheet name="UK" sheetId="4" r:id="rId3"/>
    <sheet name="Italy" sheetId="5" r:id="rId4"/>
    <sheet name="Sweden" sheetId="7" r:id="rId5"/>
    <sheet name="Sheet2" sheetId="2" r:id="rId6"/>
    <sheet name="Sheet3" sheetId="3" r:id="rId7"/>
  </sheets>
  <definedNames>
    <definedName name="PEAK_CASES">Italy!$H$32</definedName>
    <definedName name="PEAK_CASES_AT">Austria!$H$24</definedName>
    <definedName name="PEAK_CASES_IT">Italy!$H$32</definedName>
    <definedName name="PEAK_CASES_UK">UK!$H$43</definedName>
    <definedName name="PEAK_DEATHS">Italy!$M$38</definedName>
    <definedName name="PEAK_DEATHS_AT">Austria!$M$36</definedName>
    <definedName name="PEAK_DEATHS_UK">UK!$M$43</definedName>
  </definedNames>
  <calcPr calcId="125725"/>
</workbook>
</file>

<file path=xl/calcChain.xml><?xml version="1.0" encoding="utf-8"?>
<calcChain xmlns="http://schemas.openxmlformats.org/spreadsheetml/2006/main">
  <c r="C61" i="7"/>
  <c r="D61" s="1"/>
  <c r="G61"/>
  <c r="H61" s="1"/>
  <c r="I61"/>
  <c r="J61"/>
  <c r="L61"/>
  <c r="M61" s="1"/>
  <c r="N61"/>
  <c r="O61" s="1"/>
  <c r="B61" i="4"/>
  <c r="C61"/>
  <c r="D61" s="1"/>
  <c r="G61"/>
  <c r="I61" s="1"/>
  <c r="J61" s="1"/>
  <c r="L61"/>
  <c r="N61" s="1"/>
  <c r="O61" s="1"/>
  <c r="C70" i="5"/>
  <c r="D70" s="1"/>
  <c r="G70"/>
  <c r="H70"/>
  <c r="AD70" s="1"/>
  <c r="I70"/>
  <c r="J70" s="1"/>
  <c r="L70"/>
  <c r="M70"/>
  <c r="N70"/>
  <c r="O70"/>
  <c r="AE70"/>
  <c r="C56" i="1"/>
  <c r="D56" s="1"/>
  <c r="G56"/>
  <c r="H56"/>
  <c r="AD56" s="1"/>
  <c r="I56"/>
  <c r="J56" s="1"/>
  <c r="L56"/>
  <c r="M56"/>
  <c r="N56"/>
  <c r="O56" s="1"/>
  <c r="AE56"/>
  <c r="C59" i="7"/>
  <c r="D59" s="1"/>
  <c r="G59"/>
  <c r="H59" s="1"/>
  <c r="I59"/>
  <c r="J59"/>
  <c r="L59"/>
  <c r="M59" s="1"/>
  <c r="N59"/>
  <c r="C60"/>
  <c r="D60" s="1"/>
  <c r="G60"/>
  <c r="I60" s="1"/>
  <c r="J60"/>
  <c r="L60"/>
  <c r="N60" s="1"/>
  <c r="C69" i="5"/>
  <c r="G69"/>
  <c r="L69"/>
  <c r="C60" i="4"/>
  <c r="G60"/>
  <c r="L60"/>
  <c r="C55" i="1"/>
  <c r="G55"/>
  <c r="H55" s="1"/>
  <c r="L55"/>
  <c r="C53"/>
  <c r="G53"/>
  <c r="L53"/>
  <c r="C54"/>
  <c r="G54"/>
  <c r="L54"/>
  <c r="N54" s="1"/>
  <c r="C57" i="4"/>
  <c r="G57"/>
  <c r="L57"/>
  <c r="C58"/>
  <c r="G58"/>
  <c r="L58"/>
  <c r="C59"/>
  <c r="G59"/>
  <c r="L59"/>
  <c r="C66" i="5"/>
  <c r="G66"/>
  <c r="L66"/>
  <c r="C67"/>
  <c r="G67"/>
  <c r="L67"/>
  <c r="C68"/>
  <c r="D68" s="1"/>
  <c r="G68"/>
  <c r="L68"/>
  <c r="C57" i="7"/>
  <c r="G57"/>
  <c r="L57"/>
  <c r="C58"/>
  <c r="G58"/>
  <c r="L58"/>
  <c r="C52" i="1"/>
  <c r="G52"/>
  <c r="L52"/>
  <c r="C54" i="7"/>
  <c r="G54"/>
  <c r="L54"/>
  <c r="C55"/>
  <c r="G55"/>
  <c r="L55"/>
  <c r="C56"/>
  <c r="G56"/>
  <c r="L56"/>
  <c r="M56" s="1"/>
  <c r="C65" i="5"/>
  <c r="G65"/>
  <c r="L65"/>
  <c r="C56" i="4"/>
  <c r="G56"/>
  <c r="L56"/>
  <c r="B56"/>
  <c r="B57" s="1"/>
  <c r="B58" s="1"/>
  <c r="B59" s="1"/>
  <c r="B60" s="1"/>
  <c r="C51" i="1"/>
  <c r="G51"/>
  <c r="L51"/>
  <c r="C63" i="5"/>
  <c r="G63"/>
  <c r="L63"/>
  <c r="C64"/>
  <c r="G64"/>
  <c r="L64"/>
  <c r="C50" i="1"/>
  <c r="G50"/>
  <c r="L50"/>
  <c r="C55" i="4"/>
  <c r="G55"/>
  <c r="L55"/>
  <c r="C54"/>
  <c r="G54"/>
  <c r="L54"/>
  <c r="C49" i="1"/>
  <c r="G49"/>
  <c r="L49"/>
  <c r="C50" i="7"/>
  <c r="G50"/>
  <c r="L50"/>
  <c r="C51"/>
  <c r="G51"/>
  <c r="L51"/>
  <c r="C52"/>
  <c r="G52"/>
  <c r="L52"/>
  <c r="C53"/>
  <c r="G53"/>
  <c r="L53"/>
  <c r="C62" i="5"/>
  <c r="G62"/>
  <c r="L62"/>
  <c r="C53" i="4"/>
  <c r="G53"/>
  <c r="L53"/>
  <c r="C48" i="1"/>
  <c r="G48"/>
  <c r="L48"/>
  <c r="C61" i="5"/>
  <c r="G61"/>
  <c r="L61"/>
  <c r="C60"/>
  <c r="G60"/>
  <c r="L60"/>
  <c r="C52" i="4"/>
  <c r="G52"/>
  <c r="L52"/>
  <c r="C47" i="1"/>
  <c r="G47"/>
  <c r="L47"/>
  <c r="C46"/>
  <c r="G46"/>
  <c r="L46"/>
  <c r="C51" i="4"/>
  <c r="G51"/>
  <c r="L51"/>
  <c r="B51"/>
  <c r="B52" s="1"/>
  <c r="B53" s="1"/>
  <c r="B54" s="1"/>
  <c r="B55" s="1"/>
  <c r="C48" i="7"/>
  <c r="G48"/>
  <c r="L48"/>
  <c r="C49"/>
  <c r="G49"/>
  <c r="L49"/>
  <c r="C58" i="5"/>
  <c r="G58"/>
  <c r="L58"/>
  <c r="C59"/>
  <c r="G59"/>
  <c r="L59"/>
  <c r="C45" i="1"/>
  <c r="G45"/>
  <c r="L45"/>
  <c r="C50" i="4"/>
  <c r="G50"/>
  <c r="L50"/>
  <c r="C49"/>
  <c r="G49"/>
  <c r="L49"/>
  <c r="C44" i="1"/>
  <c r="G44"/>
  <c r="L44"/>
  <c r="C57" i="5"/>
  <c r="G57"/>
  <c r="L57"/>
  <c r="C48" i="4"/>
  <c r="G48"/>
  <c r="L48"/>
  <c r="C43" i="1"/>
  <c r="G43"/>
  <c r="L43"/>
  <c r="C47" i="7"/>
  <c r="G47"/>
  <c r="L47"/>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6"/>
  <c r="G46"/>
  <c r="G7"/>
  <c r="G8"/>
  <c r="G9"/>
  <c r="G10"/>
  <c r="G11"/>
  <c r="G12"/>
  <c r="G13"/>
  <c r="G14"/>
  <c r="G15"/>
  <c r="G16"/>
  <c r="G17"/>
  <c r="G18"/>
  <c r="G19"/>
  <c r="G20"/>
  <c r="G21"/>
  <c r="G22"/>
  <c r="G23"/>
  <c r="G24"/>
  <c r="G25"/>
  <c r="G26"/>
  <c r="G27"/>
  <c r="G28"/>
  <c r="G29"/>
  <c r="G30"/>
  <c r="G31"/>
  <c r="G32"/>
  <c r="G33"/>
  <c r="G34"/>
  <c r="G35"/>
  <c r="G36"/>
  <c r="G37"/>
  <c r="G38"/>
  <c r="G39"/>
  <c r="G40"/>
  <c r="G41"/>
  <c r="G42"/>
  <c r="G43"/>
  <c r="G44"/>
  <c r="G45"/>
  <c r="G6"/>
  <c r="C8"/>
  <c r="C9"/>
  <c r="C10"/>
  <c r="C11"/>
  <c r="C12"/>
  <c r="C13"/>
  <c r="C14"/>
  <c r="C15"/>
  <c r="C16"/>
  <c r="C17"/>
  <c r="C18"/>
  <c r="C19"/>
  <c r="C20"/>
  <c r="C21"/>
  <c r="C22"/>
  <c r="C23"/>
  <c r="C24"/>
  <c r="C25"/>
  <c r="C26"/>
  <c r="C27"/>
  <c r="C28"/>
  <c r="C29"/>
  <c r="C30"/>
  <c r="C31"/>
  <c r="C32"/>
  <c r="C33"/>
  <c r="C34"/>
  <c r="C35"/>
  <c r="C36"/>
  <c r="C37"/>
  <c r="C38"/>
  <c r="C39"/>
  <c r="C40"/>
  <c r="C41"/>
  <c r="C42"/>
  <c r="C43"/>
  <c r="C44"/>
  <c r="C45"/>
  <c r="C46"/>
  <c r="C6"/>
  <c r="C7"/>
  <c r="C56" i="5"/>
  <c r="G56"/>
  <c r="L56"/>
  <c r="C42" i="1"/>
  <c r="G42"/>
  <c r="L42"/>
  <c r="N43" s="1"/>
  <c r="C47" i="4"/>
  <c r="G47"/>
  <c r="L47"/>
  <c r="C55" i="5"/>
  <c r="G55"/>
  <c r="L55"/>
  <c r="C46" i="4"/>
  <c r="G46"/>
  <c r="L46"/>
  <c r="B50"/>
  <c r="B46"/>
  <c r="B47" s="1"/>
  <c r="B48" s="1"/>
  <c r="B49" s="1"/>
  <c r="C41" i="1"/>
  <c r="G41"/>
  <c r="L41"/>
  <c r="G54" i="5"/>
  <c r="L54"/>
  <c r="G45" i="4"/>
  <c r="L45"/>
  <c r="C53" i="5"/>
  <c r="G53"/>
  <c r="L53"/>
  <c r="C54"/>
  <c r="C45" i="4"/>
  <c r="C44"/>
  <c r="G44"/>
  <c r="L44"/>
  <c r="C39" i="1"/>
  <c r="G39"/>
  <c r="L39"/>
  <c r="C40"/>
  <c r="G40"/>
  <c r="L40"/>
  <c r="C42" i="4"/>
  <c r="C41"/>
  <c r="G35" i="1"/>
  <c r="L48" i="5"/>
  <c r="L49"/>
  <c r="L50"/>
  <c r="L51"/>
  <c r="L52"/>
  <c r="G48"/>
  <c r="G49"/>
  <c r="G50"/>
  <c r="G51"/>
  <c r="G52"/>
  <c r="C48"/>
  <c r="C49"/>
  <c r="C50"/>
  <c r="C51"/>
  <c r="C52"/>
  <c r="L34" i="1"/>
  <c r="L35"/>
  <c r="L36"/>
  <c r="L37"/>
  <c r="L38"/>
  <c r="G34"/>
  <c r="G36"/>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C46"/>
  <c r="C47"/>
  <c r="C6"/>
  <c r="D6" s="1"/>
  <c r="E6" s="1"/>
  <c r="L7" i="1"/>
  <c r="L8"/>
  <c r="L9"/>
  <c r="L10"/>
  <c r="L11"/>
  <c r="L12"/>
  <c r="L13"/>
  <c r="L14"/>
  <c r="L15"/>
  <c r="L16"/>
  <c r="L17"/>
  <c r="L18"/>
  <c r="L19"/>
  <c r="L20"/>
  <c r="L21"/>
  <c r="L22"/>
  <c r="L23"/>
  <c r="L24"/>
  <c r="L25"/>
  <c r="L26"/>
  <c r="L27"/>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C30"/>
  <c r="C31"/>
  <c r="C33"/>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M61" l="1"/>
  <c r="AE61" s="1"/>
  <c r="H61"/>
  <c r="B62"/>
  <c r="E70" i="5"/>
  <c r="E56" i="1"/>
  <c r="O60" i="7"/>
  <c r="M60"/>
  <c r="H60"/>
  <c r="O59"/>
  <c r="H60" i="4"/>
  <c r="D69" i="5"/>
  <c r="I55" i="1"/>
  <c r="I60" i="4"/>
  <c r="I69" i="5"/>
  <c r="N55" i="1"/>
  <c r="N60" i="4"/>
  <c r="N69" i="5"/>
  <c r="N50" i="1"/>
  <c r="I64" i="5"/>
  <c r="N65"/>
  <c r="D55" i="7"/>
  <c r="I58"/>
  <c r="D59" i="4"/>
  <c r="D53" i="1"/>
  <c r="H66" i="5"/>
  <c r="N57" i="4"/>
  <c r="D55" i="1"/>
  <c r="E55" s="1"/>
  <c r="D60" i="4"/>
  <c r="M69" i="5"/>
  <c r="I53" i="1"/>
  <c r="M55"/>
  <c r="M60" i="4"/>
  <c r="H69" i="5"/>
  <c r="I51" i="1"/>
  <c r="N55" i="7"/>
  <c r="I68" i="5"/>
  <c r="N59" i="4"/>
  <c r="I58"/>
  <c r="E60"/>
  <c r="I57" i="7"/>
  <c r="D52" i="1"/>
  <c r="N51"/>
  <c r="M56" i="4"/>
  <c r="D58" i="7"/>
  <c r="N68" i="5"/>
  <c r="N66"/>
  <c r="N56" i="4"/>
  <c r="N58"/>
  <c r="M57"/>
  <c r="M53" i="1"/>
  <c r="D56" i="7"/>
  <c r="N54"/>
  <c r="N67" i="5"/>
  <c r="I66"/>
  <c r="D58" i="4"/>
  <c r="I57"/>
  <c r="N53" i="1"/>
  <c r="H53"/>
  <c r="D54"/>
  <c r="D65" i="5"/>
  <c r="I52" i="1"/>
  <c r="D66" i="5"/>
  <c r="E66" s="1"/>
  <c r="H57" i="4"/>
  <c r="I54" i="1"/>
  <c r="I56" i="4"/>
  <c r="N52" i="1"/>
  <c r="M57" i="7"/>
  <c r="D57"/>
  <c r="D67" i="5"/>
  <c r="M66"/>
  <c r="D51" i="1"/>
  <c r="M65" i="5"/>
  <c r="H56" i="7"/>
  <c r="N58"/>
  <c r="N57"/>
  <c r="H57"/>
  <c r="I67" i="5"/>
  <c r="I59" i="4"/>
  <c r="D57"/>
  <c r="M54" i="1"/>
  <c r="H54"/>
  <c r="E53"/>
  <c r="M58" i="4"/>
  <c r="H58"/>
  <c r="M59"/>
  <c r="H59"/>
  <c r="M67" i="5"/>
  <c r="H67"/>
  <c r="M68"/>
  <c r="H68"/>
  <c r="M58" i="7"/>
  <c r="H58"/>
  <c r="H65" i="5"/>
  <c r="H54" i="7"/>
  <c r="M51" i="1"/>
  <c r="H56" i="4"/>
  <c r="I65" i="5"/>
  <c r="N56" i="7"/>
  <c r="I54"/>
  <c r="N47" i="1"/>
  <c r="H51"/>
  <c r="I55" i="7"/>
  <c r="D56" i="4"/>
  <c r="I56" i="7"/>
  <c r="M54"/>
  <c r="D54"/>
  <c r="M52" i="1"/>
  <c r="H52"/>
  <c r="M55" i="7"/>
  <c r="H55"/>
  <c r="D64" i="5"/>
  <c r="N64"/>
  <c r="D63"/>
  <c r="I63"/>
  <c r="N63"/>
  <c r="D55" i="4"/>
  <c r="N54"/>
  <c r="D54"/>
  <c r="H54"/>
  <c r="I55"/>
  <c r="I54"/>
  <c r="N55"/>
  <c r="M54"/>
  <c r="I50" i="1"/>
  <c r="D50"/>
  <c r="M50"/>
  <c r="M63" i="5"/>
  <c r="H63"/>
  <c r="M64"/>
  <c r="H64"/>
  <c r="H50" i="1"/>
  <c r="M55" i="4"/>
  <c r="H55"/>
  <c r="N46" i="1"/>
  <c r="H52" i="7"/>
  <c r="D51"/>
  <c r="N53"/>
  <c r="M52"/>
  <c r="I51"/>
  <c r="H46" i="1"/>
  <c r="N53" i="4"/>
  <c r="I46" i="1"/>
  <c r="H51" i="4"/>
  <c r="N62" i="5"/>
  <c r="I53" i="7"/>
  <c r="I49" i="1"/>
  <c r="I47"/>
  <c r="M47"/>
  <c r="M48"/>
  <c r="I51" i="4"/>
  <c r="I49" i="7"/>
  <c r="D51" i="4"/>
  <c r="M62" i="5"/>
  <c r="I53" i="4"/>
  <c r="I62" i="5"/>
  <c r="D53" i="7"/>
  <c r="I52" i="4"/>
  <c r="N51"/>
  <c r="M46" i="1"/>
  <c r="H47"/>
  <c r="N52" i="4"/>
  <c r="I60" i="5"/>
  <c r="N49" i="1"/>
  <c r="D50" i="4"/>
  <c r="M52"/>
  <c r="N60" i="5"/>
  <c r="H61"/>
  <c r="I49" i="4"/>
  <c r="D52"/>
  <c r="H48" i="1"/>
  <c r="M53" i="4"/>
  <c r="D52" i="7"/>
  <c r="M50"/>
  <c r="D49" i="1"/>
  <c r="H53" i="4"/>
  <c r="H62" i="5"/>
  <c r="M49" i="1"/>
  <c r="M51" i="4"/>
  <c r="D46" i="1"/>
  <c r="H52" i="4"/>
  <c r="M60" i="5"/>
  <c r="N61"/>
  <c r="D50" i="7"/>
  <c r="H49" i="1"/>
  <c r="H60" i="5"/>
  <c r="D47" i="1"/>
  <c r="D48"/>
  <c r="D53" i="4"/>
  <c r="D62" i="5"/>
  <c r="N52" i="7"/>
  <c r="N51"/>
  <c r="H50"/>
  <c r="N50"/>
  <c r="I50"/>
  <c r="M53"/>
  <c r="H53"/>
  <c r="M51"/>
  <c r="H51"/>
  <c r="I52"/>
  <c r="N48" i="1"/>
  <c r="I48"/>
  <c r="D60" i="5"/>
  <c r="I61"/>
  <c r="D61"/>
  <c r="M61"/>
  <c r="N59"/>
  <c r="I48" i="4"/>
  <c r="H59" i="5"/>
  <c r="N48" i="7"/>
  <c r="N49"/>
  <c r="D49"/>
  <c r="M48"/>
  <c r="D48"/>
  <c r="H48"/>
  <c r="I48"/>
  <c r="D59" i="5"/>
  <c r="E59" s="1"/>
  <c r="D57"/>
  <c r="H58"/>
  <c r="N57"/>
  <c r="N58"/>
  <c r="I57"/>
  <c r="M59"/>
  <c r="I58"/>
  <c r="D58"/>
  <c r="M58"/>
  <c r="I59"/>
  <c r="H49" i="4"/>
  <c r="M49"/>
  <c r="I50"/>
  <c r="D48"/>
  <c r="N50"/>
  <c r="M48"/>
  <c r="N49"/>
  <c r="M50"/>
  <c r="N48"/>
  <c r="H50"/>
  <c r="H48"/>
  <c r="D49"/>
  <c r="M44" i="1"/>
  <c r="D44"/>
  <c r="N45"/>
  <c r="I43"/>
  <c r="M43"/>
  <c r="H45"/>
  <c r="D43"/>
  <c r="I45"/>
  <c r="H44"/>
  <c r="H43"/>
  <c r="I44"/>
  <c r="D45"/>
  <c r="M45"/>
  <c r="N44"/>
  <c r="M49" i="7"/>
  <c r="H49"/>
  <c r="M57" i="5"/>
  <c r="H57"/>
  <c r="D44" i="7"/>
  <c r="D28"/>
  <c r="D20"/>
  <c r="H35"/>
  <c r="H23"/>
  <c r="M45"/>
  <c r="M41"/>
  <c r="M37"/>
  <c r="M33"/>
  <c r="M25"/>
  <c r="N17"/>
  <c r="M9"/>
  <c r="H44"/>
  <c r="M26"/>
  <c r="D42"/>
  <c r="D38"/>
  <c r="D34"/>
  <c r="D30"/>
  <c r="D22"/>
  <c r="D10"/>
  <c r="H41"/>
  <c r="I13"/>
  <c r="I9"/>
  <c r="M35"/>
  <c r="H30"/>
  <c r="M29"/>
  <c r="I41" i="1"/>
  <c r="N16" i="7"/>
  <c r="D36"/>
  <c r="D40" i="1"/>
  <c r="D54" i="5"/>
  <c r="D39" i="7"/>
  <c r="D15"/>
  <c r="I10"/>
  <c r="H46"/>
  <c r="N20"/>
  <c r="M42" i="1"/>
  <c r="H40" i="7"/>
  <c r="H28"/>
  <c r="I20"/>
  <c r="I16"/>
  <c r="I12"/>
  <c r="H8"/>
  <c r="M42"/>
  <c r="M38"/>
  <c r="M34"/>
  <c r="M30"/>
  <c r="N22"/>
  <c r="N18"/>
  <c r="N14"/>
  <c r="N47"/>
  <c r="D29" i="1"/>
  <c r="N28"/>
  <c r="N24"/>
  <c r="N20"/>
  <c r="N16"/>
  <c r="N12"/>
  <c r="M8"/>
  <c r="D46" i="5"/>
  <c r="H39"/>
  <c r="I23"/>
  <c r="H11"/>
  <c r="N37"/>
  <c r="N21"/>
  <c r="N17"/>
  <c r="N13"/>
  <c r="N9"/>
  <c r="N53"/>
  <c r="N40" i="1"/>
  <c r="N54" i="5"/>
  <c r="D19" i="7"/>
  <c r="H38"/>
  <c r="I18"/>
  <c r="M8"/>
  <c r="D47"/>
  <c r="H47"/>
  <c r="H47" i="4"/>
  <c r="D11"/>
  <c r="D46" i="7"/>
  <c r="D26"/>
  <c r="H45"/>
  <c r="H33"/>
  <c r="H25"/>
  <c r="M43"/>
  <c r="M39"/>
  <c r="M27"/>
  <c r="M23"/>
  <c r="N44" i="4"/>
  <c r="M47"/>
  <c r="H37" i="7"/>
  <c r="D43"/>
  <c r="D35"/>
  <c r="D31"/>
  <c r="D27"/>
  <c r="D11"/>
  <c r="I47"/>
  <c r="D33" i="1"/>
  <c r="N39"/>
  <c r="M18" i="7"/>
  <c r="H32"/>
  <c r="I8"/>
  <c r="D40"/>
  <c r="D32"/>
  <c r="D24"/>
  <c r="D16"/>
  <c r="D12"/>
  <c r="H43"/>
  <c r="H36"/>
  <c r="H27"/>
  <c r="I23"/>
  <c r="I15"/>
  <c r="M47"/>
  <c r="M31"/>
  <c r="M10"/>
  <c r="M46"/>
  <c r="M7"/>
  <c r="AE7" s="1"/>
  <c r="M6"/>
  <c r="I24"/>
  <c r="H9"/>
  <c r="H29"/>
  <c r="H15"/>
  <c r="D7"/>
  <c r="N55" i="5"/>
  <c r="N56"/>
  <c r="I53"/>
  <c r="N41" i="1"/>
  <c r="D46" i="4"/>
  <c r="H39" i="7"/>
  <c r="H31"/>
  <c r="H11"/>
  <c r="I11"/>
  <c r="I7"/>
  <c r="I39" i="1"/>
  <c r="D44" i="4"/>
  <c r="D41" i="1"/>
  <c r="I46" i="4"/>
  <c r="H55" i="5"/>
  <c r="I42" i="1"/>
  <c r="D56" i="5"/>
  <c r="M11" i="7"/>
  <c r="N23"/>
  <c r="H26"/>
  <c r="H34"/>
  <c r="H42"/>
  <c r="M12"/>
  <c r="D42" i="4"/>
  <c r="I44"/>
  <c r="M53" i="5"/>
  <c r="N45" i="4"/>
  <c r="H41" i="1"/>
  <c r="N46" i="4"/>
  <c r="I55" i="5"/>
  <c r="I56"/>
  <c r="M15" i="7"/>
  <c r="M19"/>
  <c r="D9"/>
  <c r="N19"/>
  <c r="N15"/>
  <c r="N24"/>
  <c r="M28"/>
  <c r="M32"/>
  <c r="M36"/>
  <c r="M40"/>
  <c r="M44"/>
  <c r="H14"/>
  <c r="H22"/>
  <c r="I19"/>
  <c r="H19"/>
  <c r="D29"/>
  <c r="D33"/>
  <c r="D37"/>
  <c r="D41"/>
  <c r="D45"/>
  <c r="D8"/>
  <c r="H7"/>
  <c r="AD7" s="1"/>
  <c r="M14"/>
  <c r="D23"/>
  <c r="H10"/>
  <c r="H12"/>
  <c r="D13"/>
  <c r="H16"/>
  <c r="M16"/>
  <c r="D17"/>
  <c r="I17"/>
  <c r="H20"/>
  <c r="M20"/>
  <c r="D21"/>
  <c r="I21"/>
  <c r="N21"/>
  <c r="H24"/>
  <c r="M24"/>
  <c r="D25"/>
  <c r="I25"/>
  <c r="N25"/>
  <c r="I26"/>
  <c r="N26"/>
  <c r="I27"/>
  <c r="N27"/>
  <c r="I28"/>
  <c r="N28"/>
  <c r="I29"/>
  <c r="N29"/>
  <c r="I30"/>
  <c r="N30"/>
  <c r="I31"/>
  <c r="N31"/>
  <c r="I32"/>
  <c r="N32"/>
  <c r="I33"/>
  <c r="N33"/>
  <c r="I34"/>
  <c r="N34"/>
  <c r="I35"/>
  <c r="N35"/>
  <c r="I36"/>
  <c r="N36"/>
  <c r="I37"/>
  <c r="N37"/>
  <c r="I38"/>
  <c r="N38"/>
  <c r="I39"/>
  <c r="N39"/>
  <c r="I40"/>
  <c r="N40"/>
  <c r="I41"/>
  <c r="N41"/>
  <c r="I42"/>
  <c r="N42"/>
  <c r="I43"/>
  <c r="N43"/>
  <c r="I44"/>
  <c r="N44"/>
  <c r="I45"/>
  <c r="N45"/>
  <c r="I46"/>
  <c r="N46"/>
  <c r="H18"/>
  <c r="M22"/>
  <c r="H13"/>
  <c r="M13"/>
  <c r="D14"/>
  <c r="I14"/>
  <c r="H17"/>
  <c r="M17"/>
  <c r="D18"/>
  <c r="H21"/>
  <c r="M21"/>
  <c r="I22"/>
  <c r="M39" i="1"/>
  <c r="H40"/>
  <c r="N47" i="4"/>
  <c r="H39" i="1"/>
  <c r="M44" i="4"/>
  <c r="H53" i="5"/>
  <c r="I40" i="1"/>
  <c r="D45" i="4"/>
  <c r="H54" i="5"/>
  <c r="M46" i="4"/>
  <c r="D55" i="5"/>
  <c r="I47" i="4"/>
  <c r="N42" i="1"/>
  <c r="H42"/>
  <c r="M56" i="5"/>
  <c r="M45" i="4"/>
  <c r="H36" i="1"/>
  <c r="H44" i="4"/>
  <c r="M40" i="1"/>
  <c r="H45" i="4"/>
  <c r="I54" i="5"/>
  <c r="M41" i="1"/>
  <c r="H46" i="4"/>
  <c r="M55" i="5"/>
  <c r="D47" i="4"/>
  <c r="E47" s="1"/>
  <c r="H56" i="5"/>
  <c r="D39" i="1"/>
  <c r="D53" i="5"/>
  <c r="I45" i="4"/>
  <c r="M54" i="5"/>
  <c r="D42" i="1"/>
  <c r="D8" i="4"/>
  <c r="M7"/>
  <c r="D41" i="5"/>
  <c r="H37" i="1"/>
  <c r="D52" i="5"/>
  <c r="N50"/>
  <c r="N15" i="4"/>
  <c r="I48" i="5"/>
  <c r="D36" i="4"/>
  <c r="I35"/>
  <c r="M38"/>
  <c r="M34"/>
  <c r="I31" i="1"/>
  <c r="I27"/>
  <c r="M31"/>
  <c r="H46" i="5"/>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H47" i="5"/>
  <c r="H43"/>
  <c r="M45"/>
  <c r="I12" i="4"/>
  <c r="I8"/>
  <c r="N13"/>
  <c r="N34"/>
  <c r="I43" i="5"/>
  <c r="I32" i="1"/>
  <c r="D40" i="4"/>
  <c r="H43"/>
  <c r="AD43" s="1"/>
  <c r="M42"/>
  <c r="D36" i="1"/>
  <c r="I34"/>
  <c r="N37"/>
  <c r="D50" i="5"/>
  <c r="I49"/>
  <c r="N52"/>
  <c r="H48"/>
  <c r="M41" i="4"/>
  <c r="H38" i="1"/>
  <c r="D38" i="4"/>
  <c r="D34"/>
  <c r="I37"/>
  <c r="I33"/>
  <c r="N36"/>
  <c r="D31" i="1"/>
  <c r="H7"/>
  <c r="I29"/>
  <c r="N33"/>
  <c r="M29"/>
  <c r="N25"/>
  <c r="N17"/>
  <c r="M13"/>
  <c r="D47" i="5"/>
  <c r="D43"/>
  <c r="I44"/>
  <c r="I40"/>
  <c r="N46"/>
  <c r="N42"/>
  <c r="M27" i="1"/>
  <c r="I34" i="4"/>
  <c r="H35"/>
  <c r="AD35" s="1"/>
  <c r="N45" i="5"/>
  <c r="I47"/>
  <c r="D43" i="4"/>
  <c r="H40"/>
  <c r="AD40" s="1"/>
  <c r="N43"/>
  <c r="N39"/>
  <c r="D37" i="1"/>
  <c r="N38"/>
  <c r="M34"/>
  <c r="D51" i="5"/>
  <c r="I50"/>
  <c r="I51"/>
  <c r="D35" i="4"/>
  <c r="I38"/>
  <c r="H34"/>
  <c r="M37"/>
  <c r="N33"/>
  <c r="D28" i="1"/>
  <c r="I30"/>
  <c r="I23"/>
  <c r="H19"/>
  <c r="H15"/>
  <c r="I11"/>
  <c r="M30"/>
  <c r="N27"/>
  <c r="M15"/>
  <c r="D44" i="5"/>
  <c r="H45"/>
  <c r="I41"/>
  <c r="I10"/>
  <c r="N47"/>
  <c r="N43"/>
  <c r="N20"/>
  <c r="N7"/>
  <c r="D9" i="4"/>
  <c r="M11"/>
  <c r="I28" i="1"/>
  <c r="N31"/>
  <c r="N37" i="4"/>
  <c r="I41"/>
  <c r="N40"/>
  <c r="D38" i="1"/>
  <c r="D34"/>
  <c r="M35"/>
  <c r="H51" i="5"/>
  <c r="M50"/>
  <c r="N35" i="1"/>
  <c r="H40" i="5"/>
  <c r="M42"/>
  <c r="N30" i="1"/>
  <c r="M36" i="4"/>
  <c r="I45" i="5"/>
  <c r="M33" i="1"/>
  <c r="N34"/>
  <c r="H39" i="4"/>
  <c r="I40"/>
  <c r="D48" i="5"/>
  <c r="N48"/>
  <c r="D41" i="4"/>
  <c r="N42"/>
  <c r="I43"/>
  <c r="M52" i="5"/>
  <c r="D39"/>
  <c r="E39" s="1"/>
  <c r="D35"/>
  <c r="D31"/>
  <c r="D27"/>
  <c r="D23"/>
  <c r="D19"/>
  <c r="D15"/>
  <c r="D11"/>
  <c r="D7"/>
  <c r="I37"/>
  <c r="H33"/>
  <c r="H29"/>
  <c r="H25"/>
  <c r="I21"/>
  <c r="H17"/>
  <c r="I13"/>
  <c r="N39"/>
  <c r="M35"/>
  <c r="M31"/>
  <c r="M27"/>
  <c r="M23"/>
  <c r="M15"/>
  <c r="M11"/>
  <c r="I13" i="4"/>
  <c r="I9"/>
  <c r="N14"/>
  <c r="H33"/>
  <c r="H30" i="1"/>
  <c r="M43" i="5"/>
  <c r="H31" i="1"/>
  <c r="H37" i="4"/>
  <c r="H44" i="5"/>
  <c r="M44"/>
  <c r="H38" i="4"/>
  <c r="AD38" s="1"/>
  <c r="I46" i="5"/>
  <c r="M47"/>
  <c r="N49"/>
  <c r="H34" i="1"/>
  <c r="M40" i="4"/>
  <c r="M49" i="5"/>
  <c r="I36" i="1"/>
  <c r="H50" i="5"/>
  <c r="M43" i="4"/>
  <c r="AE43" s="1"/>
  <c r="D7" i="1"/>
  <c r="D24"/>
  <c r="D20"/>
  <c r="D16"/>
  <c r="D12"/>
  <c r="D8"/>
  <c r="H27"/>
  <c r="D40" i="5"/>
  <c r="M40"/>
  <c r="I14" i="4"/>
  <c r="I10"/>
  <c r="M12"/>
  <c r="AE12" s="1"/>
  <c r="N9"/>
  <c r="H41" i="5"/>
  <c r="H42"/>
  <c r="M35" i="4"/>
  <c r="AE35" s="1"/>
  <c r="H36"/>
  <c r="D32" i="1"/>
  <c r="D45" i="5"/>
  <c r="E45" s="1"/>
  <c r="H33" i="1"/>
  <c r="M46" i="5"/>
  <c r="D39" i="4"/>
  <c r="M39"/>
  <c r="H35" i="1"/>
  <c r="M36"/>
  <c r="AE36" s="1"/>
  <c r="H41" i="4"/>
  <c r="M37" i="1"/>
  <c r="N51" i="5"/>
  <c r="I42" i="4"/>
  <c r="M38" i="1"/>
  <c r="H52" i="5"/>
  <c r="D16" i="4"/>
  <c r="M31"/>
  <c r="M23"/>
  <c r="D14" i="1"/>
  <c r="I24"/>
  <c r="I20"/>
  <c r="H16"/>
  <c r="H12"/>
  <c r="H8"/>
  <c r="M32"/>
  <c r="AE32" s="1"/>
  <c r="D38" i="5"/>
  <c r="D34"/>
  <c r="D30"/>
  <c r="D26"/>
  <c r="D22"/>
  <c r="D18"/>
  <c r="D14"/>
  <c r="D10"/>
  <c r="I36"/>
  <c r="H32"/>
  <c r="AD32" s="1"/>
  <c r="I28"/>
  <c r="H24"/>
  <c r="H20"/>
  <c r="I16"/>
  <c r="H12"/>
  <c r="I8"/>
  <c r="N26"/>
  <c r="N22"/>
  <c r="N18"/>
  <c r="N14"/>
  <c r="N10"/>
  <c r="I15" i="4"/>
  <c r="I11"/>
  <c r="I7"/>
  <c r="N12"/>
  <c r="N10"/>
  <c r="N29" i="1"/>
  <c r="D49" i="5"/>
  <c r="H49"/>
  <c r="I35" i="1"/>
  <c r="H32"/>
  <c r="H29"/>
  <c r="M14" i="4"/>
  <c r="N11"/>
  <c r="M10"/>
  <c r="AE10" s="1"/>
  <c r="M6"/>
  <c r="M13"/>
  <c r="M9"/>
  <c r="H15"/>
  <c r="H14"/>
  <c r="H13"/>
  <c r="H12"/>
  <c r="AD12" s="1"/>
  <c r="H11"/>
  <c r="H10"/>
  <c r="H9"/>
  <c r="H8"/>
  <c r="AD8" s="1"/>
  <c r="H7"/>
  <c r="D28"/>
  <c r="D24"/>
  <c r="D20"/>
  <c r="I28"/>
  <c r="N24"/>
  <c r="N16"/>
  <c r="D29"/>
  <c r="D21"/>
  <c r="D17"/>
  <c r="D13"/>
  <c r="I29"/>
  <c r="H21"/>
  <c r="H17"/>
  <c r="M21"/>
  <c r="M17"/>
  <c r="D25"/>
  <c r="H24"/>
  <c r="H20"/>
  <c r="D32"/>
  <c r="M32"/>
  <c r="AE32" s="1"/>
  <c r="D31"/>
  <c r="I27"/>
  <c r="H19"/>
  <c r="AD19" s="1"/>
  <c r="I32"/>
  <c r="N32"/>
  <c r="H32"/>
  <c r="I26"/>
  <c r="N30"/>
  <c r="N26"/>
  <c r="I7" i="1"/>
  <c r="I39" i="5"/>
  <c r="M16" i="4"/>
  <c r="AE16" s="1"/>
  <c r="I35" i="5"/>
  <c r="D25"/>
  <c r="N31" i="4"/>
  <c r="H11" i="1"/>
  <c r="H28" i="4"/>
  <c r="N18"/>
  <c r="N26" i="1"/>
  <c r="D22"/>
  <c r="I20" i="4"/>
  <c r="H30" i="5"/>
  <c r="I38"/>
  <c r="H37"/>
  <c r="I17"/>
  <c r="H18" i="1"/>
  <c r="M11"/>
  <c r="D33" i="5"/>
  <c r="H31"/>
  <c r="M24" i="4"/>
  <c r="I27" i="5"/>
  <c r="I32"/>
  <c r="D37"/>
  <c r="H19"/>
  <c r="H34"/>
  <c r="AD34" s="1"/>
  <c r="N16"/>
  <c r="H9"/>
  <c r="D14" i="4"/>
  <c r="H30"/>
  <c r="AD30" s="1"/>
  <c r="D9" i="1"/>
  <c r="I21"/>
  <c r="M26"/>
  <c r="N10"/>
  <c r="D36" i="5"/>
  <c r="D32"/>
  <c r="D28"/>
  <c r="I34"/>
  <c r="I30"/>
  <c r="I26"/>
  <c r="H18"/>
  <c r="I14"/>
  <c r="I22"/>
  <c r="H26"/>
  <c r="D29"/>
  <c r="I31"/>
  <c r="H15"/>
  <c r="I19" i="1"/>
  <c r="I24" i="4"/>
  <c r="N23" i="1"/>
  <c r="N35" i="5"/>
  <c r="H16"/>
  <c r="I9"/>
  <c r="N18" i="1"/>
  <c r="N17" i="4"/>
  <c r="M26"/>
  <c r="H22" i="5"/>
  <c r="H38"/>
  <c r="AD38" s="1"/>
  <c r="M19"/>
  <c r="H10"/>
  <c r="I18"/>
  <c r="D21" i="1"/>
  <c r="D13"/>
  <c r="I17"/>
  <c r="M14"/>
  <c r="D24" i="5"/>
  <c r="D20"/>
  <c r="D16"/>
  <c r="D12"/>
  <c r="D8"/>
  <c r="M7"/>
  <c r="N32"/>
  <c r="N28"/>
  <c r="M24"/>
  <c r="M17" i="1"/>
  <c r="M15" i="4"/>
  <c r="N25"/>
  <c r="M25" i="1"/>
  <c r="I25" i="5"/>
  <c r="I29"/>
  <c r="I33"/>
  <c r="M39"/>
  <c r="N24"/>
  <c r="N8"/>
  <c r="I31" i="4"/>
  <c r="M27"/>
  <c r="M19"/>
  <c r="AE19" s="1"/>
  <c r="D18" i="1"/>
  <c r="D10"/>
  <c r="N11"/>
  <c r="D21" i="5"/>
  <c r="D17"/>
  <c r="D13"/>
  <c r="D9"/>
  <c r="H35"/>
  <c r="H27"/>
  <c r="H23"/>
  <c r="M37"/>
  <c r="M33"/>
  <c r="N29"/>
  <c r="M25"/>
  <c r="I15" i="1"/>
  <c r="D11"/>
  <c r="H17"/>
  <c r="M20"/>
  <c r="N19" i="4"/>
  <c r="N23"/>
  <c r="N27"/>
  <c r="N27" i="5"/>
  <c r="N38"/>
  <c r="N12"/>
  <c r="H14"/>
  <c r="H8"/>
  <c r="I24"/>
  <c r="I20"/>
  <c r="I12"/>
  <c r="M38"/>
  <c r="AE38" s="1"/>
  <c r="M34"/>
  <c r="N30"/>
  <c r="M26"/>
  <c r="N23"/>
  <c r="N19"/>
  <c r="N15"/>
  <c r="N11"/>
  <c r="N25"/>
  <c r="N36"/>
  <c r="M36"/>
  <c r="M28"/>
  <c r="M20"/>
  <c r="AE20" s="1"/>
  <c r="M12"/>
  <c r="M29"/>
  <c r="M21"/>
  <c r="M13"/>
  <c r="AE13" s="1"/>
  <c r="N31"/>
  <c r="N33"/>
  <c r="M30"/>
  <c r="M22"/>
  <c r="AE22" s="1"/>
  <c r="M14"/>
  <c r="M32"/>
  <c r="M16"/>
  <c r="M8"/>
  <c r="AE8" s="1"/>
  <c r="M17"/>
  <c r="M9"/>
  <c r="N34"/>
  <c r="M18"/>
  <c r="AE18" s="1"/>
  <c r="M10"/>
  <c r="I7"/>
  <c r="H28"/>
  <c r="H36"/>
  <c r="I15"/>
  <c r="H21"/>
  <c r="H13"/>
  <c r="I19"/>
  <c r="I11"/>
  <c r="H7"/>
  <c r="I8" i="1"/>
  <c r="N13"/>
  <c r="N22"/>
  <c r="D30" i="4"/>
  <c r="H26"/>
  <c r="I25" i="1"/>
  <c r="I12"/>
  <c r="N14"/>
  <c r="D17"/>
  <c r="H9"/>
  <c r="M18"/>
  <c r="M9"/>
  <c r="H23" i="4"/>
  <c r="M25"/>
  <c r="H23" i="1"/>
  <c r="H24"/>
  <c r="AD24" s="1"/>
  <c r="I26"/>
  <c r="D23" i="4"/>
  <c r="D15"/>
  <c r="H26" i="1"/>
  <c r="AD26" s="1"/>
  <c r="I14"/>
  <c r="H21"/>
  <c r="H10"/>
  <c r="M19"/>
  <c r="I16" i="4"/>
  <c r="I19"/>
  <c r="H22"/>
  <c r="AD22" s="1"/>
  <c r="N28"/>
  <c r="D22"/>
  <c r="N19" i="1"/>
  <c r="H13"/>
  <c r="M21"/>
  <c r="M12"/>
  <c r="AE12" s="1"/>
  <c r="M18" i="4"/>
  <c r="I21"/>
  <c r="D26"/>
  <c r="D18"/>
  <c r="H31"/>
  <c r="I22"/>
  <c r="D26" i="1"/>
  <c r="N21"/>
  <c r="I22"/>
  <c r="M28" i="4"/>
  <c r="M20"/>
  <c r="AE20" s="1"/>
  <c r="M16" i="1"/>
  <c r="AE16" s="1"/>
  <c r="N15"/>
  <c r="M7"/>
  <c r="M24"/>
  <c r="M23"/>
  <c r="AE23" s="1"/>
  <c r="I13"/>
  <c r="H25"/>
  <c r="I16"/>
  <c r="H20"/>
  <c r="H22"/>
  <c r="I9"/>
  <c r="H6"/>
  <c r="D25"/>
  <c r="N20" i="4"/>
  <c r="N22"/>
  <c r="M29"/>
  <c r="AE29" s="1"/>
  <c r="M22"/>
  <c r="N29"/>
  <c r="M30"/>
  <c r="N21"/>
  <c r="I18"/>
  <c r="I25"/>
  <c r="I30"/>
  <c r="H18"/>
  <c r="H25"/>
  <c r="H27"/>
  <c r="H16"/>
  <c r="AD16" s="1"/>
  <c r="I23"/>
  <c r="I17"/>
  <c r="H29"/>
  <c r="D27"/>
  <c r="D19"/>
  <c r="D12"/>
  <c r="E61" l="1"/>
  <c r="AD61"/>
  <c r="O69" i="5"/>
  <c r="J55" i="1"/>
  <c r="O60" i="4"/>
  <c r="J69" i="5"/>
  <c r="J60" i="4"/>
  <c r="O55" i="1"/>
  <c r="AD60" i="4"/>
  <c r="AD69" i="5"/>
  <c r="AE69"/>
  <c r="AE60" i="4"/>
  <c r="AD55" i="1"/>
  <c r="O59" i="4"/>
  <c r="E51" i="1"/>
  <c r="E65" i="5"/>
  <c r="E69"/>
  <c r="AE55" i="1"/>
  <c r="J58" i="4"/>
  <c r="J67" i="5"/>
  <c r="O67"/>
  <c r="AE67"/>
  <c r="O54" i="1"/>
  <c r="E56" i="4"/>
  <c r="O58"/>
  <c r="AD57"/>
  <c r="O55" i="7"/>
  <c r="J58"/>
  <c r="O58"/>
  <c r="J66" i="5"/>
  <c r="O57" i="4"/>
  <c r="J59"/>
  <c r="J57"/>
  <c r="J54" i="1"/>
  <c r="AD66" i="5"/>
  <c r="O57" i="7"/>
  <c r="J68" i="5"/>
  <c r="J53" i="1"/>
  <c r="O68" i="5"/>
  <c r="O56" i="7"/>
  <c r="AE58" i="4"/>
  <c r="J57" i="7"/>
  <c r="O53" i="1"/>
  <c r="AE53"/>
  <c r="J55" i="7"/>
  <c r="O66" i="5"/>
  <c r="O52" i="1"/>
  <c r="J51"/>
  <c r="AE52"/>
  <c r="AE51"/>
  <c r="E57" i="4"/>
  <c r="AE59"/>
  <c r="O51" i="1"/>
  <c r="J56" i="4"/>
  <c r="O54" i="7"/>
  <c r="O56" i="4"/>
  <c r="E54"/>
  <c r="AE56"/>
  <c r="AE68" i="5"/>
  <c r="AE54" i="1"/>
  <c r="AE66" i="5"/>
  <c r="AD53" i="1"/>
  <c r="AE57" i="4"/>
  <c r="E54" i="1"/>
  <c r="AD54"/>
  <c r="AD59" i="4"/>
  <c r="E59"/>
  <c r="E58"/>
  <c r="AD58"/>
  <c r="E67" i="5"/>
  <c r="AD67"/>
  <c r="AD68"/>
  <c r="E68"/>
  <c r="J52" i="1"/>
  <c r="J56" i="7"/>
  <c r="AD56" i="4"/>
  <c r="AD65" i="5"/>
  <c r="J54" i="7"/>
  <c r="O65" i="5"/>
  <c r="E50" i="1"/>
  <c r="AD51"/>
  <c r="J65" i="5"/>
  <c r="AE65"/>
  <c r="E52" i="1"/>
  <c r="AD52"/>
  <c r="E60" i="5"/>
  <c r="O63"/>
  <c r="O64"/>
  <c r="J63"/>
  <c r="J64"/>
  <c r="AE64"/>
  <c r="AE63"/>
  <c r="O54" i="4"/>
  <c r="AE55"/>
  <c r="AE54"/>
  <c r="J55"/>
  <c r="J54"/>
  <c r="AD54"/>
  <c r="O55"/>
  <c r="J50" i="1"/>
  <c r="O50"/>
  <c r="E64" i="5"/>
  <c r="AD64"/>
  <c r="AD63"/>
  <c r="E63"/>
  <c r="AE50" i="1"/>
  <c r="AD50"/>
  <c r="AD55" i="4"/>
  <c r="E55"/>
  <c r="AE7" i="1"/>
  <c r="AE18"/>
  <c r="J17" i="5"/>
  <c r="AE25" i="1"/>
  <c r="AE11"/>
  <c r="AE37"/>
  <c r="AE24"/>
  <c r="AE21"/>
  <c r="AE19"/>
  <c r="AE9"/>
  <c r="AE17"/>
  <c r="AE20"/>
  <c r="AE14"/>
  <c r="AE26"/>
  <c r="E48"/>
  <c r="AE30" i="4"/>
  <c r="AD25" i="1"/>
  <c r="AE28" i="4"/>
  <c r="AD13" i="1"/>
  <c r="AD10"/>
  <c r="AD23"/>
  <c r="O28"/>
  <c r="O39" i="5"/>
  <c r="J30"/>
  <c r="AE27" i="4"/>
  <c r="O29" i="1"/>
  <c r="O32"/>
  <c r="AE17" i="4"/>
  <c r="AE9"/>
  <c r="AE39"/>
  <c r="J62" i="5"/>
  <c r="AE22" i="4"/>
  <c r="AE15"/>
  <c r="AE26"/>
  <c r="AD22" i="1"/>
  <c r="AE18" i="4"/>
  <c r="AE25"/>
  <c r="AE24"/>
  <c r="AE21"/>
  <c r="AE13"/>
  <c r="AE14"/>
  <c r="AE23"/>
  <c r="O60" i="5"/>
  <c r="E61"/>
  <c r="AE10"/>
  <c r="AE17"/>
  <c r="AE14"/>
  <c r="AE12"/>
  <c r="O46"/>
  <c r="J40"/>
  <c r="J44"/>
  <c r="O37" i="4"/>
  <c r="J45" i="5"/>
  <c r="J41" i="1"/>
  <c r="O48" i="4"/>
  <c r="J57" i="5"/>
  <c r="O44" i="1"/>
  <c r="J58" i="5"/>
  <c r="J51" i="4"/>
  <c r="J60" i="5"/>
  <c r="O48" i="1"/>
  <c r="J53" i="7"/>
  <c r="J36" i="4"/>
  <c r="O35" i="1"/>
  <c r="O59" i="5"/>
  <c r="E47" i="1"/>
  <c r="O28" i="4"/>
  <c r="E46" i="1"/>
  <c r="E53" i="4"/>
  <c r="E51"/>
  <c r="J21" i="5"/>
  <c r="O27"/>
  <c r="AE34"/>
  <c r="AE37"/>
  <c r="J21" i="1"/>
  <c r="O17" i="4"/>
  <c r="J46"/>
  <c r="J51" i="5"/>
  <c r="AE35" i="1"/>
  <c r="J47" i="4"/>
  <c r="AE30" i="1"/>
  <c r="O51" i="4"/>
  <c r="AD21" i="1"/>
  <c r="AD9"/>
  <c r="AD18" i="4"/>
  <c r="AD7" i="5"/>
  <c r="AD21"/>
  <c r="AD35"/>
  <c r="AD15"/>
  <c r="J38" i="4"/>
  <c r="AD21"/>
  <c r="AD7"/>
  <c r="AD11"/>
  <c r="AD15"/>
  <c r="J52" i="5"/>
  <c r="AD37" i="4"/>
  <c r="AD33"/>
  <c r="J49"/>
  <c r="O49"/>
  <c r="J22" i="7"/>
  <c r="J48" i="1"/>
  <c r="J49"/>
  <c r="AD25" i="4"/>
  <c r="J32" i="1"/>
  <c r="AD23" i="4"/>
  <c r="AD26"/>
  <c r="AD13" i="5"/>
  <c r="AD28"/>
  <c r="AD14"/>
  <c r="AD28" i="4"/>
  <c r="O38"/>
  <c r="AD24"/>
  <c r="AD10"/>
  <c r="AD14"/>
  <c r="J48"/>
  <c r="AD36"/>
  <c r="J44" i="1"/>
  <c r="J46"/>
  <c r="O53" i="4"/>
  <c r="O53" i="7"/>
  <c r="AD29" i="4"/>
  <c r="AD27"/>
  <c r="J31"/>
  <c r="O35"/>
  <c r="O26"/>
  <c r="J19" i="1"/>
  <c r="O21"/>
  <c r="J28"/>
  <c r="AD31" i="4"/>
  <c r="O25" i="1"/>
  <c r="J31"/>
  <c r="J25" i="5"/>
  <c r="AD36"/>
  <c r="AD8"/>
  <c r="AD23"/>
  <c r="J37" i="4"/>
  <c r="J39" i="5"/>
  <c r="AD22"/>
  <c r="AD18"/>
  <c r="AD19"/>
  <c r="AD30"/>
  <c r="AD32" i="4"/>
  <c r="AD20"/>
  <c r="AD9"/>
  <c r="AD13"/>
  <c r="AD49" i="5"/>
  <c r="AE38" i="1"/>
  <c r="AD41" i="4"/>
  <c r="J42" i="1"/>
  <c r="O57" i="5"/>
  <c r="O47"/>
  <c r="AD39" i="4"/>
  <c r="AE36"/>
  <c r="O41" i="1"/>
  <c r="AD34" i="4"/>
  <c r="J56" i="5"/>
  <c r="J43" i="1"/>
  <c r="J53" i="4"/>
  <c r="J30" i="7"/>
  <c r="O52"/>
  <c r="O49" i="1"/>
  <c r="E45" i="4"/>
  <c r="AD45"/>
  <c r="J15" i="7"/>
  <c r="J14"/>
  <c r="E57" i="5"/>
  <c r="AD57"/>
  <c r="E50" i="4"/>
  <c r="AD50"/>
  <c r="J25"/>
  <c r="O19" i="1"/>
  <c r="O33" i="5"/>
  <c r="O31"/>
  <c r="O35"/>
  <c r="AE25"/>
  <c r="O31" i="4"/>
  <c r="O36" i="5"/>
  <c r="J24"/>
  <c r="J15"/>
  <c r="J30" i="4"/>
  <c r="AD18" i="1"/>
  <c r="O24" i="4"/>
  <c r="J13" i="1"/>
  <c r="J33" i="4"/>
  <c r="O22"/>
  <c r="O18"/>
  <c r="O18" i="5"/>
  <c r="O34"/>
  <c r="AD20"/>
  <c r="J42"/>
  <c r="AD16" i="1"/>
  <c r="AD41" i="5"/>
  <c r="J20" i="4"/>
  <c r="AE44" i="5"/>
  <c r="AE43"/>
  <c r="J15" i="4"/>
  <c r="AE23" i="5"/>
  <c r="AD25"/>
  <c r="O43" i="4"/>
  <c r="O55" i="5"/>
  <c r="J17" i="1"/>
  <c r="J36"/>
  <c r="J40" i="4"/>
  <c r="J46" i="5"/>
  <c r="AE13" i="1"/>
  <c r="O39"/>
  <c r="O42" i="4"/>
  <c r="J40" i="1"/>
  <c r="O19" i="4"/>
  <c r="AD43" i="5"/>
  <c r="O41" i="4"/>
  <c r="O44"/>
  <c r="J16" i="1"/>
  <c r="AE48" i="5"/>
  <c r="AE28" i="1"/>
  <c r="O42"/>
  <c r="AD42" i="4"/>
  <c r="J48" i="5"/>
  <c r="J37" i="1"/>
  <c r="AE55" i="5"/>
  <c r="AE45" i="4"/>
  <c r="AD39" i="1"/>
  <c r="O50" i="7"/>
  <c r="O48"/>
  <c r="O46"/>
  <c r="O44"/>
  <c r="O42"/>
  <c r="O40"/>
  <c r="O38"/>
  <c r="O36"/>
  <c r="O34"/>
  <c r="O32"/>
  <c r="J29"/>
  <c r="J25"/>
  <c r="J61" i="5"/>
  <c r="AE53"/>
  <c r="J52" i="4"/>
  <c r="O50"/>
  <c r="O61" i="5"/>
  <c r="O29"/>
  <c r="AD39"/>
  <c r="O22" i="1"/>
  <c r="O28" i="7"/>
  <c r="J28"/>
  <c r="O26"/>
  <c r="O22"/>
  <c r="AD43" i="1"/>
  <c r="AD45"/>
  <c r="AE48" i="4"/>
  <c r="AE49"/>
  <c r="AD59" i="5"/>
  <c r="AD46" i="1"/>
  <c r="AD53" i="4"/>
  <c r="AE52"/>
  <c r="AE47" i="1"/>
  <c r="O15"/>
  <c r="O16"/>
  <c r="E31"/>
  <c r="AD31"/>
  <c r="E48" i="4"/>
  <c r="AD48"/>
  <c r="E52"/>
  <c r="AD52"/>
  <c r="J27"/>
  <c r="O44" i="5"/>
  <c r="O17" i="1"/>
  <c r="AE39" i="5"/>
  <c r="AE24"/>
  <c r="O24" i="1"/>
  <c r="J37" i="5"/>
  <c r="J20"/>
  <c r="J33"/>
  <c r="J32" i="4"/>
  <c r="J35"/>
  <c r="O16"/>
  <c r="J21"/>
  <c r="O30" i="5"/>
  <c r="J22"/>
  <c r="AD12" i="1"/>
  <c r="AD52" i="5"/>
  <c r="AD42"/>
  <c r="J16" i="4"/>
  <c r="AD27" i="1"/>
  <c r="AD50" i="5"/>
  <c r="AD34" i="1"/>
  <c r="O20" i="4"/>
  <c r="AE15" i="5"/>
  <c r="AE35"/>
  <c r="J27"/>
  <c r="J43"/>
  <c r="AD40"/>
  <c r="AE11" i="4"/>
  <c r="O51" i="5"/>
  <c r="AD45"/>
  <c r="J29" i="1"/>
  <c r="AE37" i="4"/>
  <c r="O54" i="5"/>
  <c r="AE29" i="1"/>
  <c r="AD48" i="5"/>
  <c r="O43" i="1"/>
  <c r="O40" i="4"/>
  <c r="AE45" i="5"/>
  <c r="O49"/>
  <c r="AE22" i="1"/>
  <c r="AE33" i="4"/>
  <c r="AE41" i="5"/>
  <c r="O47" i="4"/>
  <c r="O52" i="5"/>
  <c r="J33" i="1"/>
  <c r="J41" i="4"/>
  <c r="O58" i="5"/>
  <c r="AE7" i="4"/>
  <c r="AD36" i="1"/>
  <c r="AD54" i="5"/>
  <c r="AE44" i="4"/>
  <c r="AE39" i="1"/>
  <c r="J51" i="7"/>
  <c r="J49"/>
  <c r="J47"/>
  <c r="J45"/>
  <c r="J43"/>
  <c r="J41"/>
  <c r="J39"/>
  <c r="J37"/>
  <c r="J35"/>
  <c r="J33"/>
  <c r="O27"/>
  <c r="O25"/>
  <c r="O29"/>
  <c r="AD55" i="5"/>
  <c r="J45" i="1"/>
  <c r="J59" i="5"/>
  <c r="J16" i="7"/>
  <c r="AE47" i="4"/>
  <c r="AD47"/>
  <c r="J26" i="7"/>
  <c r="O46" i="1"/>
  <c r="O25" i="5"/>
  <c r="J29"/>
  <c r="O18" i="1"/>
  <c r="O34"/>
  <c r="O24" i="7"/>
  <c r="J24"/>
  <c r="AE42" i="1"/>
  <c r="AE58" i="5"/>
  <c r="AE61"/>
  <c r="AD49" i="1"/>
  <c r="AD62" i="5"/>
  <c r="AD61"/>
  <c r="AE46" i="1"/>
  <c r="AE62" i="5"/>
  <c r="E40" i="1"/>
  <c r="AD40"/>
  <c r="J18"/>
  <c r="J29" i="4"/>
  <c r="O27"/>
  <c r="O34"/>
  <c r="O20" i="1"/>
  <c r="J13" i="5"/>
  <c r="AE9"/>
  <c r="AE32"/>
  <c r="O41"/>
  <c r="AE36"/>
  <c r="O23"/>
  <c r="O38"/>
  <c r="J26"/>
  <c r="O20"/>
  <c r="O29" i="4"/>
  <c r="AE33" i="5"/>
  <c r="O32"/>
  <c r="J31"/>
  <c r="AE7"/>
  <c r="AE19"/>
  <c r="O23" i="4"/>
  <c r="O43" i="5"/>
  <c r="J28"/>
  <c r="J36"/>
  <c r="O24"/>
  <c r="J38"/>
  <c r="AD37"/>
  <c r="AD11" i="1"/>
  <c r="O36" i="4"/>
  <c r="J34"/>
  <c r="AD32" i="1"/>
  <c r="J17" i="4"/>
  <c r="O26" i="5"/>
  <c r="AD12"/>
  <c r="J34"/>
  <c r="AD8" i="1"/>
  <c r="J30"/>
  <c r="AD35"/>
  <c r="AD33"/>
  <c r="AE40" i="4"/>
  <c r="AE11" i="5"/>
  <c r="AE31"/>
  <c r="AD17"/>
  <c r="AD33"/>
  <c r="AE33" i="1"/>
  <c r="AE42" i="5"/>
  <c r="AD51"/>
  <c r="O46" i="4"/>
  <c r="J34" i="1"/>
  <c r="O28" i="5"/>
  <c r="J47"/>
  <c r="O33" i="1"/>
  <c r="AD19"/>
  <c r="O39" i="4"/>
  <c r="AE34" i="1"/>
  <c r="O53" i="5"/>
  <c r="O50"/>
  <c r="O31" i="1"/>
  <c r="AD7"/>
  <c r="J43" i="4"/>
  <c r="AE41"/>
  <c r="AE42"/>
  <c r="J49" i="5"/>
  <c r="J18" i="4"/>
  <c r="AD28" i="1"/>
  <c r="AE10"/>
  <c r="J24"/>
  <c r="AE51" i="5"/>
  <c r="O48"/>
  <c r="AE31" i="1"/>
  <c r="AE38" i="4"/>
  <c r="O21"/>
  <c r="AE54" i="5"/>
  <c r="AD56"/>
  <c r="AE41" i="1"/>
  <c r="AD44" i="4"/>
  <c r="AD42" i="1"/>
  <c r="AE46" i="4"/>
  <c r="AD53" i="5"/>
  <c r="O51" i="7"/>
  <c r="O49"/>
  <c r="O47"/>
  <c r="O45"/>
  <c r="O43"/>
  <c r="O41"/>
  <c r="O39"/>
  <c r="O37"/>
  <c r="O35"/>
  <c r="O33"/>
  <c r="O31"/>
  <c r="O21"/>
  <c r="AD41" i="1"/>
  <c r="O47"/>
  <c r="J32" i="7"/>
  <c r="J31"/>
  <c r="O45" i="1"/>
  <c r="O62" i="5"/>
  <c r="O21"/>
  <c r="AD11"/>
  <c r="AE8" i="1"/>
  <c r="O30"/>
  <c r="O20" i="7"/>
  <c r="J20"/>
  <c r="J18"/>
  <c r="J21"/>
  <c r="AE50" i="4"/>
  <c r="AE59" i="5"/>
  <c r="AD58"/>
  <c r="AD48" i="1"/>
  <c r="AD60" i="5"/>
  <c r="AE60"/>
  <c r="AE49" i="1"/>
  <c r="AE53" i="4"/>
  <c r="AD47" i="1"/>
  <c r="E17" i="4"/>
  <c r="AD17"/>
  <c r="E46" i="5"/>
  <c r="AD46"/>
  <c r="E46" i="4"/>
  <c r="AD46"/>
  <c r="J15" i="1"/>
  <c r="J28" i="4"/>
  <c r="O25"/>
  <c r="J22" i="1"/>
  <c r="AE29" i="5"/>
  <c r="J23" i="4"/>
  <c r="J24"/>
  <c r="AD20" i="1"/>
  <c r="O27"/>
  <c r="J22" i="4"/>
  <c r="J20" i="1"/>
  <c r="J14"/>
  <c r="O42" i="5"/>
  <c r="AE16"/>
  <c r="AE30"/>
  <c r="AE21"/>
  <c r="AE28"/>
  <c r="O19"/>
  <c r="AE26"/>
  <c r="J18"/>
  <c r="O33" i="4"/>
  <c r="AD17" i="1"/>
  <c r="O37" i="5"/>
  <c r="AD27"/>
  <c r="O16"/>
  <c r="J35"/>
  <c r="O40"/>
  <c r="J23" i="1"/>
  <c r="AD10" i="5"/>
  <c r="AD16"/>
  <c r="J25" i="1"/>
  <c r="AD26" i="5"/>
  <c r="J32"/>
  <c r="J27" i="1"/>
  <c r="AD9" i="5"/>
  <c r="AD31"/>
  <c r="J23"/>
  <c r="J26" i="4"/>
  <c r="J41" i="5"/>
  <c r="O32" i="4"/>
  <c r="O30"/>
  <c r="AD29" i="1"/>
  <c r="J13" i="4"/>
  <c r="O22" i="5"/>
  <c r="J14"/>
  <c r="AD24"/>
  <c r="J26" i="1"/>
  <c r="AE31" i="4"/>
  <c r="AE46" i="5"/>
  <c r="O15" i="4"/>
  <c r="AE40" i="5"/>
  <c r="AE49"/>
  <c r="AE47"/>
  <c r="AD44"/>
  <c r="AD30" i="1"/>
  <c r="J19" i="4"/>
  <c r="AE27" i="5"/>
  <c r="J19"/>
  <c r="AD29"/>
  <c r="AE52"/>
  <c r="O56"/>
  <c r="O40" i="1"/>
  <c r="O36"/>
  <c r="AE50" i="5"/>
  <c r="O37" i="1"/>
  <c r="O15" i="5"/>
  <c r="J16"/>
  <c r="AE15" i="1"/>
  <c r="AD15"/>
  <c r="J44" i="4"/>
  <c r="O45"/>
  <c r="J53" i="5"/>
  <c r="AE27" i="1"/>
  <c r="J50" i="5"/>
  <c r="O23" i="1"/>
  <c r="J35"/>
  <c r="J39" i="4"/>
  <c r="AD38" i="1"/>
  <c r="J55" i="5"/>
  <c r="J38" i="1"/>
  <c r="J14" i="4"/>
  <c r="AD47" i="5"/>
  <c r="J42" i="4"/>
  <c r="O38" i="1"/>
  <c r="AD14"/>
  <c r="J45" i="4"/>
  <c r="J39" i="1"/>
  <c r="AE8" i="4"/>
  <c r="AE34"/>
  <c r="J54" i="5"/>
  <c r="AD37" i="1"/>
  <c r="AE40"/>
  <c r="AE56" i="5"/>
  <c r="J52" i="7"/>
  <c r="J50"/>
  <c r="J48"/>
  <c r="J46"/>
  <c r="J44"/>
  <c r="J42"/>
  <c r="J40"/>
  <c r="J38"/>
  <c r="J36"/>
  <c r="J34"/>
  <c r="J27"/>
  <c r="O30"/>
  <c r="O52" i="4"/>
  <c r="J50"/>
  <c r="J19" i="7"/>
  <c r="J23"/>
  <c r="O17" i="5"/>
  <c r="O45"/>
  <c r="O26" i="1"/>
  <c r="J47"/>
  <c r="J17" i="7"/>
  <c r="O23"/>
  <c r="AE57" i="5"/>
  <c r="AE45" i="1"/>
  <c r="AD44"/>
  <c r="AE43"/>
  <c r="AE44"/>
  <c r="AD49" i="4"/>
  <c r="E62" i="5"/>
  <c r="E49" i="1"/>
  <c r="AE51" i="4"/>
  <c r="AE48" i="1"/>
  <c r="AD51" i="4"/>
  <c r="E49"/>
  <c r="E58" i="5"/>
  <c r="E44" i="1"/>
  <c r="E43"/>
  <c r="E45"/>
  <c r="E29"/>
  <c r="E42" i="4"/>
  <c r="E55" i="5"/>
  <c r="E54"/>
  <c r="E33" i="1"/>
  <c r="E56" i="5"/>
  <c r="E42" i="1"/>
  <c r="E41"/>
  <c r="E42" i="5"/>
  <c r="E27" i="1"/>
  <c r="E50" i="5"/>
  <c r="E11" i="4"/>
  <c r="E11" i="5"/>
  <c r="E44" i="4"/>
  <c r="E20" i="5"/>
  <c r="E32" i="1"/>
  <c r="E36"/>
  <c r="E37"/>
  <c r="E14"/>
  <c r="E53" i="5"/>
  <c r="E51"/>
  <c r="E21" i="4"/>
  <c r="E52" i="5"/>
  <c r="E23"/>
  <c r="E8" i="1"/>
  <c r="E16"/>
  <c r="E19"/>
  <c r="E43" i="5"/>
  <c r="E28" i="1"/>
  <c r="E39"/>
  <c r="E8" i="4"/>
  <c r="E36"/>
  <c r="E44" i="5"/>
  <c r="E37" i="4"/>
  <c r="E48" i="5"/>
  <c r="E35" i="4"/>
  <c r="E10"/>
  <c r="E30" i="1"/>
  <c r="E15"/>
  <c r="E38"/>
  <c r="E47" i="5"/>
  <c r="E43" i="4"/>
  <c r="E40"/>
  <c r="E33"/>
  <c r="E19"/>
  <c r="E17" i="5"/>
  <c r="E31"/>
  <c r="E8"/>
  <c r="E12"/>
  <c r="E29"/>
  <c r="E30"/>
  <c r="E9" i="4"/>
  <c r="E13"/>
  <c r="E41" i="5"/>
  <c r="E41" i="4"/>
  <c r="E39"/>
  <c r="E18" i="5"/>
  <c r="E19"/>
  <c r="E35" i="1"/>
  <c r="E23"/>
  <c r="E7" i="4"/>
  <c r="E40" i="5"/>
  <c r="E34" i="1"/>
  <c r="E16" i="4"/>
  <c r="E35" i="5"/>
  <c r="E15"/>
  <c r="E33"/>
  <c r="E20" i="1"/>
  <c r="E31" i="4"/>
  <c r="E21" i="1"/>
  <c r="E12"/>
  <c r="E7"/>
  <c r="E10"/>
  <c r="E14" i="5"/>
  <c r="E27"/>
  <c r="E18" i="1"/>
  <c r="E32" i="5"/>
  <c r="E28" i="4"/>
  <c r="E32"/>
  <c r="E20"/>
  <c r="E22" i="5"/>
  <c r="E38" i="4"/>
  <c r="E34"/>
  <c r="E10" i="5"/>
  <c r="E26"/>
  <c r="E29" i="4"/>
  <c r="E7" i="5"/>
  <c r="E25"/>
  <c r="E49"/>
  <c r="E24" i="1"/>
  <c r="E24" i="5"/>
  <c r="E38"/>
  <c r="E34"/>
  <c r="E24" i="4"/>
  <c r="E12"/>
  <c r="E25"/>
  <c r="E23"/>
  <c r="E11" i="1"/>
  <c r="E21" i="5"/>
  <c r="E28"/>
  <c r="E30" i="4"/>
  <c r="E9" i="1"/>
  <c r="E37" i="5"/>
  <c r="E22" i="1"/>
  <c r="E16" i="5"/>
  <c r="E36"/>
  <c r="E14" i="4"/>
  <c r="E26" i="1"/>
  <c r="E22" i="4"/>
  <c r="E15"/>
  <c r="E13" i="1"/>
  <c r="E17"/>
  <c r="E9" i="5"/>
  <c r="E26" i="4"/>
  <c r="E13" i="5"/>
  <c r="E18" i="4"/>
  <c r="E25" i="1"/>
  <c r="E27" i="4"/>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7 day moving average of the percentage *point* gain</t>
        </r>
      </text>
    </comment>
  </commentList>
</comments>
</file>

<file path=xl/comments5.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<sst xmlns="http://schemas.openxmlformats.org/spreadsheetml/2006/main" count="378" uniqueCount="33">
  <si>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</si>
  <si>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</si>
  <si>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</si>
  <si>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</si>
  <si>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</si>
  <si>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</si>
  <si>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</si>
  <si>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</si>
  <si>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</si>
  <si>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</si>
  <si>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</si>
  <si>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</si>
  <si>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</si>
  <si>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</si>
  <si>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</si>
  <si>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</si>
  <si>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</si>
  <si>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</si>
  <si>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</si>
  <si>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</si>
  <si>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</si>
  <si>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</si>
  <si>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</si>
  <si>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</si>
  <si>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</si>
  <si>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</si>
  <si>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</si>
  <si>
    <t>SE</t>
  </si>
  <si>
    <t>https://data.humdata.org/dataset/novel-coronavirus-2019-ncov-cases</t>
  </si>
  <si>
    <t>SWEDEN</t>
  </si>
  <si>
    <t>https://experience.arcgis.com/experience/09f821667ce64bf7be6f9f87457ed9aa</t>
  </si>
  <si>
    <t>% of peak</t>
  </si>
  <si>
    <t>7DMA%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</si>
</sst>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7">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14" fontId="0" fillId="0" borderId="0" xfId="0" applyNumberFormat="1"/>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xf numFmtId="9" fontId="1" fillId="0" borderId="1"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title>
    <c:plotArea>
      <c:layout/>
      <c:barChart>
        <c:barDir val="col"/>
        <c:grouping val="clustered"/>
        <c:ser>
          <c:idx val="0"/>
          <c:order val="0"/>
          <c:tx>
            <c:v>Cases</c:v>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Austria!$G$6:$G$57</c:f>
              <c:numCache>
                <c:formatCode>#,##0</c:formatCode>
                <c:ptCount val="52"/>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pt idx="37">
                  <c:v>14321</c:v>
                </c:pt>
                <c:pt idx="38">
                  <c:v>14451</c:v>
                </c:pt>
                <c:pt idx="39">
                  <c:v>14553</c:v>
                </c:pt>
                <c:pt idx="40">
                  <c:v>14637</c:v>
                </c:pt>
                <c:pt idx="41">
                  <c:v>14696</c:v>
                </c:pt>
                <c:pt idx="42">
                  <c:v>14755</c:v>
                </c:pt>
                <c:pt idx="43">
                  <c:v>14810</c:v>
                </c:pt>
                <c:pt idx="44">
                  <c:v>14889</c:v>
                </c:pt>
                <c:pt idx="45">
                  <c:v>14963</c:v>
                </c:pt>
                <c:pt idx="46">
                  <c:v>15038</c:v>
                </c:pt>
                <c:pt idx="47">
                  <c:v>15069</c:v>
                </c:pt>
                <c:pt idx="48">
                  <c:v>15175</c:v>
                </c:pt>
                <c:pt idx="49">
                  <c:v>15239</c:v>
                </c:pt>
                <c:pt idx="50">
                  <c:v>15286</c:v>
                </c:pt>
              </c:numCache>
            </c:numRef>
          </c:val>
        </c:ser>
        <c:gapWidth val="75"/>
        <c:overlap val="-25"/>
        <c:axId val="178642944"/>
        <c:axId val="175904640"/>
      </c:barChart>
      <c:lineChart>
        <c:grouping val="standard"/>
        <c:ser>
          <c:idx val="1"/>
          <c:order val="1"/>
          <c:tx>
            <c:strRef>
              <c:f>Austria!$J$4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Austria!$J$6:$J$57</c:f>
              <c:numCache>
                <c:formatCode>0%</c:formatCode>
                <c:ptCount val="52"/>
                <c:pt idx="7">
                  <c:v>0.34264835855398157</c:v>
                </c:pt>
                <c:pt idx="8">
                  <c:v>0.33146416497512549</c:v>
                </c:pt>
                <c:pt idx="9">
                  <c:v>0.31490521984475178</c:v>
                </c:pt>
                <c:pt idx="10">
                  <c:v>0.27997451816835472</c:v>
                </c:pt>
                <c:pt idx="11">
                  <c:v>0.2499984091767605</c:v>
                </c:pt>
                <c:pt idx="12">
                  <c:v>0.23268252134759199</c:v>
                </c:pt>
                <c:pt idx="13">
                  <c:v>0.20980113454426633</c:v>
                </c:pt>
                <c:pt idx="14">
                  <c:v>0.21383290697566024</c:v>
                </c:pt>
                <c:pt idx="15">
                  <c:v>0.20405947269164301</c:v>
                </c:pt>
                <c:pt idx="16">
                  <c:v>0.19042278432156665</c:v>
                </c:pt>
                <c:pt idx="17">
                  <c:v>0.18010202166420425</c:v>
                </c:pt>
                <c:pt idx="18">
                  <c:v>0.17584002473800386</c:v>
                </c:pt>
                <c:pt idx="19">
                  <c:v>0.16186280560505611</c:v>
                </c:pt>
                <c:pt idx="20">
                  <c:v>0.15148676529506191</c:v>
                </c:pt>
                <c:pt idx="21">
                  <c:v>0.13379903057030895</c:v>
                </c:pt>
                <c:pt idx="22">
                  <c:v>0.10823572139484315</c:v>
                </c:pt>
                <c:pt idx="23">
                  <c:v>9.547193670312705E-2</c:v>
                </c:pt>
                <c:pt idx="24">
                  <c:v>8.0550561185992312E-2</c:v>
                </c:pt>
                <c:pt idx="25">
                  <c:v>6.3618680545919251E-2</c:v>
                </c:pt>
                <c:pt idx="26">
                  <c:v>5.5650446203233415E-2</c:v>
                </c:pt>
                <c:pt idx="27">
                  <c:v>4.7160547830111303E-2</c:v>
                </c:pt>
                <c:pt idx="28">
                  <c:v>3.8490214443802309E-2</c:v>
                </c:pt>
                <c:pt idx="29">
                  <c:v>3.3058315658152253E-2</c:v>
                </c:pt>
                <c:pt idx="30">
                  <c:v>2.9582193422788703E-2</c:v>
                </c:pt>
                <c:pt idx="31">
                  <c:v>2.6151271985970004E-2</c:v>
                </c:pt>
                <c:pt idx="32">
                  <c:v>2.4581666656844359E-2</c:v>
                </c:pt>
                <c:pt idx="33">
                  <c:v>2.4049627421368309E-2</c:v>
                </c:pt>
                <c:pt idx="34">
                  <c:v>2.2838469011552082E-2</c:v>
                </c:pt>
                <c:pt idx="35">
                  <c:v>1.980433709776741E-2</c:v>
                </c:pt>
                <c:pt idx="36">
                  <c:v>1.7773803023782113E-2</c:v>
                </c:pt>
                <c:pt idx="37">
                  <c:v>1.5608362641639959E-2</c:v>
                </c:pt>
                <c:pt idx="38">
                  <c:v>1.3726110155731426E-2</c:v>
                </c:pt>
                <c:pt idx="39">
                  <c:v>1.0885195100840088E-2</c:v>
                </c:pt>
                <c:pt idx="40">
                  <c:v>8.7026943795227261E-3</c:v>
                </c:pt>
                <c:pt idx="41">
                  <c:v>7.5260041912523145E-3</c:v>
                </c:pt>
                <c:pt idx="42">
                  <c:v>7.5463387903855761E-3</c:v>
                </c:pt>
                <c:pt idx="43">
                  <c:v>6.4460762431914898E-3</c:v>
                </c:pt>
                <c:pt idx="44">
                  <c:v>5.5736116210886189E-3</c:v>
                </c:pt>
                <c:pt idx="45">
                  <c:v>4.9868307327949335E-3</c:v>
                </c:pt>
                <c:pt idx="46">
                  <c:v>4.6945491281471198E-3</c:v>
                </c:pt>
                <c:pt idx="47">
                  <c:v>4.1644689237181022E-3</c:v>
                </c:pt>
                <c:pt idx="48">
                  <c:v>4.5935300952944279E-3</c:v>
                </c:pt>
                <c:pt idx="49">
                  <c:v>4.6224965317917767E-3</c:v>
                </c:pt>
                <c:pt idx="50">
                  <c:v>4.5305882307990087E-3</c:v>
                </c:pt>
              </c:numCache>
            </c:numRef>
          </c:val>
          <c:smooth val="1"/>
        </c:ser>
        <c:marker val="1"/>
        <c:axId val="173312640"/>
        <c:axId val="175903104"/>
      </c:lineChart>
      <c:catAx>
        <c:axId val="173312640"/>
        <c:scaling>
          <c:orientation val="minMax"/>
        </c:scaling>
        <c:axPos val="b"/>
        <c:numFmt formatCode="d/m" sourceLinked="0"/>
        <c:majorTickMark val="none"/>
        <c:tickLblPos val="nextTo"/>
        <c:txPr>
          <a:bodyPr rot="-5400000" vert="horz"/>
          <a:lstStyle/>
          <a:p>
            <a:pPr>
              <a:defRPr/>
            </a:pPr>
            <a:endParaRPr lang="en-US"/>
          </a:p>
        </c:txPr>
        <c:crossAx val="175903104"/>
        <c:crosses val="autoZero"/>
        <c:lblAlgn val="ctr"/>
        <c:lblOffset val="100"/>
      </c:catAx>
      <c:valAx>
        <c:axId val="175903104"/>
        <c:scaling>
          <c:orientation val="minMax"/>
          <c:max val="0.5"/>
          <c:min val="0"/>
        </c:scaling>
        <c:axPos val="l"/>
        <c:majorGridlines/>
        <c:numFmt formatCode="0%" sourceLinked="1"/>
        <c:majorTickMark val="none"/>
        <c:tickLblPos val="nextTo"/>
        <c:spPr>
          <a:ln w="9525">
            <a:noFill/>
          </a:ln>
        </c:spPr>
        <c:crossAx val="173312640"/>
        <c:crosses val="autoZero"/>
        <c:crossBetween val="between"/>
      </c:valAx>
      <c:valAx>
        <c:axId val="175904640"/>
        <c:scaling>
          <c:orientation val="minMax"/>
        </c:scaling>
        <c:axPos val="r"/>
        <c:numFmt formatCode="#,##0" sourceLinked="1"/>
        <c:tickLblPos val="nextTo"/>
        <c:crossAx val="178642944"/>
        <c:crosses val="max"/>
        <c:crossBetween val="between"/>
      </c:valAx>
      <c:dateAx>
        <c:axId val="178642944"/>
        <c:scaling>
          <c:orientation val="minMax"/>
        </c:scaling>
        <c:delete val="1"/>
        <c:axPos val="b"/>
        <c:numFmt formatCode="dd\-mmm" sourceLinked="1"/>
        <c:tickLblPos val="none"/>
        <c:crossAx val="175904640"/>
        <c:crosses val="autoZero"/>
        <c:auto val="1"/>
        <c:lblOffset val="100"/>
      </c:dateAx>
    </c:plotArea>
    <c:legend>
      <c:legendPos val="b"/>
    </c:legend>
    <c:plotVisOnly val="1"/>
    <c:dispBlanksAs val="gap"/>
  </c:chart>
  <c:printSettings>
    <c:headerFooter/>
    <c:pageMargins b="0.75000000000000577" l="0.70000000000000062" r="0.70000000000000062" t="0.75000000000000577"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UK!$M$6:$M$62</c:f>
              <c:numCache>
                <c:formatCode>General</c:formatCode>
                <c:ptCount val="57"/>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pt idx="42">
                  <c:v>761</c:v>
                </c:pt>
                <c:pt idx="43">
                  <c:v>861</c:v>
                </c:pt>
                <c:pt idx="44">
                  <c:v>847</c:v>
                </c:pt>
                <c:pt idx="45">
                  <c:v>888</c:v>
                </c:pt>
                <c:pt idx="46">
                  <c:v>596</c:v>
                </c:pt>
                <c:pt idx="47">
                  <c:v>449</c:v>
                </c:pt>
                <c:pt idx="48">
                  <c:v>828</c:v>
                </c:pt>
                <c:pt idx="49">
                  <c:v>763</c:v>
                </c:pt>
                <c:pt idx="50">
                  <c:v>638</c:v>
                </c:pt>
                <c:pt idx="51">
                  <c:v>768</c:v>
                </c:pt>
                <c:pt idx="52">
                  <c:v>813</c:v>
                </c:pt>
                <c:pt idx="53">
                  <c:v>413</c:v>
                </c:pt>
                <c:pt idx="54">
                  <c:v>360</c:v>
                </c:pt>
                <c:pt idx="55">
                  <c:v>586</c:v>
                </c:pt>
              </c:numCache>
            </c:numRef>
          </c:val>
        </c:ser>
        <c:gapWidth val="75"/>
        <c:overlap val="-25"/>
        <c:axId val="53427200"/>
        <c:axId val="53433088"/>
      </c:barChart>
      <c:dateAx>
        <c:axId val="53427200"/>
        <c:scaling>
          <c:orientation val="minMax"/>
        </c:scaling>
        <c:axPos val="b"/>
        <c:numFmt formatCode="dd\-mmm" sourceLinked="1"/>
        <c:majorTickMark val="none"/>
        <c:tickLblPos val="nextTo"/>
        <c:crossAx val="53433088"/>
        <c:crosses val="autoZero"/>
        <c:auto val="1"/>
        <c:lblOffset val="100"/>
      </c:dateAx>
      <c:valAx>
        <c:axId val="53433088"/>
        <c:scaling>
          <c:orientation val="minMax"/>
        </c:scaling>
        <c:axPos val="l"/>
        <c:majorGridlines/>
        <c:numFmt formatCode="#,##0" sourceLinked="0"/>
        <c:majorTickMark val="none"/>
        <c:tickLblPos val="nextTo"/>
        <c:spPr>
          <a:ln w="9525">
            <a:noFill/>
          </a:ln>
        </c:spPr>
        <c:crossAx val="53427200"/>
        <c:crosses val="autoZero"/>
        <c:crossBetween val="between"/>
      </c:valAx>
    </c:plotArea>
    <c:plotVisOnly val="1"/>
  </c:chart>
  <c:printSettings>
    <c:headerFooter/>
    <c:pageMargins b="0.75000000000000622" l="0.70000000000000062" r="0.70000000000000062" t="0.7500000000000062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title>
    <c:plotArea>
      <c:layout/>
      <c:barChart>
        <c:barDir val="col"/>
        <c:grouping val="clustered"/>
        <c:ser>
          <c:idx val="0"/>
          <c:order val="0"/>
          <c:tx>
            <c:v>Cases</c:v>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Italy!$G$6:$G$71</c:f>
              <c:numCache>
                <c:formatCode>#,##0</c:formatCode>
                <c:ptCount val="66"/>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pt idx="51">
                  <c:v>165155</c:v>
                </c:pt>
                <c:pt idx="52">
                  <c:v>168941</c:v>
                </c:pt>
                <c:pt idx="53">
                  <c:v>172434</c:v>
                </c:pt>
                <c:pt idx="54">
                  <c:v>175925</c:v>
                </c:pt>
                <c:pt idx="55">
                  <c:v>178972</c:v>
                </c:pt>
                <c:pt idx="56">
                  <c:v>181228</c:v>
                </c:pt>
                <c:pt idx="57">
                  <c:v>183957</c:v>
                </c:pt>
                <c:pt idx="58">
                  <c:v>187327</c:v>
                </c:pt>
                <c:pt idx="59">
                  <c:v>189973</c:v>
                </c:pt>
                <c:pt idx="60">
                  <c:v>192994</c:v>
                </c:pt>
                <c:pt idx="61">
                  <c:v>195351</c:v>
                </c:pt>
                <c:pt idx="62">
                  <c:v>197675</c:v>
                </c:pt>
                <c:pt idx="63">
                  <c:v>199414</c:v>
                </c:pt>
                <c:pt idx="64">
                  <c:v>201505</c:v>
                </c:pt>
              </c:numCache>
            </c:numRef>
          </c:val>
        </c:ser>
        <c:gapWidth val="75"/>
        <c:overlap val="-25"/>
        <c:axId val="53661696"/>
        <c:axId val="53651712"/>
      </c:barChart>
      <c:lineChart>
        <c:grouping val="standard"/>
        <c:ser>
          <c:idx val="1"/>
          <c:order val="1"/>
          <c:tx>
            <c:strRef>
              <c:f>Italy!$J$4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Italy!$J$6:$J$71</c:f>
              <c:numCache>
                <c:formatCode>0%</c:formatCode>
                <c:ptCount val="66"/>
                <c:pt idx="7">
                  <c:v>0.37334796401470982</c:v>
                </c:pt>
                <c:pt idx="8">
                  <c:v>0.34802890973656975</c:v>
                </c:pt>
                <c:pt idx="9">
                  <c:v>0.34693980763759236</c:v>
                </c:pt>
                <c:pt idx="10">
                  <c:v>0.29321807614797485</c:v>
                </c:pt>
                <c:pt idx="11">
                  <c:v>0.26971879678555394</c:v>
                </c:pt>
                <c:pt idx="12">
                  <c:v>0.26953474116577786</c:v>
                </c:pt>
                <c:pt idx="13">
                  <c:v>0.2340831773119659</c:v>
                </c:pt>
                <c:pt idx="14">
                  <c:v>0.24005060543743939</c:v>
                </c:pt>
                <c:pt idx="15">
                  <c:v>0.22257056055594121</c:v>
                </c:pt>
                <c:pt idx="16">
                  <c:v>0.22161226296530717</c:v>
                </c:pt>
                <c:pt idx="17">
                  <c:v>0.2164378071884919</c:v>
                </c:pt>
                <c:pt idx="18">
                  <c:v>0.2117051662843204</c:v>
                </c:pt>
                <c:pt idx="19">
                  <c:v>0.20156748615767217</c:v>
                </c:pt>
                <c:pt idx="20">
                  <c:v>0.18957772757617047</c:v>
                </c:pt>
                <c:pt idx="21">
                  <c:v>0.17343216773087503</c:v>
                </c:pt>
                <c:pt idx="22">
                  <c:v>0.17621770225986408</c:v>
                </c:pt>
                <c:pt idx="23">
                  <c:v>0.162735687149765</c:v>
                </c:pt>
                <c:pt idx="24">
                  <c:v>0.15363492652607375</c:v>
                </c:pt>
                <c:pt idx="25">
                  <c:v>0.15039850765039015</c:v>
                </c:pt>
                <c:pt idx="26">
                  <c:v>0.14203139501485021</c:v>
                </c:pt>
                <c:pt idx="27">
                  <c:v>0.13261570136706818</c:v>
                </c:pt>
                <c:pt idx="28">
                  <c:v>0.12552112743244212</c:v>
                </c:pt>
                <c:pt idx="29">
                  <c:v>0.11924836974603717</c:v>
                </c:pt>
                <c:pt idx="30">
                  <c:v>0.11093194359624754</c:v>
                </c:pt>
                <c:pt idx="31">
                  <c:v>0.10145991690974235</c:v>
                </c:pt>
                <c:pt idx="32">
                  <c:v>9.1190420761245977E-2</c:v>
                </c:pt>
                <c:pt idx="33">
                  <c:v>8.1135684918574383E-2</c:v>
                </c:pt>
                <c:pt idx="34">
                  <c:v>7.4370419281167013E-2</c:v>
                </c:pt>
                <c:pt idx="35">
                  <c:v>6.8724421584455284E-2</c:v>
                </c:pt>
                <c:pt idx="36">
                  <c:v>6.2938304827241762E-2</c:v>
                </c:pt>
                <c:pt idx="37">
                  <c:v>5.8382794442906186E-2</c:v>
                </c:pt>
                <c:pt idx="38">
                  <c:v>5.2596922233026575E-2</c:v>
                </c:pt>
                <c:pt idx="39">
                  <c:v>4.7710756925726398E-2</c:v>
                </c:pt>
                <c:pt idx="40">
                  <c:v>4.357279921827243E-2</c:v>
                </c:pt>
                <c:pt idx="41">
                  <c:v>4.0460352500075673E-2</c:v>
                </c:pt>
                <c:pt idx="42">
                  <c:v>3.8524978061191088E-2</c:v>
                </c:pt>
                <c:pt idx="43">
                  <c:v>3.5856585576662034E-2</c:v>
                </c:pt>
                <c:pt idx="44">
                  <c:v>3.3694505725444711E-2</c:v>
                </c:pt>
                <c:pt idx="45">
                  <c:v>3.197121829661146E-2</c:v>
                </c:pt>
                <c:pt idx="46">
                  <c:v>3.0217376136715109E-2</c:v>
                </c:pt>
                <c:pt idx="47">
                  <c:v>2.9032754375395781E-2</c:v>
                </c:pt>
                <c:pt idx="48">
                  <c:v>2.7924638671975682E-2</c:v>
                </c:pt>
                <c:pt idx="49">
                  <c:v>2.6818087444617746E-2</c:v>
                </c:pt>
                <c:pt idx="50">
                  <c:v>2.6204322252797833E-2</c:v>
                </c:pt>
                <c:pt idx="51">
                  <c:v>2.4507395569692805E-2</c:v>
                </c:pt>
                <c:pt idx="52">
                  <c:v>2.3474661207032423E-2</c:v>
                </c:pt>
                <c:pt idx="53">
                  <c:v>2.2498505550443321E-2</c:v>
                </c:pt>
                <c:pt idx="54">
                  <c:v>2.0846834524660691E-2</c:v>
                </c:pt>
                <c:pt idx="55">
                  <c:v>1.9482083093289266E-2</c:v>
                </c:pt>
                <c:pt idx="56">
                  <c:v>1.8402184063113416E-2</c:v>
                </c:pt>
                <c:pt idx="57">
                  <c:v>1.789175829686613E-2</c:v>
                </c:pt>
                <c:pt idx="58">
                  <c:v>1.8164040984131619E-2</c:v>
                </c:pt>
                <c:pt idx="59">
                  <c:v>1.6907057090253388E-2</c:v>
                </c:pt>
                <c:pt idx="60">
                  <c:v>1.6225114596378067E-2</c:v>
                </c:pt>
                <c:pt idx="61">
                  <c:v>1.5077598549268758E-2</c:v>
                </c:pt>
                <c:pt idx="62">
                  <c:v>1.4302834881280051E-2</c:v>
                </c:pt>
                <c:pt idx="63">
                  <c:v>1.3758826953499646E-2</c:v>
                </c:pt>
                <c:pt idx="64">
                  <c:v>1.3105590334789419E-2</c:v>
                </c:pt>
              </c:numCache>
            </c:numRef>
          </c:val>
          <c:smooth val="1"/>
        </c:ser>
        <c:marker val="1"/>
        <c:axId val="53636096"/>
        <c:axId val="53650176"/>
      </c:lineChart>
      <c:catAx>
        <c:axId val="53636096"/>
        <c:scaling>
          <c:orientation val="minMax"/>
        </c:scaling>
        <c:axPos val="b"/>
        <c:numFmt formatCode="d/m" sourceLinked="0"/>
        <c:majorTickMark val="none"/>
        <c:tickLblPos val="nextTo"/>
        <c:crossAx val="53650176"/>
        <c:crosses val="autoZero"/>
        <c:lblAlgn val="ctr"/>
        <c:lblOffset val="100"/>
      </c:catAx>
      <c:valAx>
        <c:axId val="53650176"/>
        <c:scaling>
          <c:orientation val="minMax"/>
          <c:max val="0.5"/>
          <c:min val="0"/>
        </c:scaling>
        <c:axPos val="l"/>
        <c:majorGridlines/>
        <c:numFmt formatCode="0%" sourceLinked="1"/>
        <c:majorTickMark val="none"/>
        <c:tickLblPos val="nextTo"/>
        <c:spPr>
          <a:ln w="9525">
            <a:noFill/>
          </a:ln>
        </c:spPr>
        <c:crossAx val="53636096"/>
        <c:crosses val="autoZero"/>
        <c:crossBetween val="between"/>
      </c:valAx>
      <c:valAx>
        <c:axId val="53651712"/>
        <c:scaling>
          <c:orientation val="minMax"/>
        </c:scaling>
        <c:axPos val="r"/>
        <c:numFmt formatCode="#,##0" sourceLinked="1"/>
        <c:tickLblPos val="nextTo"/>
        <c:crossAx val="53661696"/>
        <c:crosses val="max"/>
        <c:crossBetween val="between"/>
      </c:valAx>
      <c:dateAx>
        <c:axId val="53661696"/>
        <c:scaling>
          <c:orientation val="minMax"/>
        </c:scaling>
        <c:delete val="1"/>
        <c:axPos val="b"/>
        <c:numFmt formatCode="dd\-mmm" sourceLinked="1"/>
        <c:tickLblPos val="none"/>
        <c:crossAx val="53651712"/>
        <c:crosses val="autoZero"/>
        <c:auto val="1"/>
        <c:lblOffset val="100"/>
      </c:dateAx>
    </c:plotArea>
    <c:legend>
      <c:legendPos val="b"/>
    </c:legend>
    <c:plotVisOnly val="1"/>
    <c:dispBlanksAs val="gap"/>
  </c:chart>
  <c:printSettings>
    <c:headerFooter/>
    <c:pageMargins b="0.750000000000006" l="0.70000000000000062" r="0.70000000000000062" t="0.750000000000006"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Italy!$D$6:$D$71</c:f>
              <c:numCache>
                <c:formatCode>#,##0</c:formatCode>
                <c:ptCount val="66"/>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pt idx="51">
                  <c:v>43715</c:v>
                </c:pt>
                <c:pt idx="52">
                  <c:v>60999</c:v>
                </c:pt>
                <c:pt idx="53">
                  <c:v>65705</c:v>
                </c:pt>
                <c:pt idx="54">
                  <c:v>61725</c:v>
                </c:pt>
                <c:pt idx="55">
                  <c:v>50708</c:v>
                </c:pt>
                <c:pt idx="56">
                  <c:v>41483</c:v>
                </c:pt>
                <c:pt idx="57">
                  <c:v>52126</c:v>
                </c:pt>
                <c:pt idx="58">
                  <c:v>63101</c:v>
                </c:pt>
                <c:pt idx="59">
                  <c:v>66658</c:v>
                </c:pt>
                <c:pt idx="60">
                  <c:v>62447</c:v>
                </c:pt>
                <c:pt idx="61">
                  <c:v>65387</c:v>
                </c:pt>
                <c:pt idx="62">
                  <c:v>49916</c:v>
                </c:pt>
                <c:pt idx="63">
                  <c:v>32003</c:v>
                </c:pt>
                <c:pt idx="64">
                  <c:v>57272</c:v>
                </c:pt>
              </c:numCache>
            </c:numRef>
          </c:val>
        </c:ser>
        <c:gapWidth val="75"/>
        <c:overlap val="-25"/>
        <c:axId val="53669248"/>
        <c:axId val="53679232"/>
      </c:barChart>
      <c:dateAx>
        <c:axId val="53669248"/>
        <c:scaling>
          <c:orientation val="minMax"/>
        </c:scaling>
        <c:axPos val="b"/>
        <c:numFmt formatCode="dd\-mmm" sourceLinked="1"/>
        <c:majorTickMark val="none"/>
        <c:tickLblPos val="nextTo"/>
        <c:crossAx val="53679232"/>
        <c:crosses val="autoZero"/>
        <c:auto val="1"/>
        <c:lblOffset val="100"/>
      </c:dateAx>
      <c:valAx>
        <c:axId val="53679232"/>
        <c:scaling>
          <c:orientation val="minMax"/>
        </c:scaling>
        <c:axPos val="l"/>
        <c:majorGridlines/>
        <c:numFmt formatCode="#,##0" sourceLinked="0"/>
        <c:majorTickMark val="none"/>
        <c:tickLblPos val="nextTo"/>
        <c:spPr>
          <a:ln w="9525">
            <a:noFill/>
          </a:ln>
        </c:spPr>
        <c:crossAx val="53669248"/>
        <c:crosses val="autoZero"/>
        <c:crossBetween val="between"/>
      </c:valAx>
    </c:plotArea>
    <c:plotVisOnly val="1"/>
  </c:chart>
  <c:printSettings>
    <c:headerFooter/>
    <c:pageMargins b="0.75000000000000577" l="0.70000000000000062" r="0.70000000000000062" t="0.75000000000000577"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Italy!$H$6:$H$71</c:f>
              <c:numCache>
                <c:formatCode>#,##0</c:formatCode>
                <c:ptCount val="66"/>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pt idx="51">
                  <c:v>2667</c:v>
                </c:pt>
                <c:pt idx="52">
                  <c:v>3786</c:v>
                </c:pt>
                <c:pt idx="53">
                  <c:v>3493</c:v>
                </c:pt>
                <c:pt idx="54">
                  <c:v>3491</c:v>
                </c:pt>
                <c:pt idx="55">
                  <c:v>3047</c:v>
                </c:pt>
                <c:pt idx="56">
                  <c:v>2256</c:v>
                </c:pt>
                <c:pt idx="57">
                  <c:v>2729</c:v>
                </c:pt>
                <c:pt idx="58">
                  <c:v>3370</c:v>
                </c:pt>
                <c:pt idx="59">
                  <c:v>2646</c:v>
                </c:pt>
                <c:pt idx="60">
                  <c:v>3021</c:v>
                </c:pt>
                <c:pt idx="61">
                  <c:v>2357</c:v>
                </c:pt>
                <c:pt idx="62">
                  <c:v>2324</c:v>
                </c:pt>
                <c:pt idx="63">
                  <c:v>1739</c:v>
                </c:pt>
                <c:pt idx="64">
                  <c:v>2091</c:v>
                </c:pt>
              </c:numCache>
            </c:numRef>
          </c:val>
        </c:ser>
        <c:gapWidth val="75"/>
        <c:overlap val="-25"/>
        <c:axId val="53694848"/>
        <c:axId val="53696384"/>
      </c:barChart>
      <c:dateAx>
        <c:axId val="53694848"/>
        <c:scaling>
          <c:orientation val="minMax"/>
        </c:scaling>
        <c:axPos val="b"/>
        <c:numFmt formatCode="dd\-mmm" sourceLinked="1"/>
        <c:majorTickMark val="none"/>
        <c:tickLblPos val="nextTo"/>
        <c:crossAx val="53696384"/>
        <c:crosses val="autoZero"/>
        <c:auto val="1"/>
        <c:lblOffset val="100"/>
      </c:dateAx>
      <c:valAx>
        <c:axId val="53696384"/>
        <c:scaling>
          <c:orientation val="minMax"/>
        </c:scaling>
        <c:axPos val="l"/>
        <c:majorGridlines/>
        <c:numFmt formatCode="#,##0" sourceLinked="0"/>
        <c:majorTickMark val="none"/>
        <c:tickLblPos val="nextTo"/>
        <c:spPr>
          <a:ln w="9525">
            <a:noFill/>
          </a:ln>
        </c:spPr>
        <c:crossAx val="53694848"/>
        <c:crosses val="autoZero"/>
        <c:crossBetween val="between"/>
      </c:valAx>
    </c:plotArea>
    <c:plotVisOnly val="1"/>
  </c:chart>
  <c:printSettings>
    <c:headerFooter/>
    <c:pageMargins b="0.750000000000006" l="0.70000000000000062" r="0.70000000000000062" t="0.75000000000000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title>
    <c:plotArea>
      <c:layout/>
      <c:barChart>
        <c:barDir val="col"/>
        <c:grouping val="clustered"/>
        <c:ser>
          <c:idx val="0"/>
          <c:order val="0"/>
          <c:tx>
            <c:v>Deaths</c:v>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Italy!$L$6:$L$71</c:f>
              <c:numCache>
                <c:formatCode>#,##0</c:formatCode>
                <c:ptCount val="66"/>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pt idx="51">
                  <c:v>21645</c:v>
                </c:pt>
                <c:pt idx="52">
                  <c:v>22170</c:v>
                </c:pt>
                <c:pt idx="53">
                  <c:v>22745</c:v>
                </c:pt>
                <c:pt idx="54">
                  <c:v>23227</c:v>
                </c:pt>
                <c:pt idx="55">
                  <c:v>23660</c:v>
                </c:pt>
                <c:pt idx="56">
                  <c:v>24114</c:v>
                </c:pt>
                <c:pt idx="57">
                  <c:v>24648</c:v>
                </c:pt>
                <c:pt idx="58">
                  <c:v>25085</c:v>
                </c:pt>
                <c:pt idx="59">
                  <c:v>25549</c:v>
                </c:pt>
                <c:pt idx="60">
                  <c:v>25969</c:v>
                </c:pt>
                <c:pt idx="61">
                  <c:v>26384</c:v>
                </c:pt>
                <c:pt idx="62">
                  <c:v>26644</c:v>
                </c:pt>
                <c:pt idx="63">
                  <c:v>26977</c:v>
                </c:pt>
                <c:pt idx="64">
                  <c:v>27359</c:v>
                </c:pt>
              </c:numCache>
            </c:numRef>
          </c:val>
        </c:ser>
        <c:gapWidth val="75"/>
        <c:overlap val="-25"/>
        <c:axId val="53740288"/>
        <c:axId val="53734400"/>
      </c:barChart>
      <c:lineChart>
        <c:grouping val="standard"/>
        <c:ser>
          <c:idx val="1"/>
          <c:order val="1"/>
          <c:tx>
            <c:strRef>
              <c:f>Italy!$O$4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Italy!$O$6:$O$71</c:f>
              <c:numCache>
                <c:formatCode>0%</c:formatCode>
                <c:ptCount val="66"/>
                <c:pt idx="9">
                  <c:v>0.33761573594955224</c:v>
                </c:pt>
                <c:pt idx="10">
                  <c:v>0.35056707032945805</c:v>
                </c:pt>
                <c:pt idx="11">
                  <c:v>0.37262855315043453</c:v>
                </c:pt>
                <c:pt idx="12">
                  <c:v>0.36784439649711892</c:v>
                </c:pt>
                <c:pt idx="13">
                  <c:v>0.38152824841626493</c:v>
                </c:pt>
                <c:pt idx="14">
                  <c:v>0.35321235353039182</c:v>
                </c:pt>
                <c:pt idx="15">
                  <c:v>0.41012687603615305</c:v>
                </c:pt>
                <c:pt idx="16">
                  <c:v>0.37235766999308012</c:v>
                </c:pt>
                <c:pt idx="17">
                  <c:v>0.35001769894900542</c:v>
                </c:pt>
                <c:pt idx="18">
                  <c:v>0.3437587970653167</c:v>
                </c:pt>
                <c:pt idx="19">
                  <c:v>0.32166726995056638</c:v>
                </c:pt>
                <c:pt idx="20">
                  <c:v>0.30952182867126682</c:v>
                </c:pt>
                <c:pt idx="21">
                  <c:v>0.30316319023670274</c:v>
                </c:pt>
                <c:pt idx="22">
                  <c:v>0.25810072722711791</c:v>
                </c:pt>
                <c:pt idx="23">
                  <c:v>0.24780029081951241</c:v>
                </c:pt>
                <c:pt idx="24">
                  <c:v>0.21880304486371951</c:v>
                </c:pt>
                <c:pt idx="25">
                  <c:v>0.20153936010815654</c:v>
                </c:pt>
                <c:pt idx="26">
                  <c:v>0.18937478035644245</c:v>
                </c:pt>
                <c:pt idx="27">
                  <c:v>0.1805287770760155</c:v>
                </c:pt>
                <c:pt idx="28">
                  <c:v>0.18887819701776784</c:v>
                </c:pt>
                <c:pt idx="29">
                  <c:v>0.17167020704863403</c:v>
                </c:pt>
                <c:pt idx="30">
                  <c:v>0.15978840361781893</c:v>
                </c:pt>
                <c:pt idx="31">
                  <c:v>0.15441612146125633</c:v>
                </c:pt>
                <c:pt idx="32">
                  <c:v>0.14161245778895762</c:v>
                </c:pt>
                <c:pt idx="33">
                  <c:v>0.13373339380164517</c:v>
                </c:pt>
                <c:pt idx="34">
                  <c:v>0.12438143836089879</c:v>
                </c:pt>
                <c:pt idx="35">
                  <c:v>0.11018887762373628</c:v>
                </c:pt>
                <c:pt idx="36">
                  <c:v>0.10168948322567048</c:v>
                </c:pt>
                <c:pt idx="37">
                  <c:v>9.677234320912545E-2</c:v>
                </c:pt>
                <c:pt idx="38">
                  <c:v>8.9621903667380404E-2</c:v>
                </c:pt>
                <c:pt idx="39">
                  <c:v>8.3671948641976607E-2</c:v>
                </c:pt>
                <c:pt idx="40">
                  <c:v>7.9320710910430803E-2</c:v>
                </c:pt>
                <c:pt idx="41">
                  <c:v>7.0230886299813458E-2</c:v>
                </c:pt>
                <c:pt idx="42">
                  <c:v>6.2953432555920771E-2</c:v>
                </c:pt>
                <c:pt idx="43">
                  <c:v>5.70603923549187E-2</c:v>
                </c:pt>
                <c:pt idx="44">
                  <c:v>5.201768774695191E-2</c:v>
                </c:pt>
                <c:pt idx="45">
                  <c:v>4.6923960127180732E-2</c:v>
                </c:pt>
                <c:pt idx="46">
                  <c:v>4.308810252321419E-2</c:v>
                </c:pt>
                <c:pt idx="47">
                  <c:v>3.9766821401937671E-2</c:v>
                </c:pt>
                <c:pt idx="48">
                  <c:v>3.6357509448187039E-2</c:v>
                </c:pt>
                <c:pt idx="49">
                  <c:v>3.4422288380197452E-2</c:v>
                </c:pt>
                <c:pt idx="50">
                  <c:v>3.2702810808338825E-2</c:v>
                </c:pt>
                <c:pt idx="51">
                  <c:v>3.1047226411209446E-2</c:v>
                </c:pt>
                <c:pt idx="52">
                  <c:v>3.0027365157289671E-2</c:v>
                </c:pt>
                <c:pt idx="53">
                  <c:v>2.9425984526160853E-2</c:v>
                </c:pt>
                <c:pt idx="54">
                  <c:v>2.7959024827269547E-2</c:v>
                </c:pt>
                <c:pt idx="55">
                  <c:v>2.7209399734996094E-2</c:v>
                </c:pt>
                <c:pt idx="56">
                  <c:v>2.55453329056557E-2</c:v>
                </c:pt>
                <c:pt idx="57">
                  <c:v>2.5045790471743538E-2</c:v>
                </c:pt>
                <c:pt idx="58">
                  <c:v>2.3723628103164879E-2</c:v>
                </c:pt>
                <c:pt idx="59">
                  <c:v>2.2684876090967476E-2</c:v>
                </c:pt>
                <c:pt idx="60">
                  <c:v>2.1298213018606633E-2</c:v>
                </c:pt>
                <c:pt idx="61">
                  <c:v>2.0475653814544525E-2</c:v>
                </c:pt>
                <c:pt idx="62">
                  <c:v>1.9118946684283631E-2</c:v>
                </c:pt>
                <c:pt idx="63">
                  <c:v>1.8374535483099117E-2</c:v>
                </c:pt>
                <c:pt idx="64">
                  <c:v>1.7119158295662081E-2</c:v>
                </c:pt>
              </c:numCache>
            </c:numRef>
          </c:val>
          <c:smooth val="1"/>
        </c:ser>
        <c:marker val="1"/>
        <c:axId val="53731328"/>
        <c:axId val="53732864"/>
      </c:lineChart>
      <c:catAx>
        <c:axId val="53731328"/>
        <c:scaling>
          <c:orientation val="minMax"/>
        </c:scaling>
        <c:axPos val="b"/>
        <c:numFmt formatCode="d/m" sourceLinked="0"/>
        <c:majorTickMark val="none"/>
        <c:tickLblPos val="nextTo"/>
        <c:crossAx val="53732864"/>
        <c:crosses val="autoZero"/>
        <c:lblAlgn val="ctr"/>
        <c:lblOffset val="100"/>
      </c:catAx>
      <c:valAx>
        <c:axId val="53732864"/>
        <c:scaling>
          <c:orientation val="minMax"/>
          <c:max val="0.60000000000000053"/>
          <c:min val="0"/>
        </c:scaling>
        <c:axPos val="l"/>
        <c:majorGridlines/>
        <c:numFmt formatCode="0%" sourceLinked="1"/>
        <c:majorTickMark val="none"/>
        <c:tickLblPos val="nextTo"/>
        <c:spPr>
          <a:ln w="9525">
            <a:noFill/>
          </a:ln>
        </c:spPr>
        <c:crossAx val="53731328"/>
        <c:crosses val="autoZero"/>
        <c:crossBetween val="between"/>
      </c:valAx>
      <c:valAx>
        <c:axId val="53734400"/>
        <c:scaling>
          <c:orientation val="minMax"/>
        </c:scaling>
        <c:axPos val="r"/>
        <c:numFmt formatCode="#,##0" sourceLinked="1"/>
        <c:tickLblPos val="nextTo"/>
        <c:crossAx val="53740288"/>
        <c:crosses val="max"/>
        <c:crossBetween val="between"/>
      </c:valAx>
      <c:dateAx>
        <c:axId val="53740288"/>
        <c:scaling>
          <c:orientation val="minMax"/>
        </c:scaling>
        <c:delete val="1"/>
        <c:axPos val="b"/>
        <c:numFmt formatCode="dd\-mmm" sourceLinked="1"/>
        <c:tickLblPos val="none"/>
        <c:crossAx val="53734400"/>
        <c:crosses val="autoZero"/>
        <c:auto val="1"/>
        <c:lblOffset val="100"/>
      </c:dateAx>
    </c:plotArea>
    <c:legend>
      <c:legendPos val="b"/>
    </c:legend>
    <c:plotVisOnly val="1"/>
    <c:dispBlanksAs val="gap"/>
  </c:chart>
  <c:printSettings>
    <c:headerFooter/>
    <c:pageMargins b="0.750000000000006" l="0.70000000000000062" r="0.70000000000000062" t="0.75000000000000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Italy!$M$6:$M$71</c:f>
              <c:numCache>
                <c:formatCode>General</c:formatCode>
                <c:ptCount val="66"/>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pt idx="51">
                  <c:v>578</c:v>
                </c:pt>
                <c:pt idx="52">
                  <c:v>525</c:v>
                </c:pt>
                <c:pt idx="53">
                  <c:v>575</c:v>
                </c:pt>
                <c:pt idx="54">
                  <c:v>482</c:v>
                </c:pt>
                <c:pt idx="55">
                  <c:v>433</c:v>
                </c:pt>
                <c:pt idx="56">
                  <c:v>454</c:v>
                </c:pt>
                <c:pt idx="57">
                  <c:v>534</c:v>
                </c:pt>
                <c:pt idx="58">
                  <c:v>437</c:v>
                </c:pt>
                <c:pt idx="59">
                  <c:v>464</c:v>
                </c:pt>
                <c:pt idx="60">
                  <c:v>420</c:v>
                </c:pt>
                <c:pt idx="61">
                  <c:v>415</c:v>
                </c:pt>
                <c:pt idx="62">
                  <c:v>260</c:v>
                </c:pt>
                <c:pt idx="63">
                  <c:v>333</c:v>
                </c:pt>
                <c:pt idx="64">
                  <c:v>382</c:v>
                </c:pt>
              </c:numCache>
            </c:numRef>
          </c:val>
        </c:ser>
        <c:gapWidth val="75"/>
        <c:overlap val="-25"/>
        <c:axId val="53760384"/>
        <c:axId val="53761920"/>
      </c:barChart>
      <c:dateAx>
        <c:axId val="53760384"/>
        <c:scaling>
          <c:orientation val="minMax"/>
        </c:scaling>
        <c:axPos val="b"/>
        <c:numFmt formatCode="dd\-mmm" sourceLinked="1"/>
        <c:majorTickMark val="none"/>
        <c:tickLblPos val="nextTo"/>
        <c:crossAx val="53761920"/>
        <c:crosses val="autoZero"/>
        <c:auto val="1"/>
        <c:lblOffset val="100"/>
      </c:dateAx>
      <c:valAx>
        <c:axId val="53761920"/>
        <c:scaling>
          <c:orientation val="minMax"/>
        </c:scaling>
        <c:axPos val="l"/>
        <c:majorGridlines/>
        <c:numFmt formatCode="#,##0" sourceLinked="0"/>
        <c:majorTickMark val="none"/>
        <c:tickLblPos val="nextTo"/>
        <c:spPr>
          <a:ln w="9525">
            <a:noFill/>
          </a:ln>
        </c:spPr>
        <c:crossAx val="53760384"/>
        <c:crosses val="autoZero"/>
        <c:crossBetween val="between"/>
      </c:valAx>
    </c:plotArea>
    <c:plotVisOnly val="1"/>
  </c:chart>
  <c:printSettings>
    <c:headerFooter/>
    <c:pageMargins b="0.75000000000000622" l="0.70000000000000062" r="0.70000000000000062" t="0.750000000000006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Sweden!$G$6:$G$62</c:f>
              <c:numCache>
                <c:formatCode>#,##0</c:formatCode>
                <c:ptCount val="57"/>
                <c:pt idx="0">
                  <c:v>35</c:v>
                </c:pt>
                <c:pt idx="1">
                  <c:v>94</c:v>
                </c:pt>
                <c:pt idx="2">
                  <c:v>101</c:v>
                </c:pt>
                <c:pt idx="3">
                  <c:v>161</c:v>
                </c:pt>
                <c:pt idx="4">
                  <c:v>203</c:v>
                </c:pt>
                <c:pt idx="5">
                  <c:v>248</c:v>
                </c:pt>
                <c:pt idx="6">
                  <c:v>355</c:v>
                </c:pt>
                <c:pt idx="7">
                  <c:v>500</c:v>
                </c:pt>
                <c:pt idx="8">
                  <c:v>599</c:v>
                </c:pt>
                <c:pt idx="9">
                  <c:v>814</c:v>
                </c:pt>
                <c:pt idx="10">
                  <c:v>961</c:v>
                </c:pt>
                <c:pt idx="11">
                  <c:v>1022</c:v>
                </c:pt>
                <c:pt idx="12">
                  <c:v>1103</c:v>
                </c:pt>
                <c:pt idx="13">
                  <c:v>1190</c:v>
                </c:pt>
                <c:pt idx="14">
                  <c:v>1279</c:v>
                </c:pt>
                <c:pt idx="15">
                  <c:v>1439</c:v>
                </c:pt>
                <c:pt idx="16">
                  <c:v>1639</c:v>
                </c:pt>
                <c:pt idx="17">
                  <c:v>1763</c:v>
                </c:pt>
                <c:pt idx="18">
                  <c:v>1934</c:v>
                </c:pt>
                <c:pt idx="19">
                  <c:v>2046</c:v>
                </c:pt>
                <c:pt idx="20">
                  <c:v>2286</c:v>
                </c:pt>
                <c:pt idx="21">
                  <c:v>2526</c:v>
                </c:pt>
                <c:pt idx="22">
                  <c:v>2840</c:v>
                </c:pt>
                <c:pt idx="23">
                  <c:v>3069</c:v>
                </c:pt>
                <c:pt idx="24">
                  <c:v>3447</c:v>
                </c:pt>
                <c:pt idx="25">
                  <c:v>3700</c:v>
                </c:pt>
                <c:pt idx="26">
                  <c:v>4028</c:v>
                </c:pt>
                <c:pt idx="27">
                  <c:v>4435</c:v>
                </c:pt>
                <c:pt idx="28">
                  <c:v>4947</c:v>
                </c:pt>
                <c:pt idx="29">
                  <c:v>5568</c:v>
                </c:pt>
                <c:pt idx="30">
                  <c:v>6131</c:v>
                </c:pt>
                <c:pt idx="31">
                  <c:v>6443</c:v>
                </c:pt>
                <c:pt idx="32">
                  <c:v>6830</c:v>
                </c:pt>
                <c:pt idx="33">
                  <c:v>7206</c:v>
                </c:pt>
                <c:pt idx="34">
                  <c:v>7693</c:v>
                </c:pt>
                <c:pt idx="35">
                  <c:v>8419</c:v>
                </c:pt>
                <c:pt idx="36">
                  <c:v>9141</c:v>
                </c:pt>
                <c:pt idx="37">
                  <c:v>9685</c:v>
                </c:pt>
                <c:pt idx="38">
                  <c:v>10151</c:v>
                </c:pt>
                <c:pt idx="39">
                  <c:v>10483</c:v>
                </c:pt>
                <c:pt idx="40">
                  <c:v>10948</c:v>
                </c:pt>
                <c:pt idx="41">
                  <c:v>11445</c:v>
                </c:pt>
                <c:pt idx="42">
                  <c:v>11927</c:v>
                </c:pt>
                <c:pt idx="43">
                  <c:v>12540</c:v>
                </c:pt>
                <c:pt idx="44">
                  <c:v>13216</c:v>
                </c:pt>
                <c:pt idx="45">
                  <c:v>13822</c:v>
                </c:pt>
                <c:pt idx="46">
                  <c:v>14385</c:v>
                </c:pt>
                <c:pt idx="47">
                  <c:v>14777</c:v>
                </c:pt>
                <c:pt idx="48">
                  <c:v>15322</c:v>
                </c:pt>
                <c:pt idx="49">
                  <c:v>16004</c:v>
                </c:pt>
                <c:pt idx="50">
                  <c:v>16755</c:v>
                </c:pt>
                <c:pt idx="51">
                  <c:v>17567</c:v>
                </c:pt>
                <c:pt idx="52">
                  <c:v>18177</c:v>
                </c:pt>
                <c:pt idx="53">
                  <c:v>18640</c:v>
                </c:pt>
                <c:pt idx="54">
                  <c:v>18926</c:v>
                </c:pt>
                <c:pt idx="55">
                  <c:v>19621</c:v>
                </c:pt>
              </c:numCache>
            </c:numRef>
          </c:val>
        </c:ser>
        <c:gapWidth val="75"/>
        <c:overlap val="-25"/>
        <c:axId val="53901568"/>
        <c:axId val="53900032"/>
      </c:barChart>
      <c:lineChart>
        <c:grouping val="standard"/>
        <c:ser>
          <c:idx val="1"/>
          <c:order val="1"/>
          <c:tx>
            <c:strRef>
              <c:f>Sweden!$J$4</c:f>
              <c:strCache>
                <c:ptCount val="1"/>
                <c:pt idx="0">
                  <c:v>7DMA%</c:v>
                </c:pt>
              </c:strCache>
            </c:strRef>
          </c:tx>
          <c:marker>
            <c:symbol val="none"/>
          </c:marker>
          <c:trendline>
            <c:trendlineType val="exp"/>
          </c:trendline>
          <c:cat>
            <c:numRef>
              <c:f>Sweden!$A$11:$A$35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Sweden!$J$6:$J$62</c:f>
              <c:numCache>
                <c:formatCode>0%</c:formatCode>
                <c:ptCount val="57"/>
                <c:pt idx="8">
                  <c:v>0.46689111881845297</c:v>
                </c:pt>
                <c:pt idx="9">
                  <c:v>0.52524121942207469</c:v>
                </c:pt>
                <c:pt idx="10">
                  <c:v>0.31271060717717669</c:v>
                </c:pt>
                <c:pt idx="11">
                  <c:v>0.35334824538878568</c:v>
                </c:pt>
                <c:pt idx="12">
                  <c:v>0.29428114176722658</c:v>
                </c:pt>
                <c:pt idx="13">
                  <c:v>0.26608199620844658</c:v>
                </c:pt>
                <c:pt idx="14">
                  <c:v>0.24573649381287335</c:v>
                </c:pt>
                <c:pt idx="15">
                  <c:v>0.19536851958255888</c:v>
                </c:pt>
                <c:pt idx="16">
                  <c:v>0.14770269268842093</c:v>
                </c:pt>
                <c:pt idx="17">
                  <c:v>0.1372880830603633</c:v>
                </c:pt>
                <c:pt idx="18">
                  <c:v>0.10586720505245875</c:v>
                </c:pt>
                <c:pt idx="19">
                  <c:v>9.0876663216279338E-2</c:v>
                </c:pt>
                <c:pt idx="20">
                  <c:v>9.5664979549043558E-2</c:v>
                </c:pt>
                <c:pt idx="21">
                  <c:v>9.2615651702139354E-2</c:v>
                </c:pt>
                <c:pt idx="22">
                  <c:v>9.8105117344267814E-2</c:v>
                </c:pt>
                <c:pt idx="23">
                  <c:v>0.10241896886912974</c:v>
                </c:pt>
                <c:pt idx="24">
                  <c:v>0.10230603636394453</c:v>
                </c:pt>
                <c:pt idx="25">
                  <c:v>9.3970092976028416E-2</c:v>
                </c:pt>
                <c:pt idx="26">
                  <c:v>0.10075741693157059</c:v>
                </c:pt>
                <c:pt idx="27">
                  <c:v>9.7386473547683414E-2</c:v>
                </c:pt>
                <c:pt idx="28">
                  <c:v>0.1017775569046406</c:v>
                </c:pt>
                <c:pt idx="29">
                  <c:v>9.9454792376987733E-2</c:v>
                </c:pt>
                <c:pt idx="30">
                  <c:v>0.10094885590089617</c:v>
                </c:pt>
                <c:pt idx="31">
                  <c:v>0.10112363012285079</c:v>
                </c:pt>
                <c:pt idx="32">
                  <c:v>0.10404930197002581</c:v>
                </c:pt>
                <c:pt idx="33">
                  <c:v>9.3723840499931849E-2</c:v>
                </c:pt>
                <c:pt idx="34">
                  <c:v>9.1819273368018609E-2</c:v>
                </c:pt>
                <c:pt idx="35">
                  <c:v>8.701964420528549E-2</c:v>
                </c:pt>
                <c:pt idx="36">
                  <c:v>8.2239625489304746E-2</c:v>
                </c:pt>
                <c:pt idx="37">
                  <c:v>7.9229080525966208E-2</c:v>
                </c:pt>
                <c:pt idx="38">
                  <c:v>7.3547334667380157E-2</c:v>
                </c:pt>
                <c:pt idx="39">
                  <c:v>6.7604275045355627E-2</c:v>
                </c:pt>
                <c:pt idx="40">
                  <c:v>6.7208091847063223E-2</c:v>
                </c:pt>
                <c:pt idx="41">
                  <c:v>6.3299656175876615E-2</c:v>
                </c:pt>
                <c:pt idx="42">
                  <c:v>6.177198285181091E-2</c:v>
                </c:pt>
                <c:pt idx="43">
                  <c:v>5.8602532759932595E-2</c:v>
                </c:pt>
                <c:pt idx="44">
                  <c:v>5.1137240459743313E-2</c:v>
                </c:pt>
                <c:pt idx="45">
                  <c:v>4.6228324556247431E-2</c:v>
                </c:pt>
                <c:pt idx="46">
                  <c:v>4.5427668501933791E-2</c:v>
                </c:pt>
                <c:pt idx="47">
                  <c:v>4.5104506808986429E-2</c:v>
                </c:pt>
                <c:pt idx="48">
                  <c:v>4.6251082349789793E-2</c:v>
                </c:pt>
                <c:pt idx="49">
                  <c:v>4.3807236211425397E-2</c:v>
                </c:pt>
                <c:pt idx="50">
                  <c:v>4.2590839204246507E-2</c:v>
                </c:pt>
                <c:pt idx="51">
                  <c:v>4.2933224912794658E-2</c:v>
                </c:pt>
                <c:pt idx="52">
                  <c:v>4.2294621523002042E-2</c:v>
                </c:pt>
                <c:pt idx="53">
                  <c:v>4.1516857139715348E-2</c:v>
                </c:pt>
                <c:pt idx="54">
                  <c:v>3.9926955409132922E-2</c:v>
                </c:pt>
                <c:pt idx="55">
                  <c:v>3.7746895966526965E-2</c:v>
                </c:pt>
              </c:numCache>
            </c:numRef>
          </c:val>
          <c:smooth val="1"/>
        </c:ser>
        <c:marker val="1"/>
        <c:axId val="53896704"/>
        <c:axId val="53898240"/>
      </c:lineChart>
      <c:catAx>
        <c:axId val="53896704"/>
        <c:scaling>
          <c:orientation val="minMax"/>
        </c:scaling>
        <c:axPos val="b"/>
        <c:numFmt formatCode="d/m" sourceLinked="0"/>
        <c:majorTickMark val="none"/>
        <c:tickLblPos val="nextTo"/>
        <c:txPr>
          <a:bodyPr rot="-5400000" vert="horz"/>
          <a:lstStyle/>
          <a:p>
            <a:pPr>
              <a:defRPr/>
            </a:pPr>
            <a:endParaRPr lang="en-US"/>
          </a:p>
        </c:txPr>
        <c:crossAx val="53898240"/>
        <c:crosses val="autoZero"/>
        <c:lblAlgn val="ctr"/>
        <c:lblOffset val="100"/>
      </c:catAx>
      <c:valAx>
        <c:axId val="53898240"/>
        <c:scaling>
          <c:orientation val="minMax"/>
          <c:max val="0.60000000000000053"/>
        </c:scaling>
        <c:axPos val="l"/>
        <c:majorGridlines/>
        <c:numFmt formatCode="0%" sourceLinked="1"/>
        <c:majorTickMark val="none"/>
        <c:tickLblPos val="nextTo"/>
        <c:spPr>
          <a:ln w="9525">
            <a:noFill/>
          </a:ln>
        </c:spPr>
        <c:crossAx val="53896704"/>
        <c:crosses val="autoZero"/>
        <c:crossBetween val="between"/>
      </c:valAx>
      <c:valAx>
        <c:axId val="53900032"/>
        <c:scaling>
          <c:orientation val="minMax"/>
        </c:scaling>
        <c:axPos val="r"/>
        <c:numFmt formatCode="#,##0" sourceLinked="1"/>
        <c:tickLblPos val="nextTo"/>
        <c:crossAx val="53901568"/>
        <c:crosses val="max"/>
        <c:crossBetween val="between"/>
      </c:valAx>
      <c:dateAx>
        <c:axId val="53901568"/>
        <c:scaling>
          <c:orientation val="minMax"/>
        </c:scaling>
        <c:delete val="1"/>
        <c:axPos val="b"/>
        <c:numFmt formatCode="dd\-mmm" sourceLinked="1"/>
        <c:tickLblPos val="none"/>
        <c:crossAx val="53900032"/>
        <c:crosses val="autoZero"/>
        <c:auto val="1"/>
        <c:lblOffset val="100"/>
      </c:dateAx>
    </c:plotArea>
    <c:legend>
      <c:legendPos val="b"/>
      <c:layout/>
    </c:legend>
    <c:plotVisOnly val="1"/>
    <c:dispBlanksAs val="gap"/>
  </c:chart>
  <c:printSettings>
    <c:headerFooter/>
    <c:pageMargins b="0.75000000000000622" l="0.70000000000000062" r="0.70000000000000062" t="0.75000000000000622"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Sweden!$D$6:$D$50</c:f>
              <c:numCache>
                <c:formatCode>#,##0</c:formatCode>
                <c:ptCount val="4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er>
        <c:gapWidth val="75"/>
        <c:overlap val="-25"/>
        <c:axId val="53929472"/>
        <c:axId val="53931008"/>
      </c:barChart>
      <c:dateAx>
        <c:axId val="53929472"/>
        <c:scaling>
          <c:orientation val="minMax"/>
        </c:scaling>
        <c:axPos val="b"/>
        <c:numFmt formatCode="dd\-mmm" sourceLinked="1"/>
        <c:majorTickMark val="none"/>
        <c:tickLblPos val="nextTo"/>
        <c:crossAx val="53931008"/>
        <c:crosses val="autoZero"/>
        <c:auto val="1"/>
        <c:lblOffset val="100"/>
      </c:dateAx>
      <c:valAx>
        <c:axId val="53931008"/>
        <c:scaling>
          <c:orientation val="minMax"/>
        </c:scaling>
        <c:axPos val="l"/>
        <c:majorGridlines/>
        <c:numFmt formatCode="#,##0" sourceLinked="0"/>
        <c:majorTickMark val="none"/>
        <c:tickLblPos val="nextTo"/>
        <c:spPr>
          <a:ln w="9525">
            <a:noFill/>
          </a:ln>
        </c:spPr>
        <c:crossAx val="53929472"/>
        <c:crosses val="autoZero"/>
        <c:crossBetween val="between"/>
      </c:valAx>
    </c:plotArea>
    <c:plotVisOnly val="1"/>
  </c:chart>
  <c:printSettings>
    <c:headerFooter/>
    <c:pageMargins b="0.750000000000006" l="0.70000000000000062" r="0.70000000000000062" t="0.75000000000000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Sweden!$E$3</c:f>
              <c:strCache>
                <c:ptCount val="1"/>
              </c:strCache>
            </c:strRef>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Sweden!$H$6:$H$62</c:f>
              <c:numCache>
                <c:formatCode>#,##0</c:formatCode>
                <c:ptCount val="57"/>
                <c:pt idx="1">
                  <c:v>59</c:v>
                </c:pt>
                <c:pt idx="2">
                  <c:v>7</c:v>
                </c:pt>
                <c:pt idx="3">
                  <c:v>60</c:v>
                </c:pt>
                <c:pt idx="4">
                  <c:v>42</c:v>
                </c:pt>
                <c:pt idx="5">
                  <c:v>45</c:v>
                </c:pt>
                <c:pt idx="6">
                  <c:v>107</c:v>
                </c:pt>
                <c:pt idx="7">
                  <c:v>145</c:v>
                </c:pt>
                <c:pt idx="8">
                  <c:v>99</c:v>
                </c:pt>
                <c:pt idx="9">
                  <c:v>215</c:v>
                </c:pt>
                <c:pt idx="10">
                  <c:v>147</c:v>
                </c:pt>
                <c:pt idx="11">
                  <c:v>61</c:v>
                </c:pt>
                <c:pt idx="12">
                  <c:v>81</c:v>
                </c:pt>
                <c:pt idx="13">
                  <c:v>87</c:v>
                </c:pt>
                <c:pt idx="14">
                  <c:v>89</c:v>
                </c:pt>
                <c:pt idx="15">
                  <c:v>160</c:v>
                </c:pt>
                <c:pt idx="16">
                  <c:v>200</c:v>
                </c:pt>
                <c:pt idx="17">
                  <c:v>124</c:v>
                </c:pt>
                <c:pt idx="18">
                  <c:v>171</c:v>
                </c:pt>
                <c:pt idx="19">
                  <c:v>112</c:v>
                </c:pt>
                <c:pt idx="20">
                  <c:v>240</c:v>
                </c:pt>
                <c:pt idx="21">
                  <c:v>240</c:v>
                </c:pt>
                <c:pt idx="22">
                  <c:v>314</c:v>
                </c:pt>
                <c:pt idx="23">
                  <c:v>229</c:v>
                </c:pt>
                <c:pt idx="24">
                  <c:v>378</c:v>
                </c:pt>
                <c:pt idx="25">
                  <c:v>253</c:v>
                </c:pt>
                <c:pt idx="26">
                  <c:v>328</c:v>
                </c:pt>
                <c:pt idx="27">
                  <c:v>407</c:v>
                </c:pt>
                <c:pt idx="28">
                  <c:v>512</c:v>
                </c:pt>
                <c:pt idx="29">
                  <c:v>621</c:v>
                </c:pt>
                <c:pt idx="30">
                  <c:v>563</c:v>
                </c:pt>
                <c:pt idx="31">
                  <c:v>312</c:v>
                </c:pt>
                <c:pt idx="32">
                  <c:v>387</c:v>
                </c:pt>
                <c:pt idx="33">
                  <c:v>376</c:v>
                </c:pt>
                <c:pt idx="34">
                  <c:v>487</c:v>
                </c:pt>
                <c:pt idx="35">
                  <c:v>726</c:v>
                </c:pt>
                <c:pt idx="36">
                  <c:v>722</c:v>
                </c:pt>
                <c:pt idx="37">
                  <c:v>544</c:v>
                </c:pt>
                <c:pt idx="38">
                  <c:v>466</c:v>
                </c:pt>
                <c:pt idx="39">
                  <c:v>332</c:v>
                </c:pt>
                <c:pt idx="40">
                  <c:v>465</c:v>
                </c:pt>
                <c:pt idx="41">
                  <c:v>497</c:v>
                </c:pt>
                <c:pt idx="42">
                  <c:v>482</c:v>
                </c:pt>
                <c:pt idx="43">
                  <c:v>613</c:v>
                </c:pt>
                <c:pt idx="44">
                  <c:v>676</c:v>
                </c:pt>
                <c:pt idx="45">
                  <c:v>606</c:v>
                </c:pt>
                <c:pt idx="46">
                  <c:v>563</c:v>
                </c:pt>
                <c:pt idx="47">
                  <c:v>392</c:v>
                </c:pt>
                <c:pt idx="48">
                  <c:v>545</c:v>
                </c:pt>
                <c:pt idx="49">
                  <c:v>682</c:v>
                </c:pt>
                <c:pt idx="50">
                  <c:v>751</c:v>
                </c:pt>
                <c:pt idx="51">
                  <c:v>812</c:v>
                </c:pt>
                <c:pt idx="52">
                  <c:v>610</c:v>
                </c:pt>
                <c:pt idx="53">
                  <c:v>463</c:v>
                </c:pt>
                <c:pt idx="54">
                  <c:v>286</c:v>
                </c:pt>
                <c:pt idx="55">
                  <c:v>695</c:v>
                </c:pt>
              </c:numCache>
            </c:numRef>
          </c:val>
        </c:ser>
        <c:gapWidth val="75"/>
        <c:overlap val="-25"/>
        <c:axId val="60176640"/>
        <c:axId val="60190720"/>
      </c:barChart>
      <c:dateAx>
        <c:axId val="60176640"/>
        <c:scaling>
          <c:orientation val="minMax"/>
        </c:scaling>
        <c:axPos val="b"/>
        <c:numFmt formatCode="dd\-mmm" sourceLinked="1"/>
        <c:majorTickMark val="none"/>
        <c:tickLblPos val="nextTo"/>
        <c:crossAx val="60190720"/>
        <c:crosses val="autoZero"/>
        <c:auto val="1"/>
        <c:lblOffset val="100"/>
      </c:dateAx>
      <c:valAx>
        <c:axId val="60190720"/>
        <c:scaling>
          <c:orientation val="minMax"/>
        </c:scaling>
        <c:axPos val="l"/>
        <c:majorGridlines/>
        <c:numFmt formatCode="#,##0" sourceLinked="0"/>
        <c:majorTickMark val="none"/>
        <c:tickLblPos val="nextTo"/>
        <c:spPr>
          <a:ln w="9525">
            <a:noFill/>
          </a:ln>
        </c:spPr>
        <c:crossAx val="60176640"/>
        <c:crosses val="autoZero"/>
        <c:crossBetween val="between"/>
      </c:valAx>
    </c:plotArea>
    <c:plotVisOnly val="1"/>
  </c:chart>
  <c:printSettings>
    <c:headerFooter/>
    <c:pageMargins b="0.75000000000000622" l="0.70000000000000062" r="0.70000000000000062" t="0.75000000000000622"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Sweden!$A$11:$A$62</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Sweden!$L$11:$L$62</c:f>
              <c:numCache>
                <c:formatCode>#,##0</c:formatCode>
                <c:ptCount val="52"/>
                <c:pt idx="0">
                  <c:v>0</c:v>
                </c:pt>
                <c:pt idx="1">
                  <c:v>0</c:v>
                </c:pt>
                <c:pt idx="2">
                  <c:v>1</c:v>
                </c:pt>
                <c:pt idx="3">
                  <c:v>1</c:v>
                </c:pt>
                <c:pt idx="4">
                  <c:v>1</c:v>
                </c:pt>
                <c:pt idx="5">
                  <c:v>2</c:v>
                </c:pt>
                <c:pt idx="6">
                  <c:v>3</c:v>
                </c:pt>
                <c:pt idx="7">
                  <c:v>6</c:v>
                </c:pt>
                <c:pt idx="8">
                  <c:v>7</c:v>
                </c:pt>
                <c:pt idx="9">
                  <c:v>10</c:v>
                </c:pt>
                <c:pt idx="10">
                  <c:v>11</c:v>
                </c:pt>
                <c:pt idx="11">
                  <c:v>16</c:v>
                </c:pt>
                <c:pt idx="12">
                  <c:v>20</c:v>
                </c:pt>
                <c:pt idx="13">
                  <c:v>21</c:v>
                </c:pt>
                <c:pt idx="14">
                  <c:v>25</c:v>
                </c:pt>
                <c:pt idx="15">
                  <c:v>36</c:v>
                </c:pt>
                <c:pt idx="16">
                  <c:v>62</c:v>
                </c:pt>
                <c:pt idx="17">
                  <c:v>77</c:v>
                </c:pt>
                <c:pt idx="18">
                  <c:v>105</c:v>
                </c:pt>
                <c:pt idx="19">
                  <c:v>105</c:v>
                </c:pt>
                <c:pt idx="20">
                  <c:v>110</c:v>
                </c:pt>
                <c:pt idx="21">
                  <c:v>146</c:v>
                </c:pt>
                <c:pt idx="22">
                  <c:v>180</c:v>
                </c:pt>
                <c:pt idx="23">
                  <c:v>239</c:v>
                </c:pt>
                <c:pt idx="24">
                  <c:v>308</c:v>
                </c:pt>
                <c:pt idx="25">
                  <c:v>358</c:v>
                </c:pt>
                <c:pt idx="26">
                  <c:v>373</c:v>
                </c:pt>
                <c:pt idx="27">
                  <c:v>401</c:v>
                </c:pt>
                <c:pt idx="28">
                  <c:v>477</c:v>
                </c:pt>
                <c:pt idx="29">
                  <c:v>591</c:v>
                </c:pt>
                <c:pt idx="30">
                  <c:v>687</c:v>
                </c:pt>
                <c:pt idx="31">
                  <c:v>793</c:v>
                </c:pt>
                <c:pt idx="32">
                  <c:v>870</c:v>
                </c:pt>
                <c:pt idx="33">
                  <c:v>887</c:v>
                </c:pt>
                <c:pt idx="34">
                  <c:v>899</c:v>
                </c:pt>
                <c:pt idx="35">
                  <c:v>919</c:v>
                </c:pt>
                <c:pt idx="36">
                  <c:v>1033</c:v>
                </c:pt>
                <c:pt idx="37">
                  <c:v>1203</c:v>
                </c:pt>
                <c:pt idx="38">
                  <c:v>1333</c:v>
                </c:pt>
                <c:pt idx="39">
                  <c:v>1400</c:v>
                </c:pt>
                <c:pt idx="40">
                  <c:v>1511</c:v>
                </c:pt>
                <c:pt idx="41">
                  <c:v>1540</c:v>
                </c:pt>
                <c:pt idx="42">
                  <c:v>1580</c:v>
                </c:pt>
                <c:pt idx="43">
                  <c:v>1765</c:v>
                </c:pt>
                <c:pt idx="44">
                  <c:v>1937</c:v>
                </c:pt>
                <c:pt idx="45">
                  <c:v>2021</c:v>
                </c:pt>
                <c:pt idx="46">
                  <c:v>2152</c:v>
                </c:pt>
                <c:pt idx="47">
                  <c:v>2192</c:v>
                </c:pt>
                <c:pt idx="48">
                  <c:v>2194</c:v>
                </c:pt>
                <c:pt idx="49">
                  <c:v>2274</c:v>
                </c:pt>
                <c:pt idx="50">
                  <c:v>2355</c:v>
                </c:pt>
              </c:numCache>
            </c:numRef>
          </c:val>
        </c:ser>
        <c:gapWidth val="75"/>
        <c:overlap val="-25"/>
        <c:axId val="60248064"/>
        <c:axId val="60233984"/>
      </c:barChart>
      <c:lineChart>
        <c:grouping val="standard"/>
        <c:ser>
          <c:idx val="1"/>
          <c:order val="1"/>
          <c:tx>
            <c:strRef>
              <c:f>Sweden!$O$4</c:f>
              <c:strCache>
                <c:ptCount val="1"/>
                <c:pt idx="0">
                  <c:v>7DMA%</c:v>
                </c:pt>
              </c:strCache>
            </c:strRef>
          </c:tx>
          <c:marker>
            <c:symbol val="none"/>
          </c:marker>
          <c:trendline>
            <c:trendlineType val="exp"/>
          </c:trendline>
          <c:cat>
            <c:numRef>
              <c:f>Sweden!$A$11:$A$29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Sweden!$O$11:$O$62</c:f>
              <c:numCache>
                <c:formatCode>0%</c:formatCode>
                <c:ptCount val="52"/>
                <c:pt idx="9">
                  <c:v>0.44217687074829942</c:v>
                </c:pt>
                <c:pt idx="10">
                  <c:v>0.45646258503401371</c:v>
                </c:pt>
                <c:pt idx="11">
                  <c:v>0.52139764996907867</c:v>
                </c:pt>
                <c:pt idx="12">
                  <c:v>0.41425479282622141</c:v>
                </c:pt>
                <c:pt idx="13">
                  <c:v>0.34996907854050718</c:v>
                </c:pt>
                <c:pt idx="14">
                  <c:v>0.23432282003710578</c:v>
                </c:pt>
                <c:pt idx="15">
                  <c:v>0.2733704390847248</c:v>
                </c:pt>
                <c:pt idx="16">
                  <c:v>0.31532055246340962</c:v>
                </c:pt>
                <c:pt idx="17">
                  <c:v>0.33559705015926217</c:v>
                </c:pt>
                <c:pt idx="18">
                  <c:v>0.32261003717224918</c:v>
                </c:pt>
                <c:pt idx="19">
                  <c:v>0.28689575145796342</c:v>
                </c:pt>
                <c:pt idx="20">
                  <c:v>0.28655561540354169</c:v>
                </c:pt>
                <c:pt idx="21">
                  <c:v>0.30609797780304693</c:v>
                </c:pt>
                <c:pt idx="22">
                  <c:v>0.27650893670715654</c:v>
                </c:pt>
                <c:pt idx="23">
                  <c:v>0.22015973035795017</c:v>
                </c:pt>
                <c:pt idx="24">
                  <c:v>0.22684079392928233</c:v>
                </c:pt>
                <c:pt idx="25">
                  <c:v>0.19808383660089648</c:v>
                </c:pt>
                <c:pt idx="26">
                  <c:v>0.20406947107815104</c:v>
                </c:pt>
                <c:pt idx="27">
                  <c:v>0.207990610579528</c:v>
                </c:pt>
                <c:pt idx="28">
                  <c:v>0.18831253304608886</c:v>
                </c:pt>
                <c:pt idx="29">
                  <c:v>0.18918638995509696</c:v>
                </c:pt>
                <c:pt idx="30">
                  <c:v>0.16556621430446447</c:v>
                </c:pt>
                <c:pt idx="31">
                  <c:v>0.14636494332632116</c:v>
                </c:pt>
                <c:pt idx="32">
                  <c:v>0.13704522323376733</c:v>
                </c:pt>
                <c:pt idx="33">
                  <c:v>0.13385105016866383</c:v>
                </c:pt>
                <c:pt idx="34">
                  <c:v>0.1250598679489594</c:v>
                </c:pt>
                <c:pt idx="35">
                  <c:v>0.10116283316423839</c:v>
                </c:pt>
                <c:pt idx="36">
                  <c:v>8.4741999940892196E-2</c:v>
                </c:pt>
                <c:pt idx="37">
                  <c:v>8.50466667484263E-2</c:v>
                </c:pt>
                <c:pt idx="38">
                  <c:v>7.844225865864865E-2</c:v>
                </c:pt>
                <c:pt idx="39">
                  <c:v>7.1751250651737902E-2</c:v>
                </c:pt>
                <c:pt idx="40">
                  <c:v>8.0286319851831697E-2</c:v>
                </c:pt>
                <c:pt idx="41">
                  <c:v>8.1095439723191137E-2</c:v>
                </c:pt>
                <c:pt idx="42">
                  <c:v>8.1627880427251095E-2</c:v>
                </c:pt>
                <c:pt idx="43">
                  <c:v>8.0633698922470548E-2</c:v>
                </c:pt>
                <c:pt idx="44">
                  <c:v>7.1045300215769061E-2</c:v>
                </c:pt>
                <c:pt idx="45">
                  <c:v>6.1802850865535497E-2</c:v>
                </c:pt>
                <c:pt idx="46">
                  <c:v>6.3882398107969182E-2</c:v>
                </c:pt>
                <c:pt idx="47">
                  <c:v>5.5211204723552232E-2</c:v>
                </c:pt>
                <c:pt idx="48">
                  <c:v>5.2599750590531187E-2</c:v>
                </c:pt>
                <c:pt idx="49">
                  <c:v>5.4098187041435396E-2</c:v>
                </c:pt>
                <c:pt idx="50">
                  <c:v>4.2459822066508508E-2</c:v>
                </c:pt>
              </c:numCache>
            </c:numRef>
          </c:val>
          <c:smooth val="1"/>
        </c:ser>
        <c:marker val="1"/>
        <c:axId val="60218368"/>
        <c:axId val="60232448"/>
      </c:lineChart>
      <c:catAx>
        <c:axId val="60218368"/>
        <c:scaling>
          <c:orientation val="minMax"/>
        </c:scaling>
        <c:axPos val="b"/>
        <c:numFmt formatCode="d/m" sourceLinked="0"/>
        <c:majorTickMark val="none"/>
        <c:tickLblPos val="nextTo"/>
        <c:txPr>
          <a:bodyPr rot="-5400000" vert="horz"/>
          <a:lstStyle/>
          <a:p>
            <a:pPr>
              <a:defRPr/>
            </a:pPr>
            <a:endParaRPr lang="en-US"/>
          </a:p>
        </c:txPr>
        <c:crossAx val="60232448"/>
        <c:crosses val="autoZero"/>
        <c:lblAlgn val="ctr"/>
        <c:lblOffset val="100"/>
      </c:catAx>
      <c:valAx>
        <c:axId val="60232448"/>
        <c:scaling>
          <c:orientation val="minMax"/>
          <c:max val="0.70000000000000051"/>
          <c:min val="0"/>
        </c:scaling>
        <c:axPos val="l"/>
        <c:majorGridlines/>
        <c:numFmt formatCode="0%" sourceLinked="1"/>
        <c:majorTickMark val="none"/>
        <c:tickLblPos val="nextTo"/>
        <c:spPr>
          <a:ln w="9525">
            <a:noFill/>
          </a:ln>
        </c:spPr>
        <c:crossAx val="60218368"/>
        <c:crosses val="autoZero"/>
        <c:crossBetween val="between"/>
      </c:valAx>
      <c:valAx>
        <c:axId val="60233984"/>
        <c:scaling>
          <c:orientation val="minMax"/>
        </c:scaling>
        <c:axPos val="r"/>
        <c:numFmt formatCode="#,##0" sourceLinked="1"/>
        <c:tickLblPos val="nextTo"/>
        <c:crossAx val="60248064"/>
        <c:crosses val="max"/>
        <c:crossBetween val="between"/>
      </c:valAx>
      <c:dateAx>
        <c:axId val="60248064"/>
        <c:scaling>
          <c:orientation val="minMax"/>
        </c:scaling>
        <c:delete val="1"/>
        <c:axPos val="b"/>
        <c:numFmt formatCode="dd\-mmm" sourceLinked="1"/>
        <c:tickLblPos val="none"/>
        <c:crossAx val="60233984"/>
        <c:crosses val="autoZero"/>
        <c:auto val="1"/>
        <c:lblOffset val="100"/>
      </c:dateAx>
    </c:plotArea>
    <c:legend>
      <c:legendPos val="b"/>
      <c:layout/>
    </c:legend>
    <c:plotVisOnly val="1"/>
    <c:dispBlanksAs val="gap"/>
  </c:chart>
  <c:printSettings>
    <c:headerFooter/>
    <c:pageMargins b="0.75000000000000622" l="0.70000000000000062" r="0.70000000000000062" t="0.750000000000006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Austria!$D$6:$D$57</c:f>
              <c:numCache>
                <c:formatCode>#,##0</c:formatCode>
                <c:ptCount val="52"/>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pt idx="37">
                  <c:v>5005</c:v>
                </c:pt>
                <c:pt idx="38">
                  <c:v>6015</c:v>
                </c:pt>
                <c:pt idx="39">
                  <c:v>6456</c:v>
                </c:pt>
                <c:pt idx="40">
                  <c:v>6660</c:v>
                </c:pt>
                <c:pt idx="41">
                  <c:v>3311</c:v>
                </c:pt>
                <c:pt idx="42">
                  <c:v>3706</c:v>
                </c:pt>
                <c:pt idx="43">
                  <c:v>6069</c:v>
                </c:pt>
                <c:pt idx="44">
                  <c:v>12776</c:v>
                </c:pt>
                <c:pt idx="45">
                  <c:v>4041</c:v>
                </c:pt>
                <c:pt idx="46">
                  <c:v>6851</c:v>
                </c:pt>
                <c:pt idx="47">
                  <c:v>8403</c:v>
                </c:pt>
                <c:pt idx="48">
                  <c:v>6542</c:v>
                </c:pt>
                <c:pt idx="49">
                  <c:v>4906</c:v>
                </c:pt>
                <c:pt idx="50">
                  <c:v>7041</c:v>
                </c:pt>
              </c:numCache>
            </c:numRef>
          </c:val>
        </c:ser>
        <c:gapWidth val="75"/>
        <c:overlap val="-25"/>
        <c:axId val="190407424"/>
        <c:axId val="190408960"/>
      </c:barChart>
      <c:dateAx>
        <c:axId val="190407424"/>
        <c:scaling>
          <c:orientation val="minMax"/>
        </c:scaling>
        <c:axPos val="b"/>
        <c:numFmt formatCode="dd\-mmm" sourceLinked="1"/>
        <c:majorTickMark val="none"/>
        <c:tickLblPos val="nextTo"/>
        <c:crossAx val="190408960"/>
        <c:crosses val="autoZero"/>
        <c:auto val="1"/>
        <c:lblOffset val="100"/>
      </c:dateAx>
      <c:valAx>
        <c:axId val="190408960"/>
        <c:scaling>
          <c:orientation val="minMax"/>
          <c:max val="12000"/>
          <c:min val="0"/>
        </c:scaling>
        <c:axPos val="l"/>
        <c:majorGridlines/>
        <c:numFmt formatCode="#,##0" sourceLinked="0"/>
        <c:majorTickMark val="none"/>
        <c:tickLblPos val="nextTo"/>
        <c:spPr>
          <a:ln w="9525">
            <a:noFill/>
          </a:ln>
        </c:spPr>
        <c:crossAx val="190407424"/>
        <c:crosses val="autoZero"/>
        <c:crossBetween val="between"/>
      </c:valAx>
    </c:plotArea>
    <c:plotVisOnly val="1"/>
  </c:chart>
  <c:printSettings>
    <c:headerFooter/>
    <c:pageMargins b="0.75000000000000555" l="0.70000000000000062" r="0.70000000000000062" t="0.7500000000000055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Sweden!$E$3</c:f>
              <c:strCache>
                <c:ptCount val="1"/>
              </c:strCache>
            </c:strRef>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Sweden!$M$6:$M$62</c:f>
              <c:numCache>
                <c:formatCode>General</c:formatCode>
                <c:ptCount val="57"/>
                <c:pt idx="0">
                  <c:v>0</c:v>
                </c:pt>
                <c:pt idx="1">
                  <c:v>0</c:v>
                </c:pt>
                <c:pt idx="2">
                  <c:v>0</c:v>
                </c:pt>
                <c:pt idx="3">
                  <c:v>0</c:v>
                </c:pt>
                <c:pt idx="4">
                  <c:v>0</c:v>
                </c:pt>
                <c:pt idx="5">
                  <c:v>0</c:v>
                </c:pt>
                <c:pt idx="6">
                  <c:v>0</c:v>
                </c:pt>
                <c:pt idx="7">
                  <c:v>1</c:v>
                </c:pt>
                <c:pt idx="8">
                  <c:v>0</c:v>
                </c:pt>
                <c:pt idx="9">
                  <c:v>0</c:v>
                </c:pt>
                <c:pt idx="10">
                  <c:v>1</c:v>
                </c:pt>
                <c:pt idx="11">
                  <c:v>1</c:v>
                </c:pt>
                <c:pt idx="12">
                  <c:v>3</c:v>
                </c:pt>
                <c:pt idx="13">
                  <c:v>1</c:v>
                </c:pt>
                <c:pt idx="14">
                  <c:v>3</c:v>
                </c:pt>
                <c:pt idx="15">
                  <c:v>1</c:v>
                </c:pt>
                <c:pt idx="16">
                  <c:v>5</c:v>
                </c:pt>
                <c:pt idx="17">
                  <c:v>4</c:v>
                </c:pt>
                <c:pt idx="18">
                  <c:v>1</c:v>
                </c:pt>
                <c:pt idx="19">
                  <c:v>4</c:v>
                </c:pt>
                <c:pt idx="20">
                  <c:v>11</c:v>
                </c:pt>
                <c:pt idx="21">
                  <c:v>26</c:v>
                </c:pt>
                <c:pt idx="22">
                  <c:v>15</c:v>
                </c:pt>
                <c:pt idx="23">
                  <c:v>28</c:v>
                </c:pt>
                <c:pt idx="24">
                  <c:v>0</c:v>
                </c:pt>
                <c:pt idx="25">
                  <c:v>5</c:v>
                </c:pt>
                <c:pt idx="26">
                  <c:v>36</c:v>
                </c:pt>
                <c:pt idx="27">
                  <c:v>34</c:v>
                </c:pt>
                <c:pt idx="28">
                  <c:v>59</c:v>
                </c:pt>
                <c:pt idx="29">
                  <c:v>69</c:v>
                </c:pt>
                <c:pt idx="30">
                  <c:v>50</c:v>
                </c:pt>
                <c:pt idx="31">
                  <c:v>15</c:v>
                </c:pt>
                <c:pt idx="32">
                  <c:v>28</c:v>
                </c:pt>
                <c:pt idx="33">
                  <c:v>76</c:v>
                </c:pt>
                <c:pt idx="34">
                  <c:v>114</c:v>
                </c:pt>
                <c:pt idx="35">
                  <c:v>96</c:v>
                </c:pt>
                <c:pt idx="36">
                  <c:v>106</c:v>
                </c:pt>
                <c:pt idx="37">
                  <c:v>77</c:v>
                </c:pt>
                <c:pt idx="38">
                  <c:v>17</c:v>
                </c:pt>
                <c:pt idx="39">
                  <c:v>12</c:v>
                </c:pt>
                <c:pt idx="40">
                  <c:v>20</c:v>
                </c:pt>
                <c:pt idx="41">
                  <c:v>114</c:v>
                </c:pt>
                <c:pt idx="42">
                  <c:v>170</c:v>
                </c:pt>
                <c:pt idx="43">
                  <c:v>130</c:v>
                </c:pt>
                <c:pt idx="44">
                  <c:v>67</c:v>
                </c:pt>
                <c:pt idx="45">
                  <c:v>111</c:v>
                </c:pt>
                <c:pt idx="46">
                  <c:v>29</c:v>
                </c:pt>
                <c:pt idx="47">
                  <c:v>40</c:v>
                </c:pt>
                <c:pt idx="48">
                  <c:v>185</c:v>
                </c:pt>
                <c:pt idx="49">
                  <c:v>172</c:v>
                </c:pt>
                <c:pt idx="50">
                  <c:v>84</c:v>
                </c:pt>
                <c:pt idx="51">
                  <c:v>131</c:v>
                </c:pt>
                <c:pt idx="52">
                  <c:v>40</c:v>
                </c:pt>
                <c:pt idx="53">
                  <c:v>2</c:v>
                </c:pt>
                <c:pt idx="54">
                  <c:v>80</c:v>
                </c:pt>
                <c:pt idx="55">
                  <c:v>81</c:v>
                </c:pt>
              </c:numCache>
            </c:numRef>
          </c:val>
        </c:ser>
        <c:gapWidth val="75"/>
        <c:overlap val="-25"/>
        <c:axId val="60266752"/>
        <c:axId val="60289024"/>
      </c:barChart>
      <c:dateAx>
        <c:axId val="60266752"/>
        <c:scaling>
          <c:orientation val="minMax"/>
        </c:scaling>
        <c:axPos val="b"/>
        <c:numFmt formatCode="dd\-mmm" sourceLinked="1"/>
        <c:majorTickMark val="none"/>
        <c:tickLblPos val="nextTo"/>
        <c:crossAx val="60289024"/>
        <c:crosses val="autoZero"/>
        <c:auto val="1"/>
        <c:lblOffset val="100"/>
      </c:dateAx>
      <c:valAx>
        <c:axId val="60289024"/>
        <c:scaling>
          <c:orientation val="minMax"/>
        </c:scaling>
        <c:axPos val="l"/>
        <c:majorGridlines/>
        <c:numFmt formatCode="#,##0" sourceLinked="0"/>
        <c:majorTickMark val="none"/>
        <c:tickLblPos val="nextTo"/>
        <c:spPr>
          <a:ln w="9525">
            <a:noFill/>
          </a:ln>
        </c:spPr>
        <c:crossAx val="60266752"/>
        <c:crosses val="autoZero"/>
        <c:crossBetween val="between"/>
      </c:valAx>
    </c:plotArea>
    <c:plotVisOnly val="1"/>
  </c:chart>
  <c:printSettings>
    <c:headerFooter/>
    <c:pageMargins b="0.75000000000000644" l="0.70000000000000062" r="0.70000000000000062" t="0.750000000000006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Austria!$H$6:$H$57</c:f>
              <c:numCache>
                <c:formatCode>#,##0</c:formatCode>
                <c:ptCount val="52"/>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pt idx="37">
                  <c:v>162</c:v>
                </c:pt>
                <c:pt idx="38">
                  <c:v>130</c:v>
                </c:pt>
                <c:pt idx="39">
                  <c:v>102</c:v>
                </c:pt>
                <c:pt idx="40">
                  <c:v>84</c:v>
                </c:pt>
                <c:pt idx="41">
                  <c:v>59</c:v>
                </c:pt>
                <c:pt idx="42">
                  <c:v>59</c:v>
                </c:pt>
                <c:pt idx="43">
                  <c:v>55</c:v>
                </c:pt>
                <c:pt idx="44">
                  <c:v>79</c:v>
                </c:pt>
                <c:pt idx="45">
                  <c:v>74</c:v>
                </c:pt>
                <c:pt idx="46">
                  <c:v>75</c:v>
                </c:pt>
                <c:pt idx="47">
                  <c:v>31</c:v>
                </c:pt>
                <c:pt idx="48">
                  <c:v>106</c:v>
                </c:pt>
                <c:pt idx="49">
                  <c:v>64</c:v>
                </c:pt>
                <c:pt idx="50">
                  <c:v>47</c:v>
                </c:pt>
              </c:numCache>
            </c:numRef>
          </c:val>
        </c:ser>
        <c:gapWidth val="75"/>
        <c:overlap val="-25"/>
        <c:axId val="227731328"/>
        <c:axId val="52916224"/>
      </c:barChart>
      <c:dateAx>
        <c:axId val="227731328"/>
        <c:scaling>
          <c:orientation val="minMax"/>
        </c:scaling>
        <c:axPos val="b"/>
        <c:numFmt formatCode="dd\-mmm" sourceLinked="1"/>
        <c:majorTickMark val="none"/>
        <c:tickLblPos val="nextTo"/>
        <c:crossAx val="52916224"/>
        <c:crosses val="autoZero"/>
        <c:auto val="1"/>
        <c:lblOffset val="100"/>
      </c:dateAx>
      <c:valAx>
        <c:axId val="52916224"/>
        <c:scaling>
          <c:orientation val="minMax"/>
        </c:scaling>
        <c:axPos val="l"/>
        <c:majorGridlines/>
        <c:numFmt formatCode="#,##0" sourceLinked="0"/>
        <c:majorTickMark val="none"/>
        <c:tickLblPos val="nextTo"/>
        <c:spPr>
          <a:ln w="9525">
            <a:noFill/>
          </a:ln>
        </c:spPr>
        <c:crossAx val="227731328"/>
        <c:crosses val="autoZero"/>
        <c:crossBetween val="between"/>
      </c:valAx>
    </c:plotArea>
    <c:plotVisOnly val="1"/>
  </c:chart>
  <c:printSettings>
    <c:headerFooter/>
    <c:pageMargins b="0.75000000000000577" l="0.70000000000000062" r="0.70000000000000062" t="0.7500000000000057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title>
    <c:plotArea>
      <c:layout/>
      <c:barChart>
        <c:barDir val="col"/>
        <c:grouping val="clustered"/>
        <c:ser>
          <c:idx val="0"/>
          <c:order val="0"/>
          <c:tx>
            <c:v>Deaths</c:v>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Austria!$L$6:$L$57</c:f>
              <c:numCache>
                <c:formatCode>General</c:formatCode>
                <c:ptCount val="52"/>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pt idx="37">
                  <c:v>393</c:v>
                </c:pt>
                <c:pt idx="38">
                  <c:v>410</c:v>
                </c:pt>
                <c:pt idx="39">
                  <c:v>431</c:v>
                </c:pt>
                <c:pt idx="40">
                  <c:v>443</c:v>
                </c:pt>
                <c:pt idx="41">
                  <c:v>452</c:v>
                </c:pt>
                <c:pt idx="42">
                  <c:v>470</c:v>
                </c:pt>
                <c:pt idx="43">
                  <c:v>491</c:v>
                </c:pt>
                <c:pt idx="44">
                  <c:v>510</c:v>
                </c:pt>
                <c:pt idx="45">
                  <c:v>522</c:v>
                </c:pt>
                <c:pt idx="46">
                  <c:v>530</c:v>
                </c:pt>
                <c:pt idx="47">
                  <c:v>536</c:v>
                </c:pt>
                <c:pt idx="48">
                  <c:v>542</c:v>
                </c:pt>
                <c:pt idx="49">
                  <c:v>549</c:v>
                </c:pt>
                <c:pt idx="50">
                  <c:v>569</c:v>
                </c:pt>
              </c:numCache>
            </c:numRef>
          </c:val>
        </c:ser>
        <c:gapWidth val="75"/>
        <c:overlap val="-25"/>
        <c:axId val="52957184"/>
        <c:axId val="52943104"/>
      </c:barChart>
      <c:lineChart>
        <c:grouping val="standard"/>
        <c:ser>
          <c:idx val="1"/>
          <c:order val="1"/>
          <c:tx>
            <c:strRef>
              <c:f>Austria!$O$4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Austria!$O$6:$O$57</c:f>
              <c:numCache>
                <c:formatCode>0%</c:formatCode>
                <c:ptCount val="52"/>
                <c:pt idx="9">
                  <c:v>0.47619047619047616</c:v>
                </c:pt>
                <c:pt idx="10">
                  <c:v>0.40476190476190471</c:v>
                </c:pt>
                <c:pt idx="11">
                  <c:v>0.40476190476190471</c:v>
                </c:pt>
                <c:pt idx="12">
                  <c:v>0.45238095238095227</c:v>
                </c:pt>
                <c:pt idx="13">
                  <c:v>0.59523809523809512</c:v>
                </c:pt>
                <c:pt idx="14">
                  <c:v>0.35416666666666663</c:v>
                </c:pt>
                <c:pt idx="15">
                  <c:v>0.4017857142857143</c:v>
                </c:pt>
                <c:pt idx="16">
                  <c:v>0.36947278911564618</c:v>
                </c:pt>
                <c:pt idx="17">
                  <c:v>0.38099352644283518</c:v>
                </c:pt>
                <c:pt idx="18">
                  <c:v>0.40723259349822877</c:v>
                </c:pt>
                <c:pt idx="19">
                  <c:v>0.3842440877511023</c:v>
                </c:pt>
                <c:pt idx="20">
                  <c:v>0.2792020709443796</c:v>
                </c:pt>
                <c:pt idx="21">
                  <c:v>0.27110406429986134</c:v>
                </c:pt>
                <c:pt idx="22">
                  <c:v>0.2499400431358402</c:v>
                </c:pt>
                <c:pt idx="23">
                  <c:v>0.25472320640114632</c:v>
                </c:pt>
                <c:pt idx="24">
                  <c:v>0.18351558061994563</c:v>
                </c:pt>
                <c:pt idx="25">
                  <c:v>0.16631810488462437</c:v>
                </c:pt>
                <c:pt idx="26">
                  <c:v>0.15699368546168282</c:v>
                </c:pt>
                <c:pt idx="27">
                  <c:v>0.13300344420388938</c:v>
                </c:pt>
                <c:pt idx="28">
                  <c:v>0.10766307549826758</c:v>
                </c:pt>
                <c:pt idx="29">
                  <c:v>9.6143113978306063E-2</c:v>
                </c:pt>
                <c:pt idx="30">
                  <c:v>9.3690512567371334E-2</c:v>
                </c:pt>
                <c:pt idx="31">
                  <c:v>9.3461126819394558E-2</c:v>
                </c:pt>
                <c:pt idx="32">
                  <c:v>9.6041811528377943E-2</c:v>
                </c:pt>
                <c:pt idx="33">
                  <c:v>8.8796593692027095E-2</c:v>
                </c:pt>
                <c:pt idx="34">
                  <c:v>8.0482518564512731E-2</c:v>
                </c:pt>
                <c:pt idx="35">
                  <c:v>7.6624975547305851E-2</c:v>
                </c:pt>
                <c:pt idx="36">
                  <c:v>6.7901090736464526E-2</c:v>
                </c:pt>
                <c:pt idx="37">
                  <c:v>5.3612620718827823E-2</c:v>
                </c:pt>
                <c:pt idx="38">
                  <c:v>4.8279894557312152E-2</c:v>
                </c:pt>
                <c:pt idx="39">
                  <c:v>4.3974691698988169E-2</c:v>
                </c:pt>
                <c:pt idx="40">
                  <c:v>3.9891248140386582E-2</c:v>
                </c:pt>
                <c:pt idx="41">
                  <c:v>3.7282728059279381E-2</c:v>
                </c:pt>
                <c:pt idx="42">
                  <c:v>3.5624790547991676E-2</c:v>
                </c:pt>
                <c:pt idx="43">
                  <c:v>3.579658914717232E-2</c:v>
                </c:pt>
                <c:pt idx="44">
                  <c:v>3.7976451672630578E-2</c:v>
                </c:pt>
                <c:pt idx="45">
                  <c:v>3.5158225145378426E-2</c:v>
                </c:pt>
                <c:pt idx="46">
                  <c:v>3.0030533474373029E-2</c:v>
                </c:pt>
                <c:pt idx="47">
                  <c:v>2.7670323094200304E-2</c:v>
                </c:pt>
                <c:pt idx="48">
                  <c:v>2.6367180631730332E-2</c:v>
                </c:pt>
                <c:pt idx="49">
                  <c:v>2.2523197817692329E-2</c:v>
                </c:pt>
                <c:pt idx="50">
                  <c:v>2.1344486593637541E-2</c:v>
                </c:pt>
              </c:numCache>
            </c:numRef>
          </c:val>
          <c:smooth val="1"/>
        </c:ser>
        <c:marker val="1"/>
        <c:axId val="52927488"/>
        <c:axId val="52941568"/>
      </c:lineChart>
      <c:catAx>
        <c:axId val="52927488"/>
        <c:scaling>
          <c:orientation val="minMax"/>
        </c:scaling>
        <c:axPos val="b"/>
        <c:numFmt formatCode="d/m" sourceLinked="0"/>
        <c:majorTickMark val="none"/>
        <c:tickLblPos val="nextTo"/>
        <c:txPr>
          <a:bodyPr rot="-5400000" vert="horz"/>
          <a:lstStyle/>
          <a:p>
            <a:pPr>
              <a:defRPr/>
            </a:pPr>
            <a:endParaRPr lang="en-US"/>
          </a:p>
        </c:txPr>
        <c:crossAx val="52941568"/>
        <c:crosses val="autoZero"/>
        <c:lblAlgn val="ctr"/>
        <c:lblOffset val="100"/>
      </c:catAx>
      <c:valAx>
        <c:axId val="52941568"/>
        <c:scaling>
          <c:orientation val="minMax"/>
          <c:max val="0.8"/>
          <c:min val="0"/>
        </c:scaling>
        <c:axPos val="l"/>
        <c:majorGridlines/>
        <c:numFmt formatCode="0%" sourceLinked="1"/>
        <c:majorTickMark val="none"/>
        <c:tickLblPos val="nextTo"/>
        <c:spPr>
          <a:ln w="9525">
            <a:noFill/>
          </a:ln>
        </c:spPr>
        <c:crossAx val="52927488"/>
        <c:crosses val="autoZero"/>
        <c:crossBetween val="between"/>
      </c:valAx>
      <c:valAx>
        <c:axId val="52943104"/>
        <c:scaling>
          <c:orientation val="minMax"/>
        </c:scaling>
        <c:axPos val="r"/>
        <c:numFmt formatCode="General" sourceLinked="1"/>
        <c:tickLblPos val="nextTo"/>
        <c:crossAx val="52957184"/>
        <c:crosses val="max"/>
        <c:crossBetween val="between"/>
      </c:valAx>
      <c:dateAx>
        <c:axId val="52957184"/>
        <c:scaling>
          <c:orientation val="minMax"/>
        </c:scaling>
        <c:delete val="1"/>
        <c:axPos val="b"/>
        <c:numFmt formatCode="dd\-mmm" sourceLinked="1"/>
        <c:tickLblPos val="none"/>
        <c:crossAx val="52943104"/>
        <c:crosses val="autoZero"/>
        <c:auto val="1"/>
        <c:lblOffset val="100"/>
      </c:dateAx>
    </c:plotArea>
    <c:legend>
      <c:legendPos val="b"/>
    </c:legend>
    <c:plotVisOnly val="1"/>
    <c:dispBlanksAs val="gap"/>
  </c:chart>
  <c:printSettings>
    <c:headerFooter/>
    <c:pageMargins b="0.75000000000000577" l="0.70000000000000062" r="0.70000000000000062" t="0.750000000000005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Austria!$M$6:$M$57</c:f>
              <c:numCache>
                <c:formatCode>General</c:formatCode>
                <c:ptCount val="52"/>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pt idx="37">
                  <c:v>9</c:v>
                </c:pt>
                <c:pt idx="38">
                  <c:v>17</c:v>
                </c:pt>
                <c:pt idx="39">
                  <c:v>21</c:v>
                </c:pt>
                <c:pt idx="40">
                  <c:v>12</c:v>
                </c:pt>
                <c:pt idx="41">
                  <c:v>9</c:v>
                </c:pt>
                <c:pt idx="42">
                  <c:v>18</c:v>
                </c:pt>
                <c:pt idx="43">
                  <c:v>21</c:v>
                </c:pt>
                <c:pt idx="44">
                  <c:v>19</c:v>
                </c:pt>
                <c:pt idx="45">
                  <c:v>12</c:v>
                </c:pt>
                <c:pt idx="46">
                  <c:v>8</c:v>
                </c:pt>
                <c:pt idx="47">
                  <c:v>6</c:v>
                </c:pt>
                <c:pt idx="48">
                  <c:v>6</c:v>
                </c:pt>
                <c:pt idx="49">
                  <c:v>7</c:v>
                </c:pt>
                <c:pt idx="50">
                  <c:v>20</c:v>
                </c:pt>
              </c:numCache>
            </c:numRef>
          </c:val>
        </c:ser>
        <c:gapWidth val="75"/>
        <c:overlap val="-25"/>
        <c:axId val="52967680"/>
        <c:axId val="52969472"/>
      </c:barChart>
      <c:dateAx>
        <c:axId val="52967680"/>
        <c:scaling>
          <c:orientation val="minMax"/>
        </c:scaling>
        <c:axPos val="b"/>
        <c:numFmt formatCode="dd\-mmm" sourceLinked="1"/>
        <c:majorTickMark val="none"/>
        <c:tickLblPos val="nextTo"/>
        <c:crossAx val="52969472"/>
        <c:crosses val="autoZero"/>
        <c:auto val="1"/>
        <c:lblOffset val="100"/>
      </c:dateAx>
      <c:valAx>
        <c:axId val="52969472"/>
        <c:scaling>
          <c:orientation val="minMax"/>
        </c:scaling>
        <c:axPos val="l"/>
        <c:majorGridlines/>
        <c:numFmt formatCode="#,##0" sourceLinked="0"/>
        <c:majorTickMark val="none"/>
        <c:tickLblPos val="nextTo"/>
        <c:spPr>
          <a:ln w="9525">
            <a:noFill/>
          </a:ln>
        </c:spPr>
        <c:crossAx val="52967680"/>
        <c:crosses val="autoZero"/>
        <c:crossBetween val="between"/>
      </c:valAx>
    </c:plotArea>
    <c:plotVisOnly val="1"/>
  </c:chart>
  <c:printSettings>
    <c:headerFooter/>
    <c:pageMargins b="0.750000000000006" l="0.70000000000000062" r="0.70000000000000062" t="0.75000000000000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UK!$G$6:$G$62</c:f>
              <c:numCache>
                <c:formatCode>#,##0</c:formatCode>
                <c:ptCount val="57"/>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pt idx="42">
                  <c:v>98476</c:v>
                </c:pt>
                <c:pt idx="43">
                  <c:v>103093</c:v>
                </c:pt>
                <c:pt idx="44">
                  <c:v>108692</c:v>
                </c:pt>
                <c:pt idx="45">
                  <c:v>114217</c:v>
                </c:pt>
                <c:pt idx="46">
                  <c:v>120067</c:v>
                </c:pt>
                <c:pt idx="47">
                  <c:v>124743</c:v>
                </c:pt>
                <c:pt idx="48">
                  <c:v>129044</c:v>
                </c:pt>
                <c:pt idx="49">
                  <c:v>133495</c:v>
                </c:pt>
                <c:pt idx="50">
                  <c:v>138078</c:v>
                </c:pt>
                <c:pt idx="51">
                  <c:v>143464</c:v>
                </c:pt>
                <c:pt idx="52">
                  <c:v>148377</c:v>
                </c:pt>
                <c:pt idx="53">
                  <c:v>152840</c:v>
                </c:pt>
                <c:pt idx="54">
                  <c:v>157149</c:v>
                </c:pt>
                <c:pt idx="55">
                  <c:v>161145</c:v>
                </c:pt>
              </c:numCache>
            </c:numRef>
          </c:val>
        </c:ser>
        <c:gapWidth val="75"/>
        <c:overlap val="-25"/>
        <c:axId val="53064064"/>
        <c:axId val="53054080"/>
      </c:barChart>
      <c:lineChart>
        <c:grouping val="standard"/>
        <c:ser>
          <c:idx val="1"/>
          <c:order val="1"/>
          <c:tx>
            <c:strRef>
              <c:f>UK!$J$4</c:f>
              <c:strCache>
                <c:ptCount val="1"/>
                <c:pt idx="0">
                  <c:v>7DMA%</c:v>
                </c:pt>
              </c:strCache>
            </c:strRef>
          </c:tx>
          <c:marker>
            <c:symbol val="none"/>
          </c:marker>
          <c:trendline>
            <c:trendlineType val="exp"/>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UK!$J$6:$J$62</c:f>
              <c:numCache>
                <c:formatCode>0%</c:formatCode>
                <c:ptCount val="57"/>
                <c:pt idx="7">
                  <c:v>0.27562769427703526</c:v>
                </c:pt>
                <c:pt idx="8">
                  <c:v>0.26558019701726177</c:v>
                </c:pt>
                <c:pt idx="9">
                  <c:v>0.25631606395062317</c:v>
                </c:pt>
                <c:pt idx="10">
                  <c:v>0.27985431360631369</c:v>
                </c:pt>
                <c:pt idx="11">
                  <c:v>0.26484470219915496</c:v>
                </c:pt>
                <c:pt idx="12">
                  <c:v>0.25533752046233371</c:v>
                </c:pt>
                <c:pt idx="13">
                  <c:v>0.26542687125222536</c:v>
                </c:pt>
                <c:pt idx="14">
                  <c:v>0.28623005414418107</c:v>
                </c:pt>
                <c:pt idx="15">
                  <c:v>0.28083725495026263</c:v>
                </c:pt>
                <c:pt idx="16">
                  <c:v>0.26167626133276706</c:v>
                </c:pt>
                <c:pt idx="17">
                  <c:v>0.23757382598252849</c:v>
                </c:pt>
                <c:pt idx="18">
                  <c:v>0.22505203725403131</c:v>
                </c:pt>
                <c:pt idx="19">
                  <c:v>0.23374956636249253</c:v>
                </c:pt>
                <c:pt idx="20">
                  <c:v>0.22672307967544811</c:v>
                </c:pt>
                <c:pt idx="21">
                  <c:v>0.20288065822005155</c:v>
                </c:pt>
                <c:pt idx="22">
                  <c:v>0.19981839151184319</c:v>
                </c:pt>
                <c:pt idx="23">
                  <c:v>0.20396898169024305</c:v>
                </c:pt>
                <c:pt idx="24">
                  <c:v>0.19185650475362501</c:v>
                </c:pt>
                <c:pt idx="25">
                  <c:v>0.19326355743491191</c:v>
                </c:pt>
                <c:pt idx="26">
                  <c:v>0.1881206615799523</c:v>
                </c:pt>
                <c:pt idx="27">
                  <c:v>0.17687998366910546</c:v>
                </c:pt>
                <c:pt idx="28">
                  <c:v>0.17575979980404383</c:v>
                </c:pt>
                <c:pt idx="29">
                  <c:v>0.16441238266711358</c:v>
                </c:pt>
                <c:pt idx="30">
                  <c:v>0.14791344506406331</c:v>
                </c:pt>
                <c:pt idx="31">
                  <c:v>0.13688341661629444</c:v>
                </c:pt>
                <c:pt idx="32">
                  <c:v>0.136669228367226</c:v>
                </c:pt>
                <c:pt idx="33">
                  <c:v>0.12886543260968361</c:v>
                </c:pt>
                <c:pt idx="34">
                  <c:v>0.11951024956357845</c:v>
                </c:pt>
                <c:pt idx="35">
                  <c:v>0.10925234460976292</c:v>
                </c:pt>
                <c:pt idx="36">
                  <c:v>9.8799431665007695E-2</c:v>
                </c:pt>
                <c:pt idx="37">
                  <c:v>9.9002122782558891E-2</c:v>
                </c:pt>
                <c:pt idx="38">
                  <c:v>9.5158036024628689E-2</c:v>
                </c:pt>
                <c:pt idx="39">
                  <c:v>8.459680272578278E-2</c:v>
                </c:pt>
                <c:pt idx="40">
                  <c:v>8.0595315894871788E-2</c:v>
                </c:pt>
                <c:pt idx="41">
                  <c:v>7.9002196784143761E-2</c:v>
                </c:pt>
                <c:pt idx="42">
                  <c:v>7.1703802337601666E-2</c:v>
                </c:pt>
                <c:pt idx="43">
                  <c:v>6.8284316097690853E-2</c:v>
                </c:pt>
                <c:pt idx="44">
                  <c:v>5.6986367889036202E-2</c:v>
                </c:pt>
                <c:pt idx="45">
                  <c:v>5.4112578149300185E-2</c:v>
                </c:pt>
                <c:pt idx="46">
                  <c:v>5.1866000944907328E-2</c:v>
                </c:pt>
                <c:pt idx="47">
                  <c:v>5.0069652958700459E-2</c:v>
                </c:pt>
                <c:pt idx="48">
                  <c:v>4.652897908774304E-2</c:v>
                </c:pt>
                <c:pt idx="49">
                  <c:v>4.445151874444634E-2</c:v>
                </c:pt>
                <c:pt idx="50">
                  <c:v>4.2658140705787231E-2</c:v>
                </c:pt>
                <c:pt idx="51">
                  <c:v>4.0471962442763951E-2</c:v>
                </c:pt>
                <c:pt idx="52">
                  <c:v>3.8102507737674172E-2</c:v>
                </c:pt>
                <c:pt idx="53">
                  <c:v>3.5082577851356093E-2</c:v>
                </c:pt>
                <c:pt idx="54">
                  <c:v>3.3546571997974874E-2</c:v>
                </c:pt>
                <c:pt idx="55">
                  <c:v>3.2253601756077055E-2</c:v>
                </c:pt>
              </c:numCache>
            </c:numRef>
          </c:val>
          <c:smooth val="1"/>
        </c:ser>
        <c:marker val="1"/>
        <c:axId val="53038464"/>
        <c:axId val="53052544"/>
      </c:lineChart>
      <c:catAx>
        <c:axId val="53038464"/>
        <c:scaling>
          <c:orientation val="minMax"/>
        </c:scaling>
        <c:axPos val="b"/>
        <c:numFmt formatCode="d/m" sourceLinked="0"/>
        <c:majorTickMark val="none"/>
        <c:tickLblPos val="nextTo"/>
        <c:txPr>
          <a:bodyPr rot="-5400000" vert="horz"/>
          <a:lstStyle/>
          <a:p>
            <a:pPr>
              <a:defRPr/>
            </a:pPr>
            <a:endParaRPr lang="en-US"/>
          </a:p>
        </c:txPr>
        <c:crossAx val="53052544"/>
        <c:crosses val="autoZero"/>
        <c:lblAlgn val="ctr"/>
        <c:lblOffset val="100"/>
      </c:catAx>
      <c:valAx>
        <c:axId val="53052544"/>
        <c:scaling>
          <c:orientation val="minMax"/>
          <c:max val="0.4"/>
          <c:min val="0"/>
        </c:scaling>
        <c:axPos val="l"/>
        <c:majorGridlines/>
        <c:numFmt formatCode="0%" sourceLinked="1"/>
        <c:majorTickMark val="none"/>
        <c:tickLblPos val="nextTo"/>
        <c:spPr>
          <a:ln w="9525">
            <a:noFill/>
          </a:ln>
        </c:spPr>
        <c:crossAx val="53038464"/>
        <c:crosses val="autoZero"/>
        <c:crossBetween val="between"/>
      </c:valAx>
      <c:valAx>
        <c:axId val="53054080"/>
        <c:scaling>
          <c:orientation val="minMax"/>
        </c:scaling>
        <c:axPos val="r"/>
        <c:numFmt formatCode="#,##0" sourceLinked="1"/>
        <c:tickLblPos val="nextTo"/>
        <c:crossAx val="53064064"/>
        <c:crosses val="max"/>
        <c:crossBetween val="between"/>
      </c:valAx>
      <c:dateAx>
        <c:axId val="53064064"/>
        <c:scaling>
          <c:orientation val="minMax"/>
        </c:scaling>
        <c:delete val="1"/>
        <c:axPos val="b"/>
        <c:numFmt formatCode="dd\-mmm" sourceLinked="1"/>
        <c:tickLblPos val="none"/>
        <c:crossAx val="53054080"/>
        <c:crosses val="autoZero"/>
        <c:auto val="1"/>
        <c:lblOffset val="100"/>
      </c:dateAx>
    </c:plotArea>
    <c:legend>
      <c:legendPos val="b"/>
      <c:layout/>
    </c:legend>
    <c:plotVisOnly val="1"/>
    <c:dispBlanksAs val="gap"/>
  </c:chart>
  <c:printSettings>
    <c:headerFooter/>
    <c:pageMargins b="0.750000000000006" l="0.70000000000000062" r="0.70000000000000062" t="0.750000000000006"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UK!$D$6:$D$62</c:f>
              <c:numCache>
                <c:formatCode>#,##0</c:formatCode>
                <c:ptCount val="57"/>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pt idx="42">
                  <c:v>11170</c:v>
                </c:pt>
                <c:pt idx="43">
                  <c:v>13839</c:v>
                </c:pt>
                <c:pt idx="44">
                  <c:v>13943</c:v>
                </c:pt>
                <c:pt idx="45">
                  <c:v>15472</c:v>
                </c:pt>
                <c:pt idx="46">
                  <c:v>15944</c:v>
                </c:pt>
                <c:pt idx="47">
                  <c:v>13077</c:v>
                </c:pt>
                <c:pt idx="48">
                  <c:v>11626</c:v>
                </c:pt>
                <c:pt idx="49">
                  <c:v>13522</c:v>
                </c:pt>
                <c:pt idx="50">
                  <c:v>14629</c:v>
                </c:pt>
                <c:pt idx="51">
                  <c:v>18401</c:v>
                </c:pt>
                <c:pt idx="52">
                  <c:v>73614</c:v>
                </c:pt>
                <c:pt idx="53">
                  <c:v>25577</c:v>
                </c:pt>
                <c:pt idx="54">
                  <c:v>26355</c:v>
                </c:pt>
                <c:pt idx="55">
                  <c:v>29571</c:v>
                </c:pt>
              </c:numCache>
            </c:numRef>
          </c:val>
        </c:ser>
        <c:gapWidth val="75"/>
        <c:overlap val="-25"/>
        <c:axId val="53069312"/>
        <c:axId val="53215616"/>
      </c:barChart>
      <c:dateAx>
        <c:axId val="53069312"/>
        <c:scaling>
          <c:orientation val="minMax"/>
        </c:scaling>
        <c:axPos val="b"/>
        <c:numFmt formatCode="dd\-mmm" sourceLinked="1"/>
        <c:majorTickMark val="none"/>
        <c:tickLblPos val="nextTo"/>
        <c:crossAx val="53215616"/>
        <c:crosses val="autoZero"/>
        <c:auto val="1"/>
        <c:lblOffset val="100"/>
      </c:dateAx>
      <c:valAx>
        <c:axId val="53215616"/>
        <c:scaling>
          <c:orientation val="minMax"/>
        </c:scaling>
        <c:axPos val="l"/>
        <c:majorGridlines/>
        <c:numFmt formatCode="#,##0" sourceLinked="0"/>
        <c:majorTickMark val="none"/>
        <c:tickLblPos val="nextTo"/>
        <c:spPr>
          <a:ln w="9525">
            <a:noFill/>
          </a:ln>
        </c:spPr>
        <c:crossAx val="53069312"/>
        <c:crosses val="autoZero"/>
        <c:crossBetween val="between"/>
      </c:valAx>
    </c:plotArea>
    <c:plotVisOnly val="1"/>
  </c:chart>
  <c:printSettings>
    <c:headerFooter/>
    <c:pageMargins b="0.75000000000000577" l="0.70000000000000062" r="0.70000000000000062" t="0.7500000000000057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UK!$H$6:$H$62</c:f>
              <c:numCache>
                <c:formatCode>#,##0</c:formatCode>
                <c:ptCount val="57"/>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pt idx="42">
                  <c:v>4603</c:v>
                </c:pt>
                <c:pt idx="43">
                  <c:v>4617</c:v>
                </c:pt>
                <c:pt idx="44">
                  <c:v>5599</c:v>
                </c:pt>
                <c:pt idx="45">
                  <c:v>5525</c:v>
                </c:pt>
                <c:pt idx="46">
                  <c:v>5850</c:v>
                </c:pt>
                <c:pt idx="47">
                  <c:v>4676</c:v>
                </c:pt>
                <c:pt idx="48">
                  <c:v>4301</c:v>
                </c:pt>
                <c:pt idx="49">
                  <c:v>4451</c:v>
                </c:pt>
                <c:pt idx="50">
                  <c:v>4583</c:v>
                </c:pt>
                <c:pt idx="51">
                  <c:v>5386</c:v>
                </c:pt>
                <c:pt idx="52">
                  <c:v>4913</c:v>
                </c:pt>
                <c:pt idx="53">
                  <c:v>4463</c:v>
                </c:pt>
                <c:pt idx="54">
                  <c:v>4309</c:v>
                </c:pt>
                <c:pt idx="55">
                  <c:v>3996</c:v>
                </c:pt>
              </c:numCache>
            </c:numRef>
          </c:val>
        </c:ser>
        <c:gapWidth val="75"/>
        <c:overlap val="-25"/>
        <c:axId val="53238784"/>
        <c:axId val="53248768"/>
      </c:barChart>
      <c:dateAx>
        <c:axId val="53238784"/>
        <c:scaling>
          <c:orientation val="minMax"/>
        </c:scaling>
        <c:axPos val="b"/>
        <c:numFmt formatCode="dd\-mmm" sourceLinked="1"/>
        <c:majorTickMark val="none"/>
        <c:tickLblPos val="nextTo"/>
        <c:crossAx val="53248768"/>
        <c:crosses val="autoZero"/>
        <c:auto val="1"/>
        <c:lblOffset val="100"/>
      </c:dateAx>
      <c:valAx>
        <c:axId val="53248768"/>
        <c:scaling>
          <c:orientation val="minMax"/>
        </c:scaling>
        <c:axPos val="l"/>
        <c:majorGridlines/>
        <c:numFmt formatCode="#,##0" sourceLinked="0"/>
        <c:majorTickMark val="none"/>
        <c:tickLblPos val="nextTo"/>
        <c:spPr>
          <a:ln w="9525">
            <a:noFill/>
          </a:ln>
        </c:spPr>
        <c:crossAx val="53238784"/>
        <c:crosses val="autoZero"/>
        <c:crossBetween val="between"/>
      </c:valAx>
    </c:plotArea>
    <c:plotVisOnly val="1"/>
  </c:chart>
  <c:printSettings>
    <c:headerFooter/>
    <c:pageMargins b="0.750000000000006" l="0.70000000000000062" r="0.70000000000000062" t="0.75000000000000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UK!$A$11:$A$62</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UK!$L$11:$L$62</c:f>
              <c:numCache>
                <c:formatCode>#,##0</c:formatCode>
                <c:ptCount val="52"/>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pt idx="37">
                  <c:v>12868</c:v>
                </c:pt>
                <c:pt idx="38">
                  <c:v>13729</c:v>
                </c:pt>
                <c:pt idx="39">
                  <c:v>14576</c:v>
                </c:pt>
                <c:pt idx="40">
                  <c:v>15464</c:v>
                </c:pt>
                <c:pt idx="41">
                  <c:v>16060</c:v>
                </c:pt>
                <c:pt idx="42">
                  <c:v>16509</c:v>
                </c:pt>
                <c:pt idx="43">
                  <c:v>17337</c:v>
                </c:pt>
                <c:pt idx="44">
                  <c:v>18100</c:v>
                </c:pt>
                <c:pt idx="45">
                  <c:v>18738</c:v>
                </c:pt>
                <c:pt idx="46">
                  <c:v>19506</c:v>
                </c:pt>
                <c:pt idx="47">
                  <c:v>20319</c:v>
                </c:pt>
                <c:pt idx="48">
                  <c:v>20732</c:v>
                </c:pt>
                <c:pt idx="49">
                  <c:v>21092</c:v>
                </c:pt>
                <c:pt idx="50">
                  <c:v>21678</c:v>
                </c:pt>
              </c:numCache>
            </c:numRef>
          </c:val>
        </c:ser>
        <c:gapWidth val="75"/>
        <c:overlap val="-25"/>
        <c:axId val="53420800"/>
        <c:axId val="53419008"/>
      </c:barChart>
      <c:lineChart>
        <c:grouping val="standard"/>
        <c:ser>
          <c:idx val="1"/>
          <c:order val="1"/>
          <c:tx>
            <c:strRef>
              <c:f>UK!$O$4</c:f>
              <c:strCache>
                <c:ptCount val="1"/>
                <c:pt idx="0">
                  <c:v>7DMA%</c:v>
                </c:pt>
              </c:strCache>
            </c:strRef>
          </c:tx>
          <c:marker>
            <c:symbol val="none"/>
          </c:marker>
          <c:trendline>
            <c:trendlineType val="exp"/>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UK!$O$11:$O$62</c:f>
              <c:numCache>
                <c:formatCode>0%</c:formatCode>
                <c:ptCount val="52"/>
                <c:pt idx="4">
                  <c:v>0.48333333333333334</c:v>
                </c:pt>
                <c:pt idx="5">
                  <c:v>0.47034632034632035</c:v>
                </c:pt>
                <c:pt idx="6">
                  <c:v>0.56558441558441552</c:v>
                </c:pt>
                <c:pt idx="7">
                  <c:v>0.43293135435992575</c:v>
                </c:pt>
                <c:pt idx="8">
                  <c:v>0.44591836734693885</c:v>
                </c:pt>
                <c:pt idx="9">
                  <c:v>0.46469771006994354</c:v>
                </c:pt>
                <c:pt idx="10">
                  <c:v>0.48392847930071275</c:v>
                </c:pt>
                <c:pt idx="11">
                  <c:v>0.50238086025309359</c:v>
                </c:pt>
                <c:pt idx="12">
                  <c:v>0.41770847049595822</c:v>
                </c:pt>
                <c:pt idx="13">
                  <c:v>0.35190017292800391</c:v>
                </c:pt>
                <c:pt idx="14">
                  <c:v>0.2977204939389706</c:v>
                </c:pt>
                <c:pt idx="15">
                  <c:v>0.29326226560014523</c:v>
                </c:pt>
                <c:pt idx="16">
                  <c:v>0.24142040877197241</c:v>
                </c:pt>
                <c:pt idx="17">
                  <c:v>0.22119117563951346</c:v>
                </c:pt>
                <c:pt idx="18">
                  <c:v>0.23318862167675186</c:v>
                </c:pt>
                <c:pt idx="19">
                  <c:v>0.23692745223945863</c:v>
                </c:pt>
                <c:pt idx="20">
                  <c:v>0.23679808916906528</c:v>
                </c:pt>
                <c:pt idx="21">
                  <c:v>0.23028508717691135</c:v>
                </c:pt>
                <c:pt idx="22">
                  <c:v>0.23184152980145098</c:v>
                </c:pt>
                <c:pt idx="23">
                  <c:v>0.26224227489493396</c:v>
                </c:pt>
                <c:pt idx="24">
                  <c:v>0.26208670575483556</c:v>
                </c:pt>
                <c:pt idx="25">
                  <c:v>0.25080350467610774</c:v>
                </c:pt>
                <c:pt idx="26">
                  <c:v>0.22992320505251679</c:v>
                </c:pt>
                <c:pt idx="27">
                  <c:v>0.22112556930010774</c:v>
                </c:pt>
                <c:pt idx="28">
                  <c:v>0.21295931984780772</c:v>
                </c:pt>
                <c:pt idx="29">
                  <c:v>0.19520080550480848</c:v>
                </c:pt>
                <c:pt idx="30">
                  <c:v>0.17200030559528659</c:v>
                </c:pt>
                <c:pt idx="31">
                  <c:v>0.15517390424829877</c:v>
                </c:pt>
                <c:pt idx="32">
                  <c:v>0.13926982176039185</c:v>
                </c:pt>
                <c:pt idx="33">
                  <c:v>0.12583735066362886</c:v>
                </c:pt>
                <c:pt idx="34">
                  <c:v>0.11599639630091955</c:v>
                </c:pt>
                <c:pt idx="35">
                  <c:v>0.11287481949193201</c:v>
                </c:pt>
                <c:pt idx="36">
                  <c:v>0.1017871517433447</c:v>
                </c:pt>
                <c:pt idx="37">
                  <c:v>8.9009830030247317E-2</c:v>
                </c:pt>
                <c:pt idx="38">
                  <c:v>8.0834573668989967E-2</c:v>
                </c:pt>
                <c:pt idx="39">
                  <c:v>7.2099776518234099E-2</c:v>
                </c:pt>
                <c:pt idx="40">
                  <c:v>6.6179128515215596E-2</c:v>
                </c:pt>
                <c:pt idx="41">
                  <c:v>6.1023159427822264E-2</c:v>
                </c:pt>
                <c:pt idx="42">
                  <c:v>5.5364964863297832E-2</c:v>
                </c:pt>
                <c:pt idx="43">
                  <c:v>5.2719414139725744E-2</c:v>
                </c:pt>
                <c:pt idx="44">
                  <c:v>5.0027088723304622E-2</c:v>
                </c:pt>
                <c:pt idx="45">
                  <c:v>4.550401072827083E-2</c:v>
                </c:pt>
                <c:pt idx="46">
                  <c:v>4.2545726054322115E-2</c:v>
                </c:pt>
                <c:pt idx="47">
                  <c:v>3.9796785992840214E-2</c:v>
                </c:pt>
                <c:pt idx="48">
                  <c:v>3.7194596800634035E-2</c:v>
                </c:pt>
                <c:pt idx="49">
                  <c:v>3.5681282794555215E-2</c:v>
                </c:pt>
                <c:pt idx="50">
                  <c:v>3.2485366294776954E-2</c:v>
                </c:pt>
              </c:numCache>
            </c:numRef>
          </c:val>
          <c:smooth val="1"/>
        </c:ser>
        <c:marker val="1"/>
        <c:axId val="53415936"/>
        <c:axId val="53417472"/>
      </c:lineChart>
      <c:catAx>
        <c:axId val="53415936"/>
        <c:scaling>
          <c:orientation val="minMax"/>
        </c:scaling>
        <c:axPos val="b"/>
        <c:numFmt formatCode="d/m" sourceLinked="0"/>
        <c:majorTickMark val="none"/>
        <c:tickLblPos val="nextTo"/>
        <c:txPr>
          <a:bodyPr rot="-5400000" vert="horz"/>
          <a:lstStyle/>
          <a:p>
            <a:pPr>
              <a:defRPr/>
            </a:pPr>
            <a:endParaRPr lang="en-US"/>
          </a:p>
        </c:txPr>
        <c:crossAx val="53417472"/>
        <c:crosses val="autoZero"/>
        <c:lblAlgn val="ctr"/>
        <c:lblOffset val="100"/>
      </c:catAx>
      <c:valAx>
        <c:axId val="53417472"/>
        <c:scaling>
          <c:orientation val="minMax"/>
          <c:max val="0.70000000000000051"/>
        </c:scaling>
        <c:axPos val="l"/>
        <c:majorGridlines/>
        <c:numFmt formatCode="0%" sourceLinked="1"/>
        <c:majorTickMark val="none"/>
        <c:tickLblPos val="nextTo"/>
        <c:spPr>
          <a:ln w="9525">
            <a:noFill/>
          </a:ln>
        </c:spPr>
        <c:crossAx val="53415936"/>
        <c:crosses val="autoZero"/>
        <c:crossBetween val="between"/>
      </c:valAx>
      <c:valAx>
        <c:axId val="53419008"/>
        <c:scaling>
          <c:orientation val="minMax"/>
        </c:scaling>
        <c:axPos val="r"/>
        <c:numFmt formatCode="#,##0" sourceLinked="1"/>
        <c:tickLblPos val="nextTo"/>
        <c:crossAx val="53420800"/>
        <c:crosses val="max"/>
        <c:crossBetween val="between"/>
      </c:valAx>
      <c:dateAx>
        <c:axId val="53420800"/>
        <c:scaling>
          <c:orientation val="minMax"/>
        </c:scaling>
        <c:delete val="1"/>
        <c:axPos val="b"/>
        <c:numFmt formatCode="dd\-mmm" sourceLinked="1"/>
        <c:tickLblPos val="none"/>
        <c:crossAx val="53419008"/>
        <c:crosses val="autoZero"/>
        <c:auto val="1"/>
        <c:lblOffset val="100"/>
      </c:dateAx>
    </c:plotArea>
    <c:legend>
      <c:legendPos val="b"/>
      <c:layout/>
    </c:legend>
    <c:plotVisOnly val="1"/>
    <c:dispBlanksAs val="gap"/>
  </c:chart>
  <c:printSettings>
    <c:headerFooter/>
    <c:pageMargins b="0.750000000000006" l="0.70000000000000062" r="0.70000000000000062" t="0.75000000000000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59</xdr:row>
      <xdr:rowOff>53340</xdr:rowOff>
    </xdr:from>
    <xdr:to>
      <xdr:col>11</xdr:col>
      <xdr:colOff>464820</xdr:colOff>
      <xdr:row>77</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59</xdr:row>
      <xdr:rowOff>45720</xdr:rowOff>
    </xdr:from>
    <xdr:to>
      <xdr:col>20</xdr:col>
      <xdr:colOff>434340</xdr:colOff>
      <xdr:row>77</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59055</xdr:colOff>
      <xdr:row>31</xdr:row>
      <xdr:rowOff>9526</xdr:rowOff>
    </xdr:from>
    <xdr:to>
      <xdr:col>28</xdr:col>
      <xdr:colOff>379095</xdr:colOff>
      <xdr:row>57</xdr:row>
      <xdr:rowOff>93346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59</xdr:row>
      <xdr:rowOff>38100</xdr:rowOff>
    </xdr:from>
    <xdr:to>
      <xdr:col>28</xdr:col>
      <xdr:colOff>396240</xdr:colOff>
      <xdr:row>77</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57</xdr:row>
      <xdr:rowOff>175259</xdr:rowOff>
    </xdr:from>
    <xdr:to>
      <xdr:col>2</xdr:col>
      <xdr:colOff>371475</xdr:colOff>
      <xdr:row>81</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0.11992</cdr:x>
      <cdr:y>0.71464</cdr:y>
    </cdr:from>
    <cdr:to>
      <cdr:x>0.13622</cdr:x>
      <cdr:y>0.87901</cdr:y>
    </cdr:to>
    <cdr:sp macro="" textlink="">
      <cdr:nvSpPr>
        <cdr:cNvPr id="2" name="Rectangle 1"/>
        <cdr:cNvSpPr/>
      </cdr:nvSpPr>
      <cdr:spPr>
        <a:xfrm xmlns:a="http://schemas.openxmlformats.org/drawingml/2006/main">
          <a:off x="915635" y="3084905"/>
          <a:ext cx="124454" cy="709541"/>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7619</xdr:rowOff>
    </xdr:from>
    <xdr:to>
      <xdr:col>28</xdr:col>
      <xdr:colOff>381000</xdr:colOff>
      <xdr:row>31</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62</xdr:row>
      <xdr:rowOff>139065</xdr:rowOff>
    </xdr:from>
    <xdr:to>
      <xdr:col>11</xdr:col>
      <xdr:colOff>464820</xdr:colOff>
      <xdr:row>81</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62</xdr:row>
      <xdr:rowOff>131445</xdr:rowOff>
    </xdr:from>
    <xdr:to>
      <xdr:col>20</xdr:col>
      <xdr:colOff>434340</xdr:colOff>
      <xdr:row>80</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33</xdr:row>
      <xdr:rowOff>76200</xdr:rowOff>
    </xdr:from>
    <xdr:to>
      <xdr:col>28</xdr:col>
      <xdr:colOff>388620</xdr:colOff>
      <xdr:row>61</xdr:row>
      <xdr:rowOff>55245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62</xdr:row>
      <xdr:rowOff>123825</xdr:rowOff>
    </xdr:from>
    <xdr:to>
      <xdr:col>28</xdr:col>
      <xdr:colOff>396240</xdr:colOff>
      <xdr:row>80</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0.26271</cdr:x>
      <cdr:y>0.77371</cdr:y>
    </cdr:from>
    <cdr:to>
      <cdr:x>0.28267</cdr:x>
      <cdr:y>0.90059</cdr:y>
    </cdr:to>
    <cdr:sp macro="" textlink="">
      <cdr:nvSpPr>
        <cdr:cNvPr id="3" name="Rectangle 2"/>
        <cdr:cNvSpPr/>
      </cdr:nvSpPr>
      <cdr:spPr>
        <a:xfrm xmlns:a="http://schemas.openxmlformats.org/drawingml/2006/main">
          <a:off x="2005891" y="3929466"/>
          <a:ext cx="152399" cy="64438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73</xdr:row>
      <xdr:rowOff>120015</xdr:rowOff>
    </xdr:from>
    <xdr:to>
      <xdr:col>11</xdr:col>
      <xdr:colOff>464820</xdr:colOff>
      <xdr:row>91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73</xdr:row>
      <xdr:rowOff>112395</xdr:rowOff>
    </xdr:from>
    <xdr:to>
      <xdr:col>20</xdr:col>
      <xdr:colOff>434340</xdr:colOff>
      <xdr:row>91</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71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73</xdr:row>
      <xdr:rowOff>104775</xdr:rowOff>
    </xdr:from>
    <xdr:to>
      <xdr:col>28</xdr:col>
      <xdr:colOff>396240</xdr:colOff>
      <xdr:row>91</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0.23595</cdr:x>
      <cdr:y>0.77272</cdr:y>
    </cdr:from>
    <cdr:to>
      <cdr:x>0.25225</cdr:x>
      <cdr:y>0.93709</cdr:y>
    </cdr:to>
    <cdr:sp macro="" textlink="">
      <cdr:nvSpPr>
        <cdr:cNvPr id="2" name="Rectangle 1"/>
        <cdr:cNvSpPr/>
      </cdr:nvSpPr>
      <cdr:spPr>
        <a:xfrm xmlns:a="http://schemas.openxmlformats.org/drawingml/2006/main">
          <a:off x="1801553" y="4910695"/>
          <a:ext cx="124455"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7.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363855</xdr:colOff>
      <xdr:row>62</xdr:row>
      <xdr:rowOff>81915</xdr:rowOff>
    </xdr:from>
    <xdr:to>
      <xdr:col>11</xdr:col>
      <xdr:colOff>455295</xdr:colOff>
      <xdr:row>80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36195</xdr:colOff>
      <xdr:row>62</xdr:row>
      <xdr:rowOff>93345</xdr:rowOff>
    </xdr:from>
    <xdr:to>
      <xdr:col>20</xdr:col>
      <xdr:colOff>462915</xdr:colOff>
      <xdr:row>80</xdr:row>
      <xdr:rowOff>139065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106680</xdr:colOff>
      <xdr:row>32</xdr:row>
      <xdr:rowOff>38100</xdr:rowOff>
    </xdr:from>
    <xdr:to>
      <xdr:col>28</xdr:col>
      <xdr:colOff>426720</xdr:colOff>
      <xdr:row>60</xdr:row>
      <xdr:rowOff>171449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36195</xdr:colOff>
      <xdr:row>62</xdr:row>
      <xdr:rowOff>95250</xdr:rowOff>
    </xdr:from>
    <xdr:to>
      <xdr:col>28</xdr:col>
      <xdr:colOff>462915</xdr:colOff>
      <xdr:row>80</xdr:row>
      <xdr:rowOff>140970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7" Type="http://schemas.openxmlformats.org/officeDocument/2006/relationships/comments" Target="../comments1.xm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ata.humdata.org/dataset/novel-coronavirus-2019-ncov-cas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experience.arcgis.com/experience/09f821667ce64bf7be6f9f87457ed9a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H245"/>
  <sheetViews>
    <sheetView topLeftCell="A184" zoomScaleNormal="100" workbookViewId="0">
      <selection activeCell="F244" sqref="F244"/>
    </sheetView>
  </sheetViews>
  <sheetFormatPr defaultRowHeight="15"/>
  <cols>
    <col min="1" max="1" width="14.7109375" customWidth="1"/>
    <col min="2" max="2" width="14.7109375" style="21" customWidth="1"/>
    <col min="3" max="6" width="14.7109375" style="2" customWidth="1"/>
  </cols>
  <sheetData>
    <row r="1" spans="1:8" s="7" customFormat="1">
      <c r="A1" s="7" t="s">
        <v>17</v>
      </c>
      <c r="B1" s="20" t="s">
        <v>0</v>
      </c>
      <c r="C1" s="9" t="s">
        <v>20</v>
      </c>
      <c r="D1" s="9" t="s">
        <v>18</v>
      </c>
      <c r="E1" s="9" t="s">
        <v>19</v>
      </c>
      <c r="F1" s="9" t="s">
        <v>21</v>
      </c>
    </row>
    <row r="3" spans="1:8">
      <c r="A3" t="s">
        <v>22</v>
      </c>
      <c r="B3" s="21">
        <v>43894</v>
      </c>
      <c r="C3" s="2">
        <v>16659</v>
      </c>
      <c r="D3" s="2">
        <v>85</v>
      </c>
      <c r="E3" s="2">
        <v>0</v>
      </c>
      <c r="H3" s="12" t="s">
        <v>11</v>
      </c>
    </row>
    <row r="4" spans="1:8">
      <c r="A4" t="s">
        <v>22</v>
      </c>
      <c r="B4" s="21">
        <v>43895</v>
      </c>
      <c r="C4" s="2">
        <v>19083</v>
      </c>
      <c r="D4" s="2">
        <v>115</v>
      </c>
      <c r="E4" s="2">
        <v>0</v>
      </c>
    </row>
    <row r="5" spans="1:8">
      <c r="A5" t="s">
        <v>22</v>
      </c>
      <c r="B5" s="21">
        <v>43896</v>
      </c>
      <c r="C5" s="2">
        <v>20338</v>
      </c>
      <c r="D5" s="2">
        <v>163</v>
      </c>
      <c r="E5" s="2">
        <v>1</v>
      </c>
    </row>
    <row r="6" spans="1:8">
      <c r="A6" t="s">
        <v>22</v>
      </c>
      <c r="B6" s="21">
        <v>43897</v>
      </c>
      <c r="C6" s="2">
        <v>21460</v>
      </c>
      <c r="D6" s="2">
        <v>206</v>
      </c>
      <c r="E6" s="2">
        <v>2</v>
      </c>
    </row>
    <row r="7" spans="1:8">
      <c r="A7" t="s">
        <v>22</v>
      </c>
      <c r="B7" s="21">
        <v>43898</v>
      </c>
      <c r="C7" s="2">
        <v>23513</v>
      </c>
      <c r="D7" s="2">
        <v>273</v>
      </c>
      <c r="E7" s="2">
        <v>2</v>
      </c>
    </row>
    <row r="8" spans="1:8">
      <c r="A8" t="s">
        <v>22</v>
      </c>
      <c r="B8" s="21">
        <v>43899</v>
      </c>
      <c r="C8" s="2">
        <v>24960</v>
      </c>
      <c r="D8" s="2">
        <v>321</v>
      </c>
      <c r="E8">
        <v>5</v>
      </c>
    </row>
    <row r="9" spans="1:8">
      <c r="A9" t="s">
        <v>22</v>
      </c>
      <c r="B9" s="21">
        <v>43900</v>
      </c>
      <c r="C9" s="2">
        <v>26261</v>
      </c>
      <c r="D9" s="2">
        <v>383</v>
      </c>
      <c r="E9">
        <v>6</v>
      </c>
    </row>
    <row r="10" spans="1:8">
      <c r="A10" t="s">
        <v>22</v>
      </c>
      <c r="B10" s="21">
        <v>43901</v>
      </c>
      <c r="C10" s="2">
        <v>27476</v>
      </c>
      <c r="D10" s="2">
        <v>460</v>
      </c>
      <c r="E10">
        <v>8</v>
      </c>
    </row>
    <row r="11" spans="1:8">
      <c r="A11" t="s">
        <v>22</v>
      </c>
      <c r="B11" s="21">
        <v>43902</v>
      </c>
      <c r="C11" s="2">
        <v>28764</v>
      </c>
      <c r="D11" s="2">
        <v>590</v>
      </c>
      <c r="E11">
        <v>10</v>
      </c>
    </row>
    <row r="12" spans="1:8">
      <c r="A12" t="s">
        <v>22</v>
      </c>
      <c r="B12" s="21">
        <v>43903</v>
      </c>
      <c r="C12" s="2">
        <v>32771</v>
      </c>
      <c r="D12" s="2">
        <v>798</v>
      </c>
      <c r="E12">
        <v>11</v>
      </c>
    </row>
    <row r="13" spans="1:8">
      <c r="A13" t="s">
        <v>22</v>
      </c>
      <c r="B13" s="21">
        <v>43904</v>
      </c>
      <c r="C13" s="2">
        <v>37746</v>
      </c>
      <c r="D13" s="2">
        <v>1140</v>
      </c>
      <c r="E13">
        <v>21</v>
      </c>
    </row>
    <row r="14" spans="1:8">
      <c r="A14" t="s">
        <v>22</v>
      </c>
      <c r="B14" s="21">
        <v>43905</v>
      </c>
      <c r="C14" s="2">
        <v>40279</v>
      </c>
      <c r="D14" s="2">
        <v>1391</v>
      </c>
      <c r="E14">
        <v>35</v>
      </c>
    </row>
    <row r="15" spans="1:8">
      <c r="A15" t="s">
        <v>22</v>
      </c>
      <c r="B15" s="21">
        <v>43906</v>
      </c>
      <c r="C15" s="2">
        <v>44105</v>
      </c>
      <c r="D15" s="2">
        <v>1543</v>
      </c>
      <c r="E15">
        <v>55</v>
      </c>
    </row>
    <row r="16" spans="1:8">
      <c r="A16" t="s">
        <v>22</v>
      </c>
      <c r="B16" s="21">
        <v>43907</v>
      </c>
      <c r="C16" s="2">
        <v>50442</v>
      </c>
      <c r="D16" s="2">
        <v>1950</v>
      </c>
      <c r="E16">
        <v>71</v>
      </c>
    </row>
    <row r="17" spans="1:5">
      <c r="A17" t="s">
        <v>22</v>
      </c>
      <c r="B17" s="21">
        <v>43908</v>
      </c>
      <c r="C17" s="2">
        <v>56221</v>
      </c>
      <c r="D17" s="2">
        <v>2626</v>
      </c>
      <c r="E17">
        <v>104</v>
      </c>
    </row>
    <row r="18" spans="1:5">
      <c r="A18" t="s">
        <v>22</v>
      </c>
      <c r="B18" s="21">
        <v>43909</v>
      </c>
      <c r="C18" s="2">
        <v>64621</v>
      </c>
      <c r="D18" s="2">
        <v>3269</v>
      </c>
      <c r="E18">
        <v>144</v>
      </c>
    </row>
    <row r="19" spans="1:5">
      <c r="A19" t="s">
        <v>22</v>
      </c>
      <c r="B19" s="21">
        <v>43910</v>
      </c>
      <c r="C19" s="2">
        <v>66976</v>
      </c>
      <c r="D19" s="2">
        <v>3983</v>
      </c>
      <c r="E19">
        <v>177</v>
      </c>
    </row>
    <row r="20" spans="1:5">
      <c r="A20" t="s">
        <v>22</v>
      </c>
      <c r="B20" s="21">
        <v>43911</v>
      </c>
      <c r="C20" s="2">
        <v>72818</v>
      </c>
      <c r="D20" s="2">
        <v>5018</v>
      </c>
      <c r="E20">
        <v>233</v>
      </c>
    </row>
    <row r="21" spans="1:5">
      <c r="A21" t="s">
        <v>22</v>
      </c>
      <c r="B21" s="21">
        <v>43912</v>
      </c>
      <c r="C21" s="2">
        <v>78340</v>
      </c>
      <c r="D21" s="2">
        <v>5683</v>
      </c>
      <c r="E21">
        <v>281</v>
      </c>
    </row>
    <row r="22" spans="1:5">
      <c r="A22" t="s">
        <v>22</v>
      </c>
      <c r="B22" s="21">
        <v>43913</v>
      </c>
      <c r="C22" s="2">
        <v>83945</v>
      </c>
      <c r="D22" s="2">
        <v>6650</v>
      </c>
      <c r="E22">
        <v>335</v>
      </c>
    </row>
    <row r="23" spans="1:5">
      <c r="A23" t="s">
        <v>22</v>
      </c>
      <c r="B23" s="21">
        <v>43914</v>
      </c>
      <c r="C23" s="2">
        <v>90436</v>
      </c>
      <c r="D23" s="3">
        <v>8077</v>
      </c>
      <c r="E23">
        <v>422</v>
      </c>
    </row>
    <row r="24" spans="1:5">
      <c r="A24" t="s">
        <v>22</v>
      </c>
      <c r="B24" s="21">
        <v>43915</v>
      </c>
      <c r="C24" s="2">
        <v>97019</v>
      </c>
      <c r="D24" s="2">
        <v>9529</v>
      </c>
      <c r="E24">
        <v>465</v>
      </c>
    </row>
    <row r="25" spans="1:5">
      <c r="A25" t="s">
        <v>22</v>
      </c>
      <c r="B25" s="21">
        <v>43916</v>
      </c>
      <c r="C25" s="2">
        <v>104866</v>
      </c>
      <c r="D25" s="2">
        <v>11658</v>
      </c>
      <c r="E25">
        <v>578</v>
      </c>
    </row>
    <row r="26" spans="1:5">
      <c r="A26" t="s">
        <v>22</v>
      </c>
      <c r="B26" s="21">
        <v>43917</v>
      </c>
      <c r="C26" s="2">
        <v>113777</v>
      </c>
      <c r="D26" s="2">
        <v>14543</v>
      </c>
      <c r="E26">
        <v>759</v>
      </c>
    </row>
    <row r="27" spans="1:5">
      <c r="A27" t="s">
        <v>22</v>
      </c>
      <c r="B27" s="21">
        <v>43918</v>
      </c>
      <c r="C27" s="2">
        <v>120766</v>
      </c>
      <c r="D27" s="2">
        <v>17089</v>
      </c>
      <c r="E27">
        <v>1019</v>
      </c>
    </row>
    <row r="28" spans="1:5">
      <c r="A28" t="s">
        <v>22</v>
      </c>
      <c r="B28" s="21">
        <v>43919</v>
      </c>
      <c r="C28" s="2">
        <v>127737</v>
      </c>
      <c r="D28" s="2">
        <v>19522</v>
      </c>
      <c r="E28">
        <v>1228</v>
      </c>
    </row>
    <row r="29" spans="1:5">
      <c r="A29" t="s">
        <v>22</v>
      </c>
      <c r="B29" s="21">
        <v>43920</v>
      </c>
      <c r="C29" s="2">
        <v>134946</v>
      </c>
      <c r="D29" s="2">
        <v>22141</v>
      </c>
      <c r="E29" s="2">
        <v>1408</v>
      </c>
    </row>
    <row r="30" spans="1:5">
      <c r="A30" t="s">
        <v>22</v>
      </c>
      <c r="B30" s="21">
        <v>43921</v>
      </c>
      <c r="C30" s="2">
        <v>143186</v>
      </c>
      <c r="D30" s="2">
        <v>25150</v>
      </c>
      <c r="E30" s="2">
        <v>1789</v>
      </c>
    </row>
    <row r="31" spans="1:5">
      <c r="A31" t="s">
        <v>22</v>
      </c>
      <c r="B31" s="21">
        <v>43922</v>
      </c>
      <c r="C31" s="2">
        <v>152979</v>
      </c>
      <c r="D31" s="2">
        <v>29474</v>
      </c>
      <c r="E31" s="2">
        <v>2352</v>
      </c>
    </row>
    <row r="32" spans="1:5">
      <c r="A32" t="s">
        <v>22</v>
      </c>
      <c r="B32" s="21">
        <v>43923</v>
      </c>
      <c r="C32" s="2">
        <v>163194</v>
      </c>
      <c r="D32" s="2">
        <v>33718</v>
      </c>
      <c r="E32" s="2">
        <v>2921</v>
      </c>
    </row>
    <row r="33" spans="1:5">
      <c r="A33" t="s">
        <v>22</v>
      </c>
      <c r="B33" s="21">
        <v>43924</v>
      </c>
      <c r="C33" s="2">
        <v>173784</v>
      </c>
      <c r="D33" s="2">
        <v>38168</v>
      </c>
      <c r="E33" s="2">
        <v>3605</v>
      </c>
    </row>
    <row r="34" spans="1:5">
      <c r="A34" t="s">
        <v>22</v>
      </c>
      <c r="B34" s="21">
        <v>43925</v>
      </c>
      <c r="C34" s="2">
        <v>183190</v>
      </c>
      <c r="D34" s="2">
        <v>41903</v>
      </c>
      <c r="E34" s="2">
        <v>4313</v>
      </c>
    </row>
    <row r="35" spans="1:5">
      <c r="A35" t="s">
        <v>22</v>
      </c>
      <c r="B35" s="21">
        <v>43926</v>
      </c>
      <c r="C35" s="2">
        <v>195524</v>
      </c>
      <c r="D35" s="2">
        <v>47806</v>
      </c>
      <c r="E35" s="2">
        <v>4932</v>
      </c>
    </row>
    <row r="36" spans="1:5">
      <c r="A36" t="s">
        <v>22</v>
      </c>
      <c r="B36" s="21">
        <v>43927</v>
      </c>
      <c r="C36" s="2">
        <v>208837</v>
      </c>
      <c r="D36" s="2">
        <v>51608</v>
      </c>
      <c r="E36" s="2">
        <v>5373</v>
      </c>
    </row>
    <row r="37" spans="1:5">
      <c r="A37" t="s">
        <v>22</v>
      </c>
      <c r="B37" s="21">
        <v>43928</v>
      </c>
      <c r="C37" s="2">
        <v>213181</v>
      </c>
      <c r="D37" s="2">
        <v>55242</v>
      </c>
      <c r="E37" s="2">
        <v>6159</v>
      </c>
    </row>
    <row r="38" spans="1:5">
      <c r="A38" t="s">
        <v>22</v>
      </c>
      <c r="B38" s="21">
        <v>43929</v>
      </c>
      <c r="C38" s="2">
        <v>232708</v>
      </c>
      <c r="D38" s="2">
        <v>60773</v>
      </c>
      <c r="E38" s="2">
        <v>7097</v>
      </c>
    </row>
    <row r="39" spans="1:5">
      <c r="A39" t="s">
        <v>22</v>
      </c>
      <c r="B39" s="21">
        <v>43930</v>
      </c>
      <c r="C39" s="2">
        <v>243021</v>
      </c>
      <c r="D39" s="2">
        <v>65077</v>
      </c>
      <c r="E39" s="2">
        <v>7978</v>
      </c>
    </row>
    <row r="40" spans="1:5">
      <c r="A40" t="s">
        <v>22</v>
      </c>
      <c r="B40" s="21">
        <v>43931</v>
      </c>
      <c r="C40" s="2">
        <v>256605</v>
      </c>
      <c r="D40" s="2">
        <v>73758</v>
      </c>
      <c r="E40" s="2">
        <v>8958</v>
      </c>
    </row>
    <row r="41" spans="1:5">
      <c r="A41" t="s">
        <v>22</v>
      </c>
      <c r="B41" s="21">
        <v>43932</v>
      </c>
      <c r="C41" s="2">
        <v>269598</v>
      </c>
      <c r="D41" s="2">
        <v>78991</v>
      </c>
      <c r="E41" s="2">
        <v>9875</v>
      </c>
    </row>
    <row r="42" spans="1:5">
      <c r="A42" t="s">
        <v>22</v>
      </c>
      <c r="B42" s="21">
        <v>43933</v>
      </c>
      <c r="C42" s="2">
        <v>282374</v>
      </c>
      <c r="D42" s="2">
        <v>84279</v>
      </c>
      <c r="E42" s="2">
        <v>10612</v>
      </c>
    </row>
    <row r="43" spans="1:5">
      <c r="A43" t="s">
        <v>22</v>
      </c>
      <c r="B43" s="21">
        <v>43934</v>
      </c>
      <c r="C43" s="2">
        <v>290720</v>
      </c>
      <c r="D43" s="2">
        <v>88621</v>
      </c>
      <c r="E43" s="2">
        <v>11329</v>
      </c>
    </row>
    <row r="44" spans="1:5">
      <c r="A44" t="s">
        <v>22</v>
      </c>
      <c r="B44" s="21">
        <v>43935</v>
      </c>
      <c r="C44" s="2">
        <v>302599</v>
      </c>
      <c r="D44" s="2">
        <v>93873</v>
      </c>
      <c r="E44" s="2">
        <v>12107</v>
      </c>
    </row>
    <row r="45" spans="1:5">
      <c r="A45" t="s">
        <v>22</v>
      </c>
      <c r="B45" s="21">
        <v>43936</v>
      </c>
      <c r="C45" s="2">
        <v>313769</v>
      </c>
      <c r="D45" s="2">
        <v>98476</v>
      </c>
      <c r="E45" s="2">
        <v>12868</v>
      </c>
    </row>
    <row r="46" spans="1:5">
      <c r="A46" t="s">
        <v>22</v>
      </c>
      <c r="B46" s="21">
        <v>43937</v>
      </c>
      <c r="C46" s="2">
        <v>327608</v>
      </c>
      <c r="D46" s="2">
        <v>103093</v>
      </c>
      <c r="E46" s="2">
        <v>13729</v>
      </c>
    </row>
    <row r="47" spans="1:5">
      <c r="A47" t="s">
        <v>22</v>
      </c>
      <c r="B47" s="21">
        <v>43938</v>
      </c>
      <c r="C47" s="2">
        <v>341551</v>
      </c>
      <c r="D47" s="2">
        <v>108692</v>
      </c>
      <c r="E47" s="2">
        <v>14576</v>
      </c>
    </row>
    <row r="48" spans="1:5">
      <c r="A48" t="s">
        <v>22</v>
      </c>
      <c r="B48" s="21">
        <v>43939</v>
      </c>
      <c r="C48" s="2">
        <v>357023</v>
      </c>
      <c r="D48" s="2">
        <v>114217</v>
      </c>
      <c r="E48" s="2">
        <v>15464</v>
      </c>
    </row>
    <row r="49" spans="1:8">
      <c r="A49" t="s">
        <v>22</v>
      </c>
      <c r="B49" s="21">
        <v>43940</v>
      </c>
      <c r="C49" s="2">
        <v>372967</v>
      </c>
      <c r="D49" s="2">
        <v>120067</v>
      </c>
      <c r="E49" s="2">
        <v>16060</v>
      </c>
    </row>
    <row r="50" spans="1:8">
      <c r="A50" t="s">
        <v>22</v>
      </c>
      <c r="B50" s="21">
        <v>43941</v>
      </c>
      <c r="C50" s="2">
        <v>386044</v>
      </c>
      <c r="D50" s="2">
        <v>124743</v>
      </c>
      <c r="E50" s="2">
        <v>16509</v>
      </c>
    </row>
    <row r="51" spans="1:8">
      <c r="A51" t="s">
        <v>22</v>
      </c>
      <c r="B51" s="21">
        <v>43942</v>
      </c>
      <c r="C51" s="2">
        <v>397670</v>
      </c>
      <c r="D51" s="2">
        <v>129044</v>
      </c>
      <c r="E51" s="2">
        <v>17337</v>
      </c>
    </row>
    <row r="52" spans="1:8">
      <c r="A52" t="s">
        <v>22</v>
      </c>
      <c r="B52" s="21">
        <v>43943</v>
      </c>
      <c r="C52" s="2">
        <v>411192</v>
      </c>
      <c r="D52" s="2">
        <v>133495</v>
      </c>
      <c r="E52" s="2">
        <v>18100</v>
      </c>
    </row>
    <row r="53" spans="1:8">
      <c r="A53" t="s">
        <v>22</v>
      </c>
      <c r="B53" s="21">
        <v>43944</v>
      </c>
      <c r="C53" s="2">
        <v>425821</v>
      </c>
      <c r="D53" s="2">
        <v>138078</v>
      </c>
      <c r="E53" s="2">
        <v>18738</v>
      </c>
    </row>
    <row r="54" spans="1:8">
      <c r="A54" t="s">
        <v>22</v>
      </c>
      <c r="B54" s="21">
        <v>43945</v>
      </c>
      <c r="C54" s="2">
        <v>444222</v>
      </c>
      <c r="D54" s="2">
        <v>143464</v>
      </c>
      <c r="E54" s="2">
        <v>19506</v>
      </c>
    </row>
    <row r="55" spans="1:8">
      <c r="A55" t="s">
        <v>22</v>
      </c>
      <c r="B55" s="21">
        <v>43946</v>
      </c>
      <c r="C55" s="2">
        <v>517836</v>
      </c>
      <c r="D55" s="2">
        <v>148377</v>
      </c>
      <c r="E55" s="2">
        <v>20319</v>
      </c>
    </row>
    <row r="56" spans="1:8">
      <c r="A56" t="s">
        <v>22</v>
      </c>
      <c r="B56" s="21">
        <v>43947</v>
      </c>
      <c r="C56" s="2">
        <v>543413</v>
      </c>
      <c r="D56" s="2">
        <v>152840</v>
      </c>
      <c r="E56" s="2">
        <v>20732</v>
      </c>
    </row>
    <row r="57" spans="1:8">
      <c r="A57" t="s">
        <v>22</v>
      </c>
      <c r="B57" s="21">
        <v>43948</v>
      </c>
      <c r="C57" s="2">
        <v>569768</v>
      </c>
      <c r="D57" s="2">
        <v>157149</v>
      </c>
      <c r="E57" s="2">
        <v>21092</v>
      </c>
    </row>
    <row r="58" spans="1:8">
      <c r="A58" t="s">
        <v>22</v>
      </c>
      <c r="B58" s="21">
        <v>43949</v>
      </c>
      <c r="C58" s="2">
        <v>599339</v>
      </c>
      <c r="D58" s="2">
        <v>161145</v>
      </c>
      <c r="E58" s="2">
        <v>21678</v>
      </c>
    </row>
    <row r="59" spans="1:8">
      <c r="A59" t="s">
        <v>22</v>
      </c>
      <c r="B59" s="21">
        <v>43950</v>
      </c>
    </row>
    <row r="60" spans="1:8">
      <c r="A60" t="s">
        <v>22</v>
      </c>
      <c r="B60" s="21">
        <v>43951</v>
      </c>
    </row>
    <row r="63" spans="1:8">
      <c r="A63" t="s">
        <v>23</v>
      </c>
      <c r="B63" s="21">
        <v>43898</v>
      </c>
      <c r="C63" s="2">
        <v>4509</v>
      </c>
      <c r="D63" s="2">
        <v>99</v>
      </c>
      <c r="E63" s="2">
        <v>0</v>
      </c>
      <c r="F63" s="2">
        <v>0</v>
      </c>
      <c r="H63" s="12" t="s">
        <v>12</v>
      </c>
    </row>
    <row r="64" spans="1:8">
      <c r="A64" t="s">
        <v>23</v>
      </c>
      <c r="B64" s="21">
        <v>43899</v>
      </c>
      <c r="C64" s="2">
        <v>4734</v>
      </c>
      <c r="D64" s="2">
        <v>131</v>
      </c>
      <c r="E64">
        <v>0</v>
      </c>
      <c r="F64" s="2">
        <v>2</v>
      </c>
    </row>
    <row r="65" spans="1:5">
      <c r="A65" t="s">
        <v>23</v>
      </c>
      <c r="B65" s="21">
        <v>43900</v>
      </c>
      <c r="C65" s="2">
        <v>5026</v>
      </c>
      <c r="D65" s="2">
        <v>182</v>
      </c>
      <c r="E65">
        <v>0</v>
      </c>
    </row>
    <row r="66" spans="1:5">
      <c r="A66" t="s">
        <v>23</v>
      </c>
      <c r="B66" s="21">
        <v>43901</v>
      </c>
      <c r="C66" s="2">
        <v>5362</v>
      </c>
      <c r="D66" s="2">
        <v>246</v>
      </c>
      <c r="E66">
        <v>0</v>
      </c>
    </row>
    <row r="67" spans="1:5">
      <c r="A67" t="s">
        <v>23</v>
      </c>
      <c r="B67" s="21">
        <v>43902</v>
      </c>
      <c r="C67" s="2">
        <v>5869</v>
      </c>
      <c r="D67" s="2">
        <v>361</v>
      </c>
      <c r="E67">
        <v>1</v>
      </c>
    </row>
    <row r="68" spans="1:5">
      <c r="A68" t="s">
        <v>23</v>
      </c>
      <c r="B68" s="21">
        <v>43903</v>
      </c>
      <c r="C68" s="2">
        <v>6582</v>
      </c>
      <c r="D68" s="2">
        <v>504</v>
      </c>
      <c r="E68">
        <v>1</v>
      </c>
    </row>
    <row r="69" spans="1:5">
      <c r="A69" t="s">
        <v>23</v>
      </c>
      <c r="B69" s="21">
        <v>43904</v>
      </c>
      <c r="C69" s="2">
        <v>7467</v>
      </c>
      <c r="D69" s="2">
        <v>655</v>
      </c>
      <c r="E69">
        <v>1</v>
      </c>
    </row>
    <row r="70" spans="1:5">
      <c r="A70" t="s">
        <v>23</v>
      </c>
      <c r="B70" s="21">
        <v>43905</v>
      </c>
      <c r="C70" s="2">
        <v>8167</v>
      </c>
      <c r="D70" s="2">
        <v>860</v>
      </c>
      <c r="E70">
        <v>1</v>
      </c>
    </row>
    <row r="71" spans="1:5">
      <c r="A71" t="s">
        <v>23</v>
      </c>
      <c r="B71" s="21">
        <v>43906</v>
      </c>
      <c r="C71" s="2">
        <v>8490</v>
      </c>
      <c r="D71" s="2">
        <v>1016</v>
      </c>
      <c r="E71">
        <v>3</v>
      </c>
    </row>
    <row r="72" spans="1:5">
      <c r="A72" t="s">
        <v>23</v>
      </c>
      <c r="B72" s="21">
        <v>43907</v>
      </c>
      <c r="C72" s="2">
        <v>10278</v>
      </c>
      <c r="D72" s="2">
        <v>1332</v>
      </c>
      <c r="E72">
        <v>3</v>
      </c>
    </row>
    <row r="73" spans="1:5">
      <c r="A73" t="s">
        <v>23</v>
      </c>
      <c r="B73" s="21">
        <v>43908</v>
      </c>
      <c r="C73" s="2">
        <v>11977</v>
      </c>
      <c r="D73" s="2">
        <v>1646</v>
      </c>
      <c r="E73">
        <v>4</v>
      </c>
    </row>
    <row r="74" spans="1:5">
      <c r="A74" t="s">
        <v>23</v>
      </c>
      <c r="B74" s="21">
        <v>43909</v>
      </c>
      <c r="C74" s="2">
        <v>13724</v>
      </c>
      <c r="D74" s="2">
        <v>2013</v>
      </c>
      <c r="E74">
        <v>6</v>
      </c>
    </row>
    <row r="75" spans="1:5">
      <c r="A75" t="s">
        <v>23</v>
      </c>
      <c r="B75" s="21">
        <v>43910</v>
      </c>
      <c r="C75" s="2">
        <v>15613</v>
      </c>
      <c r="D75" s="2">
        <v>2388</v>
      </c>
      <c r="E75">
        <v>6</v>
      </c>
    </row>
    <row r="76" spans="1:5">
      <c r="A76" t="s">
        <v>23</v>
      </c>
      <c r="B76" s="21">
        <v>43911</v>
      </c>
      <c r="C76" s="2">
        <v>18545</v>
      </c>
      <c r="D76" s="2">
        <v>2814</v>
      </c>
      <c r="E76">
        <v>8</v>
      </c>
    </row>
    <row r="77" spans="1:5">
      <c r="A77" t="s">
        <v>23</v>
      </c>
      <c r="B77" s="21">
        <v>43912</v>
      </c>
      <c r="C77" s="2">
        <v>21368</v>
      </c>
      <c r="D77" s="2">
        <v>3244</v>
      </c>
      <c r="E77">
        <v>16</v>
      </c>
    </row>
    <row r="78" spans="1:5">
      <c r="A78" t="s">
        <v>23</v>
      </c>
      <c r="B78" s="21">
        <v>43913</v>
      </c>
      <c r="C78" s="2">
        <v>23429</v>
      </c>
      <c r="D78" s="2">
        <v>3924</v>
      </c>
      <c r="E78">
        <v>21</v>
      </c>
    </row>
    <row r="79" spans="1:5">
      <c r="A79" t="s">
        <v>23</v>
      </c>
      <c r="B79" s="21">
        <v>43914</v>
      </c>
      <c r="C79" s="2">
        <v>28391</v>
      </c>
      <c r="D79" s="3">
        <v>4876</v>
      </c>
      <c r="E79">
        <v>28</v>
      </c>
    </row>
    <row r="80" spans="1:5">
      <c r="A80" t="s">
        <v>23</v>
      </c>
      <c r="B80" s="21">
        <v>43915</v>
      </c>
      <c r="C80" s="2">
        <v>32407</v>
      </c>
      <c r="D80" s="2">
        <v>5560</v>
      </c>
      <c r="E80">
        <v>31</v>
      </c>
    </row>
    <row r="81" spans="1:8">
      <c r="A81" t="s">
        <v>23</v>
      </c>
      <c r="B81" s="21">
        <v>43916</v>
      </c>
      <c r="C81" s="2">
        <v>35995</v>
      </c>
      <c r="D81" s="2">
        <v>6398</v>
      </c>
      <c r="E81">
        <v>49</v>
      </c>
    </row>
    <row r="82" spans="1:8">
      <c r="A82" t="s">
        <v>23</v>
      </c>
      <c r="B82" s="21">
        <v>43917</v>
      </c>
      <c r="C82" s="2">
        <v>39552</v>
      </c>
      <c r="D82" s="2">
        <v>7399</v>
      </c>
      <c r="E82">
        <v>58</v>
      </c>
    </row>
    <row r="83" spans="1:8">
      <c r="A83" t="s">
        <v>23</v>
      </c>
      <c r="B83" s="21">
        <v>43918</v>
      </c>
      <c r="C83" s="2">
        <v>42750</v>
      </c>
      <c r="D83" s="2">
        <v>7995</v>
      </c>
      <c r="E83">
        <v>68</v>
      </c>
    </row>
    <row r="84" spans="1:8">
      <c r="A84" t="s">
        <v>23</v>
      </c>
      <c r="B84" s="21">
        <v>43919</v>
      </c>
      <c r="C84" s="2">
        <v>46441</v>
      </c>
      <c r="D84" s="2">
        <v>8636</v>
      </c>
      <c r="E84">
        <v>86</v>
      </c>
    </row>
    <row r="85" spans="1:8">
      <c r="A85" t="s">
        <v>23</v>
      </c>
      <c r="B85" s="21">
        <v>43920</v>
      </c>
      <c r="C85" s="2">
        <v>49455</v>
      </c>
      <c r="D85" s="2">
        <v>9377</v>
      </c>
      <c r="E85" s="2">
        <v>108</v>
      </c>
      <c r="F85" s="2">
        <v>636</v>
      </c>
    </row>
    <row r="86" spans="1:8">
      <c r="A86" t="s">
        <v>23</v>
      </c>
      <c r="B86" s="21">
        <v>43921</v>
      </c>
      <c r="C86" s="2">
        <v>52344</v>
      </c>
      <c r="D86" s="2">
        <v>9974</v>
      </c>
      <c r="E86" s="2">
        <v>128</v>
      </c>
      <c r="F86" s="2">
        <v>1095</v>
      </c>
    </row>
    <row r="87" spans="1:8">
      <c r="A87" t="s">
        <v>23</v>
      </c>
      <c r="B87" s="21">
        <v>43922</v>
      </c>
      <c r="C87" s="2">
        <v>55863</v>
      </c>
      <c r="D87" s="2">
        <v>10482</v>
      </c>
      <c r="E87" s="2">
        <v>146</v>
      </c>
      <c r="F87" s="2">
        <v>1436</v>
      </c>
    </row>
    <row r="88" spans="1:8">
      <c r="A88" t="s">
        <v>23</v>
      </c>
      <c r="B88" s="21">
        <v>43923</v>
      </c>
      <c r="C88" s="2">
        <v>92190</v>
      </c>
      <c r="D88" s="2">
        <v>10967</v>
      </c>
      <c r="E88" s="2">
        <v>158</v>
      </c>
      <c r="F88" s="2">
        <v>1749</v>
      </c>
      <c r="H88" t="s">
        <v>25</v>
      </c>
    </row>
    <row r="89" spans="1:8">
      <c r="A89" t="s">
        <v>23</v>
      </c>
      <c r="B89" s="21">
        <v>43924</v>
      </c>
      <c r="C89" s="2">
        <v>98343</v>
      </c>
      <c r="D89" s="2">
        <v>11383</v>
      </c>
      <c r="E89" s="2">
        <v>168</v>
      </c>
      <c r="F89" s="2">
        <v>2022</v>
      </c>
    </row>
    <row r="90" spans="1:8">
      <c r="A90" t="s">
        <v>23</v>
      </c>
      <c r="B90" s="21">
        <v>43925</v>
      </c>
      <c r="C90" s="2">
        <v>104134</v>
      </c>
      <c r="D90" s="2">
        <v>11665</v>
      </c>
      <c r="E90" s="2">
        <v>186</v>
      </c>
      <c r="F90" s="2">
        <v>2507</v>
      </c>
    </row>
    <row r="91" spans="1:8">
      <c r="A91" t="s">
        <v>23</v>
      </c>
      <c r="B91" s="21">
        <v>43926</v>
      </c>
      <c r="C91" s="2">
        <v>108416</v>
      </c>
      <c r="D91" s="2">
        <v>11907</v>
      </c>
      <c r="E91" s="2">
        <v>204</v>
      </c>
      <c r="F91" s="2">
        <v>2998</v>
      </c>
    </row>
    <row r="92" spans="1:8">
      <c r="A92" t="s">
        <v>23</v>
      </c>
      <c r="B92" s="21">
        <v>43927</v>
      </c>
      <c r="C92" s="2">
        <v>111296</v>
      </c>
      <c r="D92" s="2">
        <v>12206</v>
      </c>
      <c r="E92" s="2">
        <v>220</v>
      </c>
      <c r="F92" s="2">
        <v>3463</v>
      </c>
    </row>
    <row r="93" spans="1:8">
      <c r="A93" t="s">
        <v>23</v>
      </c>
      <c r="B93" s="21">
        <v>43928</v>
      </c>
      <c r="C93" s="2">
        <v>115235</v>
      </c>
      <c r="D93" s="2">
        <v>12519</v>
      </c>
      <c r="E93" s="2">
        <v>243</v>
      </c>
      <c r="F93" s="2">
        <v>4046</v>
      </c>
    </row>
    <row r="94" spans="1:8">
      <c r="A94" t="s">
        <v>23</v>
      </c>
      <c r="B94" s="21">
        <v>43929</v>
      </c>
      <c r="C94" s="2">
        <v>120755</v>
      </c>
      <c r="D94" s="2">
        <v>12852</v>
      </c>
      <c r="E94" s="2">
        <v>273</v>
      </c>
      <c r="F94" s="2">
        <v>4512</v>
      </c>
    </row>
    <row r="95" spans="1:8">
      <c r="A95" t="s">
        <v>23</v>
      </c>
      <c r="B95" s="21">
        <v>43930</v>
      </c>
      <c r="C95" s="2">
        <v>126287</v>
      </c>
      <c r="D95" s="2">
        <v>13138</v>
      </c>
      <c r="E95" s="2">
        <v>295</v>
      </c>
      <c r="F95" s="2">
        <v>5240</v>
      </c>
    </row>
    <row r="96" spans="1:8">
      <c r="A96" t="s">
        <v>23</v>
      </c>
      <c r="B96" s="21">
        <v>43931</v>
      </c>
      <c r="C96" s="2">
        <v>134743</v>
      </c>
      <c r="D96" s="2">
        <v>13492</v>
      </c>
      <c r="E96" s="2">
        <v>319</v>
      </c>
      <c r="F96" s="2">
        <v>5064</v>
      </c>
    </row>
    <row r="97" spans="1:8">
      <c r="A97" t="s">
        <v>23</v>
      </c>
      <c r="B97" s="21">
        <v>43932</v>
      </c>
      <c r="C97" s="2">
        <v>140975</v>
      </c>
      <c r="D97" s="2">
        <v>13776</v>
      </c>
      <c r="E97" s="2">
        <v>337</v>
      </c>
      <c r="F97" s="2">
        <v>6604</v>
      </c>
    </row>
    <row r="98" spans="1:8">
      <c r="A98" t="s">
        <v>23</v>
      </c>
      <c r="B98" s="21">
        <v>43933</v>
      </c>
      <c r="C98" s="2">
        <v>144877</v>
      </c>
      <c r="D98" s="2">
        <v>13945</v>
      </c>
      <c r="E98" s="2">
        <v>350</v>
      </c>
      <c r="F98" s="2">
        <v>6987</v>
      </c>
      <c r="H98" t="s">
        <v>26</v>
      </c>
    </row>
    <row r="99" spans="1:8">
      <c r="A99" t="s">
        <v>23</v>
      </c>
      <c r="B99" s="21">
        <v>43934</v>
      </c>
      <c r="C99" s="2">
        <v>148412</v>
      </c>
      <c r="D99" s="2">
        <v>13999</v>
      </c>
      <c r="E99" s="2">
        <v>368</v>
      </c>
      <c r="F99" s="2">
        <v>7343</v>
      </c>
    </row>
    <row r="100" spans="1:8">
      <c r="A100" t="s">
        <v>23</v>
      </c>
      <c r="B100" s="21">
        <v>43935</v>
      </c>
      <c r="C100" s="2">
        <v>151796</v>
      </c>
      <c r="D100" s="2">
        <v>14159</v>
      </c>
      <c r="E100" s="2">
        <v>384</v>
      </c>
      <c r="F100" s="2">
        <v>7633</v>
      </c>
    </row>
    <row r="101" spans="1:8">
      <c r="A101" t="s">
        <v>23</v>
      </c>
      <c r="B101" s="21">
        <v>43936</v>
      </c>
      <c r="C101" s="2">
        <v>156801</v>
      </c>
      <c r="D101" s="2">
        <v>14321</v>
      </c>
      <c r="E101" s="2">
        <v>393</v>
      </c>
      <c r="F101" s="2">
        <v>8098</v>
      </c>
    </row>
    <row r="102" spans="1:8">
      <c r="A102" t="s">
        <v>23</v>
      </c>
      <c r="B102" s="21">
        <v>43937</v>
      </c>
      <c r="C102" s="2">
        <v>162816</v>
      </c>
      <c r="D102" s="2">
        <v>14451</v>
      </c>
      <c r="E102" s="2">
        <v>410</v>
      </c>
      <c r="F102" s="2">
        <v>8986</v>
      </c>
    </row>
    <row r="103" spans="1:8">
      <c r="A103" t="s">
        <v>23</v>
      </c>
      <c r="B103" s="21">
        <v>43938</v>
      </c>
      <c r="C103" s="2">
        <v>169272</v>
      </c>
      <c r="D103" s="2">
        <v>14553</v>
      </c>
      <c r="E103" s="2">
        <v>431</v>
      </c>
      <c r="F103" s="2">
        <v>9704</v>
      </c>
    </row>
    <row r="104" spans="1:8">
      <c r="A104" t="s">
        <v>23</v>
      </c>
      <c r="B104" s="21">
        <v>43939</v>
      </c>
      <c r="C104" s="2">
        <v>175932</v>
      </c>
      <c r="D104" s="2">
        <v>14637</v>
      </c>
      <c r="E104" s="2">
        <v>443</v>
      </c>
      <c r="F104" s="2">
        <v>10214</v>
      </c>
    </row>
    <row r="105" spans="1:8">
      <c r="A105" t="s">
        <v>23</v>
      </c>
      <c r="B105" s="21">
        <v>43940</v>
      </c>
      <c r="C105" s="2">
        <v>179243</v>
      </c>
      <c r="D105" s="2">
        <v>14696</v>
      </c>
      <c r="E105" s="2">
        <v>452</v>
      </c>
      <c r="F105" s="2">
        <v>10501</v>
      </c>
    </row>
    <row r="106" spans="1:8">
      <c r="A106" t="s">
        <v>23</v>
      </c>
      <c r="B106" s="21">
        <v>43941</v>
      </c>
      <c r="C106" s="2">
        <v>182949</v>
      </c>
      <c r="D106" s="2">
        <v>14755</v>
      </c>
      <c r="E106" s="2">
        <v>470</v>
      </c>
      <c r="F106" s="2">
        <v>10631</v>
      </c>
    </row>
    <row r="107" spans="1:8">
      <c r="A107" t="s">
        <v>23</v>
      </c>
      <c r="B107" s="21">
        <v>43942</v>
      </c>
      <c r="C107" s="2">
        <v>189018</v>
      </c>
      <c r="D107" s="2">
        <v>14810</v>
      </c>
      <c r="E107" s="2">
        <v>491</v>
      </c>
      <c r="F107" s="2">
        <v>10971</v>
      </c>
    </row>
    <row r="108" spans="1:8">
      <c r="A108" t="s">
        <v>23</v>
      </c>
      <c r="B108" s="21">
        <v>43943</v>
      </c>
      <c r="C108" s="2">
        <v>201794</v>
      </c>
      <c r="D108" s="2">
        <v>14889</v>
      </c>
      <c r="E108" s="2">
        <v>510</v>
      </c>
      <c r="F108" s="2">
        <v>11328</v>
      </c>
    </row>
    <row r="109" spans="1:8">
      <c r="A109" t="s">
        <v>23</v>
      </c>
      <c r="B109" s="21">
        <v>43944</v>
      </c>
      <c r="C109" s="2">
        <v>205835</v>
      </c>
      <c r="D109" s="2">
        <v>14963</v>
      </c>
      <c r="E109" s="2">
        <v>522</v>
      </c>
      <c r="F109" s="2">
        <v>11694</v>
      </c>
    </row>
    <row r="110" spans="1:8">
      <c r="A110" t="s">
        <v>23</v>
      </c>
      <c r="B110" s="21">
        <v>43945</v>
      </c>
      <c r="C110" s="2">
        <v>212686</v>
      </c>
      <c r="D110" s="2">
        <v>15038</v>
      </c>
      <c r="E110" s="2">
        <v>530</v>
      </c>
      <c r="F110" s="2">
        <v>11872</v>
      </c>
    </row>
    <row r="111" spans="1:8">
      <c r="A111" t="s">
        <v>23</v>
      </c>
      <c r="B111" s="21">
        <v>43946</v>
      </c>
      <c r="C111" s="2">
        <v>221089</v>
      </c>
      <c r="D111" s="2">
        <v>15069</v>
      </c>
      <c r="E111" s="2">
        <v>536</v>
      </c>
      <c r="F111" s="2">
        <v>12103</v>
      </c>
    </row>
    <row r="112" spans="1:8">
      <c r="A112" t="s">
        <v>23</v>
      </c>
      <c r="B112" s="21">
        <v>43947</v>
      </c>
      <c r="C112" s="2">
        <v>227631</v>
      </c>
      <c r="D112" s="2">
        <v>15175</v>
      </c>
      <c r="E112" s="2">
        <v>542</v>
      </c>
      <c r="F112" s="2">
        <v>12282</v>
      </c>
    </row>
    <row r="113" spans="1:8">
      <c r="A113" t="s">
        <v>23</v>
      </c>
      <c r="B113" s="21">
        <v>43948</v>
      </c>
      <c r="C113" s="2">
        <v>232537</v>
      </c>
      <c r="D113" s="2">
        <v>15239</v>
      </c>
      <c r="E113" s="2">
        <v>549</v>
      </c>
      <c r="F113" s="2">
        <v>12362</v>
      </c>
    </row>
    <row r="114" spans="1:8">
      <c r="A114" t="s">
        <v>23</v>
      </c>
      <c r="B114" s="21">
        <v>43949</v>
      </c>
      <c r="C114" s="2">
        <v>239578</v>
      </c>
      <c r="D114" s="2">
        <v>15286</v>
      </c>
      <c r="E114" s="2">
        <v>569</v>
      </c>
      <c r="F114" s="2">
        <v>12580</v>
      </c>
    </row>
    <row r="115" spans="1:8">
      <c r="A115" t="s">
        <v>23</v>
      </c>
      <c r="B115" s="21">
        <v>43950</v>
      </c>
    </row>
    <row r="116" spans="1:8">
      <c r="A116" t="s">
        <v>23</v>
      </c>
      <c r="B116" s="21">
        <v>43951</v>
      </c>
    </row>
    <row r="119" spans="1:8">
      <c r="A119" t="s">
        <v>24</v>
      </c>
      <c r="B119" s="21">
        <v>43885</v>
      </c>
      <c r="C119" s="2">
        <v>4324</v>
      </c>
      <c r="D119" s="2">
        <v>229</v>
      </c>
      <c r="E119" s="2">
        <v>7</v>
      </c>
      <c r="H119" s="12" t="s">
        <v>16</v>
      </c>
    </row>
    <row r="120" spans="1:8">
      <c r="A120" t="s">
        <v>24</v>
      </c>
      <c r="B120" s="21">
        <v>43886</v>
      </c>
      <c r="C120" s="2">
        <v>8623</v>
      </c>
      <c r="D120" s="2">
        <v>322</v>
      </c>
      <c r="E120" s="2">
        <v>10</v>
      </c>
    </row>
    <row r="121" spans="1:8">
      <c r="A121" t="s">
        <v>24</v>
      </c>
      <c r="B121" s="21">
        <v>43887</v>
      </c>
      <c r="C121" s="2">
        <v>9587</v>
      </c>
      <c r="D121" s="2">
        <v>400</v>
      </c>
      <c r="E121" s="2">
        <v>12</v>
      </c>
    </row>
    <row r="122" spans="1:8">
      <c r="A122" t="s">
        <v>24</v>
      </c>
      <c r="B122" s="21">
        <v>43888</v>
      </c>
      <c r="C122" s="2">
        <v>12014</v>
      </c>
      <c r="D122" s="2">
        <v>650</v>
      </c>
      <c r="E122" s="2">
        <v>17</v>
      </c>
    </row>
    <row r="123" spans="1:8">
      <c r="A123" t="s">
        <v>24</v>
      </c>
      <c r="B123" s="21">
        <v>43889</v>
      </c>
      <c r="C123" s="2">
        <v>15695</v>
      </c>
      <c r="D123" s="2">
        <v>888</v>
      </c>
      <c r="E123" s="2">
        <v>21</v>
      </c>
    </row>
    <row r="124" spans="1:8">
      <c r="A124" t="s">
        <v>24</v>
      </c>
      <c r="B124" s="21">
        <v>43890</v>
      </c>
      <c r="C124" s="2">
        <v>18661</v>
      </c>
      <c r="D124" s="2">
        <v>1128</v>
      </c>
      <c r="E124" s="2">
        <v>29</v>
      </c>
    </row>
    <row r="125" spans="1:8">
      <c r="A125" t="s">
        <v>24</v>
      </c>
      <c r="B125" s="21">
        <v>43891</v>
      </c>
      <c r="C125" s="2">
        <v>21127</v>
      </c>
      <c r="D125" s="2">
        <v>1694</v>
      </c>
      <c r="E125" s="2">
        <v>34</v>
      </c>
    </row>
    <row r="126" spans="1:8">
      <c r="A126" t="s">
        <v>24</v>
      </c>
      <c r="B126" s="21">
        <v>43892</v>
      </c>
      <c r="C126" s="2">
        <v>23345</v>
      </c>
      <c r="D126" s="2">
        <v>2036</v>
      </c>
      <c r="E126" s="2">
        <v>52</v>
      </c>
    </row>
    <row r="127" spans="1:8">
      <c r="A127" t="s">
        <v>24</v>
      </c>
      <c r="B127" s="21">
        <v>43893</v>
      </c>
      <c r="C127" s="2">
        <v>25856</v>
      </c>
      <c r="D127" s="2">
        <v>2502</v>
      </c>
      <c r="E127" s="2">
        <v>79</v>
      </c>
    </row>
    <row r="128" spans="1:8">
      <c r="A128" t="s">
        <v>24</v>
      </c>
      <c r="B128" s="21">
        <v>43894</v>
      </c>
      <c r="C128" s="2">
        <v>29837</v>
      </c>
      <c r="D128" s="2">
        <v>3089</v>
      </c>
      <c r="E128" s="2">
        <v>107</v>
      </c>
    </row>
    <row r="129" spans="1:5">
      <c r="A129" t="s">
        <v>24</v>
      </c>
      <c r="B129" s="21">
        <v>43895</v>
      </c>
      <c r="C129" s="2">
        <v>32362</v>
      </c>
      <c r="D129" s="2">
        <v>3858</v>
      </c>
      <c r="E129" s="2">
        <v>148</v>
      </c>
    </row>
    <row r="130" spans="1:5">
      <c r="A130" t="s">
        <v>24</v>
      </c>
      <c r="B130" s="21">
        <v>43896</v>
      </c>
      <c r="C130" s="2">
        <v>36359</v>
      </c>
      <c r="D130" s="2">
        <v>4636</v>
      </c>
      <c r="E130" s="2">
        <v>197</v>
      </c>
    </row>
    <row r="131" spans="1:5">
      <c r="A131" t="s">
        <v>24</v>
      </c>
      <c r="B131" s="21">
        <v>43897</v>
      </c>
      <c r="C131" s="2">
        <v>42062</v>
      </c>
      <c r="D131" s="2">
        <v>5883</v>
      </c>
      <c r="E131" s="2">
        <v>233</v>
      </c>
    </row>
    <row r="132" spans="1:5">
      <c r="A132" t="s">
        <v>24</v>
      </c>
      <c r="B132" s="21">
        <v>43898</v>
      </c>
      <c r="C132" s="2">
        <v>49937</v>
      </c>
      <c r="D132" s="2">
        <v>7375</v>
      </c>
      <c r="E132" s="2">
        <v>366</v>
      </c>
    </row>
    <row r="133" spans="1:5">
      <c r="A133" t="s">
        <v>24</v>
      </c>
      <c r="B133" s="21">
        <v>43899</v>
      </c>
      <c r="C133" s="2">
        <v>53826</v>
      </c>
      <c r="D133" s="2">
        <v>9172</v>
      </c>
      <c r="E133" s="2">
        <v>463</v>
      </c>
    </row>
    <row r="134" spans="1:5">
      <c r="A134" t="s">
        <v>24</v>
      </c>
      <c r="B134" s="21">
        <v>43900</v>
      </c>
      <c r="C134" s="2">
        <v>60761</v>
      </c>
      <c r="D134" s="2">
        <v>10149</v>
      </c>
      <c r="E134" s="2">
        <v>631</v>
      </c>
    </row>
    <row r="135" spans="1:5">
      <c r="A135" t="s">
        <v>24</v>
      </c>
      <c r="B135" s="21">
        <v>43901</v>
      </c>
      <c r="C135" s="2">
        <v>73154</v>
      </c>
      <c r="D135" s="2">
        <v>12462</v>
      </c>
      <c r="E135" s="2">
        <v>827</v>
      </c>
    </row>
    <row r="136" spans="1:5">
      <c r="A136" t="s">
        <v>24</v>
      </c>
      <c r="B136" s="21">
        <v>43902</v>
      </c>
      <c r="C136" s="2">
        <v>86011</v>
      </c>
      <c r="D136" s="2">
        <v>15113</v>
      </c>
      <c r="E136" s="2">
        <v>1016</v>
      </c>
    </row>
    <row r="137" spans="1:5">
      <c r="A137" t="s">
        <v>24</v>
      </c>
      <c r="B137" s="21">
        <v>43903</v>
      </c>
      <c r="C137" s="2">
        <v>97488</v>
      </c>
      <c r="D137" s="2">
        <v>17660</v>
      </c>
      <c r="E137" s="2">
        <v>1266</v>
      </c>
    </row>
    <row r="138" spans="1:5">
      <c r="A138" t="s">
        <v>24</v>
      </c>
      <c r="B138" s="21">
        <v>43904</v>
      </c>
      <c r="C138" s="2">
        <v>109170</v>
      </c>
      <c r="D138" s="2">
        <v>21157</v>
      </c>
      <c r="E138" s="2">
        <v>1441</v>
      </c>
    </row>
    <row r="139" spans="1:5">
      <c r="A139" t="s">
        <v>24</v>
      </c>
      <c r="B139" s="21">
        <v>43905</v>
      </c>
      <c r="C139" s="2">
        <v>124899</v>
      </c>
      <c r="D139" s="2">
        <v>24747</v>
      </c>
      <c r="E139" s="2">
        <v>1809</v>
      </c>
    </row>
    <row r="140" spans="1:5">
      <c r="A140" t="s">
        <v>24</v>
      </c>
      <c r="B140" s="21">
        <v>43906</v>
      </c>
      <c r="C140" s="2">
        <v>137962</v>
      </c>
      <c r="D140" s="2">
        <v>27980</v>
      </c>
      <c r="E140" s="2">
        <v>2158</v>
      </c>
    </row>
    <row r="141" spans="1:5">
      <c r="A141" t="s">
        <v>24</v>
      </c>
      <c r="B141" s="21">
        <v>43907</v>
      </c>
      <c r="C141" s="2">
        <v>148657</v>
      </c>
      <c r="D141" s="2">
        <v>31506</v>
      </c>
      <c r="E141" s="2">
        <v>2503</v>
      </c>
    </row>
    <row r="142" spans="1:5">
      <c r="A142" t="s">
        <v>24</v>
      </c>
      <c r="B142" s="21">
        <v>43908</v>
      </c>
      <c r="C142" s="2">
        <v>165541</v>
      </c>
      <c r="D142" s="2">
        <v>35713</v>
      </c>
      <c r="E142" s="2">
        <v>2978</v>
      </c>
    </row>
    <row r="143" spans="1:5">
      <c r="A143" t="s">
        <v>24</v>
      </c>
      <c r="B143" s="21">
        <v>43909</v>
      </c>
      <c r="C143" s="2">
        <v>182777</v>
      </c>
      <c r="D143" s="2">
        <v>41035</v>
      </c>
      <c r="E143" s="2">
        <v>3405</v>
      </c>
    </row>
    <row r="144" spans="1:5">
      <c r="A144" t="s">
        <v>24</v>
      </c>
      <c r="B144" s="21">
        <v>43910</v>
      </c>
      <c r="C144" s="2">
        <v>206886</v>
      </c>
      <c r="D144" s="2">
        <v>47021</v>
      </c>
      <c r="E144" s="2">
        <v>4032</v>
      </c>
    </row>
    <row r="145" spans="1:5">
      <c r="A145" t="s">
        <v>24</v>
      </c>
      <c r="B145" s="21">
        <v>43911</v>
      </c>
      <c r="C145" s="2">
        <v>233222</v>
      </c>
      <c r="D145" s="2">
        <v>53578</v>
      </c>
      <c r="E145" s="2">
        <v>4825</v>
      </c>
    </row>
    <row r="146" spans="1:5">
      <c r="A146" t="s">
        <v>24</v>
      </c>
      <c r="B146" s="21">
        <v>43912</v>
      </c>
      <c r="C146" s="2">
        <v>258402</v>
      </c>
      <c r="D146" s="2">
        <v>59138</v>
      </c>
      <c r="E146" s="2">
        <v>5476</v>
      </c>
    </row>
    <row r="147" spans="1:5">
      <c r="A147" t="s">
        <v>24</v>
      </c>
      <c r="B147" s="21">
        <v>43913</v>
      </c>
      <c r="C147" s="2">
        <v>275468</v>
      </c>
      <c r="D147" s="2">
        <v>63927</v>
      </c>
      <c r="E147" s="2">
        <v>6077</v>
      </c>
    </row>
    <row r="148" spans="1:5">
      <c r="A148" t="s">
        <v>24</v>
      </c>
      <c r="B148" s="21">
        <v>43914</v>
      </c>
      <c r="C148" s="2">
        <v>296964</v>
      </c>
      <c r="D148" s="2">
        <v>69176</v>
      </c>
      <c r="E148" s="2">
        <v>6820</v>
      </c>
    </row>
    <row r="149" spans="1:5">
      <c r="A149" t="s">
        <v>24</v>
      </c>
      <c r="B149" s="21">
        <v>43915</v>
      </c>
      <c r="C149" s="2">
        <v>324445</v>
      </c>
      <c r="D149" s="2">
        <v>74386</v>
      </c>
      <c r="E149" s="2">
        <v>7503</v>
      </c>
    </row>
    <row r="150" spans="1:5">
      <c r="A150" t="s">
        <v>24</v>
      </c>
      <c r="B150" s="21">
        <v>43916</v>
      </c>
      <c r="C150" s="2">
        <v>361060</v>
      </c>
      <c r="D150" s="2">
        <v>80539</v>
      </c>
      <c r="E150" s="2">
        <v>8165</v>
      </c>
    </row>
    <row r="151" spans="1:5">
      <c r="A151" t="s">
        <v>24</v>
      </c>
      <c r="B151" s="21">
        <v>43917</v>
      </c>
      <c r="C151" s="2">
        <v>394079</v>
      </c>
      <c r="D151" s="2">
        <v>86498</v>
      </c>
      <c r="E151" s="2">
        <v>9134</v>
      </c>
    </row>
    <row r="152" spans="1:5">
      <c r="A152" t="s">
        <v>24</v>
      </c>
      <c r="B152" s="21">
        <v>43918</v>
      </c>
      <c r="C152" s="2">
        <v>429526</v>
      </c>
      <c r="D152" s="2">
        <v>92472</v>
      </c>
      <c r="E152" s="2">
        <v>10023</v>
      </c>
    </row>
    <row r="153" spans="1:5">
      <c r="A153" t="s">
        <v>24</v>
      </c>
      <c r="B153" s="21">
        <v>43919</v>
      </c>
      <c r="C153" s="2">
        <v>454030</v>
      </c>
      <c r="D153" s="2">
        <v>97689</v>
      </c>
      <c r="E153" s="2">
        <v>10779</v>
      </c>
    </row>
    <row r="154" spans="1:5">
      <c r="A154" t="s">
        <v>24</v>
      </c>
      <c r="B154" s="21">
        <v>43920</v>
      </c>
      <c r="C154" s="2">
        <v>477359</v>
      </c>
      <c r="D154" s="2">
        <v>101739</v>
      </c>
      <c r="E154" s="2">
        <v>11591</v>
      </c>
    </row>
    <row r="155" spans="1:5">
      <c r="A155" t="s">
        <v>24</v>
      </c>
      <c r="B155" s="21">
        <v>43921</v>
      </c>
      <c r="C155" s="2">
        <v>506968</v>
      </c>
      <c r="D155" s="2">
        <v>105972</v>
      </c>
      <c r="E155" s="2">
        <v>12428</v>
      </c>
    </row>
    <row r="156" spans="1:5">
      <c r="A156" t="s">
        <v>24</v>
      </c>
      <c r="B156" s="21">
        <v>43922</v>
      </c>
      <c r="C156" s="2">
        <v>541423</v>
      </c>
      <c r="D156" s="2">
        <v>110574</v>
      </c>
      <c r="E156" s="2">
        <v>13155</v>
      </c>
    </row>
    <row r="157" spans="1:5">
      <c r="A157" t="s">
        <v>24</v>
      </c>
      <c r="B157" s="21">
        <v>43923</v>
      </c>
      <c r="C157" s="2">
        <v>581232</v>
      </c>
      <c r="D157" s="2">
        <v>115242</v>
      </c>
      <c r="E157" s="2">
        <v>13915</v>
      </c>
    </row>
    <row r="158" spans="1:5">
      <c r="A158" t="s">
        <v>24</v>
      </c>
      <c r="B158" s="21">
        <v>43924</v>
      </c>
      <c r="C158" s="2">
        <v>619849</v>
      </c>
      <c r="D158" s="2">
        <v>119827</v>
      </c>
      <c r="E158" s="2">
        <v>14681</v>
      </c>
    </row>
    <row r="159" spans="1:5">
      <c r="A159" t="s">
        <v>24</v>
      </c>
      <c r="B159" s="21">
        <v>43925</v>
      </c>
      <c r="C159" s="2">
        <v>657224</v>
      </c>
      <c r="D159" s="2">
        <v>124632</v>
      </c>
      <c r="E159" s="2">
        <v>15362</v>
      </c>
    </row>
    <row r="160" spans="1:5">
      <c r="A160" t="s">
        <v>24</v>
      </c>
      <c r="B160" s="21">
        <v>43926</v>
      </c>
      <c r="C160" s="2">
        <v>691461</v>
      </c>
      <c r="D160" s="2">
        <v>128948</v>
      </c>
      <c r="E160" s="2">
        <v>15887</v>
      </c>
    </row>
    <row r="161" spans="1:5">
      <c r="A161" t="s">
        <v>24</v>
      </c>
      <c r="B161" s="21">
        <v>43927</v>
      </c>
      <c r="C161" s="2">
        <v>721732</v>
      </c>
      <c r="D161" s="2">
        <v>132547</v>
      </c>
      <c r="E161" s="2">
        <v>16523</v>
      </c>
    </row>
    <row r="162" spans="1:5">
      <c r="A162" t="s">
        <v>24</v>
      </c>
      <c r="B162" s="21">
        <v>43928</v>
      </c>
      <c r="C162" s="2">
        <v>755445</v>
      </c>
      <c r="D162" s="2">
        <v>135586</v>
      </c>
      <c r="E162" s="2">
        <v>17127</v>
      </c>
    </row>
    <row r="163" spans="1:5">
      <c r="A163" t="s">
        <v>24</v>
      </c>
      <c r="B163" s="21">
        <v>43929</v>
      </c>
      <c r="C163" s="2">
        <v>807125</v>
      </c>
      <c r="D163" s="2">
        <v>139422</v>
      </c>
      <c r="E163" s="2">
        <v>17669</v>
      </c>
    </row>
    <row r="164" spans="1:5">
      <c r="A164" t="s">
        <v>24</v>
      </c>
      <c r="B164" s="21">
        <v>43930</v>
      </c>
      <c r="C164" s="2">
        <v>853369</v>
      </c>
      <c r="D164" s="2">
        <v>143626</v>
      </c>
      <c r="E164" s="2">
        <v>18279</v>
      </c>
    </row>
    <row r="165" spans="1:5">
      <c r="A165" t="s">
        <v>24</v>
      </c>
      <c r="B165" s="21">
        <v>43931</v>
      </c>
      <c r="C165" s="2">
        <v>906864</v>
      </c>
      <c r="D165" s="2">
        <v>147577</v>
      </c>
      <c r="E165" s="2">
        <v>18849</v>
      </c>
    </row>
    <row r="166" spans="1:5">
      <c r="A166" t="s">
        <v>24</v>
      </c>
      <c r="B166" s="21">
        <v>43932</v>
      </c>
      <c r="C166" s="2">
        <v>963473</v>
      </c>
      <c r="D166" s="2">
        <v>152271</v>
      </c>
      <c r="E166" s="2">
        <v>19468</v>
      </c>
    </row>
    <row r="167" spans="1:5">
      <c r="A167" t="s">
        <v>24</v>
      </c>
      <c r="B167" s="21">
        <v>43933</v>
      </c>
      <c r="C167" s="2">
        <v>1010193</v>
      </c>
      <c r="D167" s="2">
        <v>156363</v>
      </c>
      <c r="E167" s="2">
        <v>19899</v>
      </c>
    </row>
    <row r="168" spans="1:5">
      <c r="A168" t="s">
        <v>24</v>
      </c>
      <c r="B168" s="21">
        <v>43934</v>
      </c>
      <c r="C168" s="2">
        <v>1046910</v>
      </c>
      <c r="D168" s="2">
        <v>159516</v>
      </c>
      <c r="E168" s="2">
        <v>20465</v>
      </c>
    </row>
    <row r="169" spans="1:5">
      <c r="A169" t="s">
        <v>24</v>
      </c>
      <c r="B169" s="21">
        <v>43935</v>
      </c>
      <c r="C169" s="2">
        <v>1073689</v>
      </c>
      <c r="D169" s="2">
        <v>162488</v>
      </c>
      <c r="E169" s="2">
        <v>21067</v>
      </c>
    </row>
    <row r="170" spans="1:5">
      <c r="A170" t="s">
        <v>24</v>
      </c>
      <c r="B170" s="21">
        <v>43936</v>
      </c>
      <c r="C170" s="2">
        <v>1117404</v>
      </c>
      <c r="D170" s="2">
        <v>165155</v>
      </c>
      <c r="E170" s="2">
        <v>21645</v>
      </c>
    </row>
    <row r="171" spans="1:5">
      <c r="A171" t="s">
        <v>24</v>
      </c>
      <c r="B171" s="21">
        <v>43937</v>
      </c>
      <c r="C171" s="2">
        <v>1178403</v>
      </c>
      <c r="D171" s="2">
        <v>168941</v>
      </c>
      <c r="E171" s="2">
        <v>22170</v>
      </c>
    </row>
    <row r="172" spans="1:5">
      <c r="A172" t="s">
        <v>24</v>
      </c>
      <c r="B172" s="21">
        <v>43938</v>
      </c>
      <c r="C172" s="2">
        <v>1244108</v>
      </c>
      <c r="D172" s="2">
        <v>172434</v>
      </c>
      <c r="E172" s="2">
        <v>22745</v>
      </c>
    </row>
    <row r="173" spans="1:5">
      <c r="A173" t="s">
        <v>24</v>
      </c>
      <c r="B173" s="21">
        <v>43939</v>
      </c>
      <c r="C173" s="2">
        <v>1305833</v>
      </c>
      <c r="D173" s="2">
        <v>175925</v>
      </c>
      <c r="E173" s="2">
        <v>23227</v>
      </c>
    </row>
    <row r="174" spans="1:5">
      <c r="A174" t="s">
        <v>24</v>
      </c>
      <c r="B174" s="21">
        <v>43940</v>
      </c>
      <c r="C174" s="2">
        <v>1356541</v>
      </c>
      <c r="D174" s="2">
        <v>178972</v>
      </c>
      <c r="E174" s="2">
        <v>23660</v>
      </c>
    </row>
    <row r="175" spans="1:5">
      <c r="A175" t="s">
        <v>24</v>
      </c>
      <c r="B175" s="21">
        <v>43941</v>
      </c>
      <c r="C175" s="2">
        <v>1398024</v>
      </c>
      <c r="D175" s="2">
        <v>181228</v>
      </c>
      <c r="E175" s="2">
        <v>24114</v>
      </c>
    </row>
    <row r="176" spans="1:5">
      <c r="A176" t="s">
        <v>24</v>
      </c>
      <c r="B176" s="21">
        <v>43942</v>
      </c>
      <c r="C176" s="2">
        <v>1450150</v>
      </c>
      <c r="D176" s="2">
        <v>183957</v>
      </c>
      <c r="E176" s="2">
        <v>24648</v>
      </c>
    </row>
    <row r="177" spans="1:8">
      <c r="A177" t="s">
        <v>24</v>
      </c>
      <c r="B177" s="21">
        <v>43943</v>
      </c>
      <c r="C177" s="2">
        <v>1513251</v>
      </c>
      <c r="D177" s="2">
        <v>187327</v>
      </c>
      <c r="E177" s="2">
        <v>25085</v>
      </c>
    </row>
    <row r="178" spans="1:8">
      <c r="A178" t="s">
        <v>24</v>
      </c>
      <c r="B178" s="21">
        <v>43944</v>
      </c>
      <c r="C178" s="2">
        <v>1579909</v>
      </c>
      <c r="D178" s="2">
        <v>189973</v>
      </c>
      <c r="E178" s="2">
        <v>25549</v>
      </c>
    </row>
    <row r="179" spans="1:8">
      <c r="A179" t="s">
        <v>24</v>
      </c>
      <c r="B179" s="21">
        <v>43945</v>
      </c>
      <c r="C179" s="2">
        <v>1642356</v>
      </c>
      <c r="D179" s="2">
        <v>192994</v>
      </c>
      <c r="E179" s="2">
        <v>25969</v>
      </c>
    </row>
    <row r="180" spans="1:8">
      <c r="A180" t="s">
        <v>24</v>
      </c>
      <c r="B180" s="21">
        <v>43946</v>
      </c>
      <c r="C180" s="2">
        <v>1707743</v>
      </c>
      <c r="D180" s="2">
        <v>195351</v>
      </c>
      <c r="E180" s="2">
        <v>26384</v>
      </c>
    </row>
    <row r="181" spans="1:8">
      <c r="A181" t="s">
        <v>24</v>
      </c>
      <c r="B181" s="21">
        <v>43947</v>
      </c>
      <c r="C181" s="2">
        <v>1757659</v>
      </c>
      <c r="D181" s="2">
        <v>197675</v>
      </c>
      <c r="E181" s="2">
        <v>26644</v>
      </c>
    </row>
    <row r="182" spans="1:8">
      <c r="A182" t="s">
        <v>24</v>
      </c>
      <c r="B182" s="21">
        <v>43948</v>
      </c>
      <c r="C182" s="2">
        <v>1789662</v>
      </c>
      <c r="D182" s="2">
        <v>199414</v>
      </c>
      <c r="E182" s="2">
        <v>26977</v>
      </c>
    </row>
    <row r="183" spans="1:8">
      <c r="A183" t="s">
        <v>24</v>
      </c>
      <c r="B183" s="21">
        <v>43949</v>
      </c>
      <c r="C183" s="2">
        <v>1846934</v>
      </c>
      <c r="D183" s="2">
        <v>201505</v>
      </c>
      <c r="E183" s="2">
        <v>27359</v>
      </c>
    </row>
    <row r="184" spans="1:8">
      <c r="A184" t="s">
        <v>24</v>
      </c>
      <c r="B184" s="21">
        <v>43950</v>
      </c>
    </row>
    <row r="185" spans="1:8">
      <c r="A185" t="s">
        <v>24</v>
      </c>
      <c r="B185" s="21">
        <v>43951</v>
      </c>
    </row>
    <row r="188" spans="1:8">
      <c r="A188" t="s">
        <v>27</v>
      </c>
      <c r="B188" s="21">
        <v>43894</v>
      </c>
      <c r="D188" s="2">
        <v>35</v>
      </c>
      <c r="E188" s="2">
        <v>0</v>
      </c>
      <c r="F188" s="2">
        <v>0</v>
      </c>
      <c r="H188" s="12" t="s">
        <v>28</v>
      </c>
    </row>
    <row r="189" spans="1:8">
      <c r="A189" t="s">
        <v>27</v>
      </c>
      <c r="B189" s="21">
        <v>43895</v>
      </c>
      <c r="D189" s="2">
        <v>94</v>
      </c>
      <c r="E189" s="2">
        <v>0</v>
      </c>
      <c r="F189" s="2">
        <v>0</v>
      </c>
    </row>
    <row r="190" spans="1:8">
      <c r="A190" t="s">
        <v>27</v>
      </c>
      <c r="B190" s="21">
        <v>43896</v>
      </c>
      <c r="D190" s="2">
        <v>101</v>
      </c>
      <c r="E190" s="2">
        <v>0</v>
      </c>
      <c r="F190" s="2">
        <v>0</v>
      </c>
    </row>
    <row r="191" spans="1:8">
      <c r="A191" t="s">
        <v>27</v>
      </c>
      <c r="B191" s="21">
        <v>43897</v>
      </c>
      <c r="D191" s="2">
        <v>161</v>
      </c>
      <c r="E191" s="2">
        <v>0</v>
      </c>
      <c r="F191" s="2">
        <v>0</v>
      </c>
    </row>
    <row r="192" spans="1:8">
      <c r="A192" t="s">
        <v>27</v>
      </c>
      <c r="B192" s="21">
        <v>43898</v>
      </c>
      <c r="D192" s="2">
        <v>203</v>
      </c>
      <c r="E192" s="2">
        <v>0</v>
      </c>
      <c r="F192" s="2">
        <v>0</v>
      </c>
    </row>
    <row r="193" spans="1:6">
      <c r="A193" t="s">
        <v>27</v>
      </c>
      <c r="B193" s="21">
        <v>43899</v>
      </c>
      <c r="D193" s="2">
        <v>248</v>
      </c>
      <c r="E193" s="2">
        <v>0</v>
      </c>
      <c r="F193" s="2">
        <v>1</v>
      </c>
    </row>
    <row r="194" spans="1:6">
      <c r="A194" t="s">
        <v>27</v>
      </c>
      <c r="B194" s="21">
        <v>43900</v>
      </c>
      <c r="D194" s="2">
        <v>355</v>
      </c>
      <c r="E194" s="2">
        <v>0</v>
      </c>
      <c r="F194" s="2">
        <v>1</v>
      </c>
    </row>
    <row r="195" spans="1:6">
      <c r="A195" t="s">
        <v>27</v>
      </c>
      <c r="B195" s="21">
        <v>43901</v>
      </c>
      <c r="D195" s="2">
        <v>500</v>
      </c>
      <c r="E195" s="2">
        <v>1</v>
      </c>
      <c r="F195" s="2">
        <v>1</v>
      </c>
    </row>
    <row r="196" spans="1:6">
      <c r="A196" t="s">
        <v>27</v>
      </c>
      <c r="B196" s="21">
        <v>43902</v>
      </c>
      <c r="D196" s="2">
        <v>599</v>
      </c>
      <c r="E196" s="2">
        <v>1</v>
      </c>
      <c r="F196" s="2">
        <v>1</v>
      </c>
    </row>
    <row r="197" spans="1:6">
      <c r="A197" t="s">
        <v>27</v>
      </c>
      <c r="B197" s="21">
        <v>43903</v>
      </c>
      <c r="D197" s="2">
        <v>814</v>
      </c>
      <c r="E197" s="2">
        <v>1</v>
      </c>
      <c r="F197" s="2">
        <v>1</v>
      </c>
    </row>
    <row r="198" spans="1:6">
      <c r="A198" t="s">
        <v>27</v>
      </c>
      <c r="B198" s="21">
        <v>43904</v>
      </c>
      <c r="D198" s="2">
        <v>961</v>
      </c>
      <c r="E198" s="2">
        <v>2</v>
      </c>
      <c r="F198" s="2">
        <v>1</v>
      </c>
    </row>
    <row r="199" spans="1:6">
      <c r="A199" t="s">
        <v>27</v>
      </c>
      <c r="B199" s="21">
        <v>43905</v>
      </c>
      <c r="D199" s="2">
        <v>1022</v>
      </c>
      <c r="E199" s="2">
        <v>3</v>
      </c>
      <c r="F199" s="2">
        <v>1</v>
      </c>
    </row>
    <row r="200" spans="1:6">
      <c r="A200" t="s">
        <v>27</v>
      </c>
      <c r="B200" s="21">
        <v>43906</v>
      </c>
      <c r="D200" s="2">
        <v>1103</v>
      </c>
      <c r="E200" s="2">
        <v>6</v>
      </c>
      <c r="F200" s="2">
        <v>1</v>
      </c>
    </row>
    <row r="201" spans="1:6">
      <c r="A201" t="s">
        <v>27</v>
      </c>
      <c r="B201" s="21">
        <v>43907</v>
      </c>
      <c r="D201" s="2">
        <v>1190</v>
      </c>
      <c r="E201" s="2">
        <v>7</v>
      </c>
      <c r="F201" s="2">
        <v>1</v>
      </c>
    </row>
    <row r="202" spans="1:6">
      <c r="A202" t="s">
        <v>27</v>
      </c>
      <c r="B202" s="21">
        <v>43908</v>
      </c>
      <c r="D202" s="2">
        <v>1279</v>
      </c>
      <c r="E202" s="2">
        <v>10</v>
      </c>
      <c r="F202" s="2">
        <v>1</v>
      </c>
    </row>
    <row r="203" spans="1:6">
      <c r="A203" t="s">
        <v>27</v>
      </c>
      <c r="B203" s="21">
        <v>43909</v>
      </c>
      <c r="D203" s="2">
        <v>1439</v>
      </c>
      <c r="E203" s="2">
        <v>11</v>
      </c>
      <c r="F203" s="2">
        <v>16</v>
      </c>
    </row>
    <row r="204" spans="1:6">
      <c r="A204" t="s">
        <v>27</v>
      </c>
      <c r="B204" s="21">
        <v>43910</v>
      </c>
      <c r="D204" s="2">
        <v>1639</v>
      </c>
      <c r="E204" s="2">
        <v>16</v>
      </c>
      <c r="F204" s="2">
        <v>16</v>
      </c>
    </row>
    <row r="205" spans="1:6">
      <c r="A205" t="s">
        <v>27</v>
      </c>
      <c r="B205" s="21">
        <v>43911</v>
      </c>
      <c r="D205" s="2">
        <v>1763</v>
      </c>
      <c r="E205" s="2">
        <v>20</v>
      </c>
      <c r="F205" s="2">
        <v>16</v>
      </c>
    </row>
    <row r="206" spans="1:6">
      <c r="A206" t="s">
        <v>27</v>
      </c>
      <c r="B206" s="21">
        <v>43912</v>
      </c>
      <c r="D206" s="2">
        <v>1934</v>
      </c>
      <c r="E206" s="2">
        <v>21</v>
      </c>
      <c r="F206" s="2">
        <v>16</v>
      </c>
    </row>
    <row r="207" spans="1:6">
      <c r="A207" t="s">
        <v>27</v>
      </c>
      <c r="B207" s="21">
        <v>43913</v>
      </c>
      <c r="D207" s="2">
        <v>2046</v>
      </c>
      <c r="E207" s="2">
        <v>25</v>
      </c>
      <c r="F207" s="2">
        <v>16</v>
      </c>
    </row>
    <row r="208" spans="1:6">
      <c r="A208" t="s">
        <v>27</v>
      </c>
      <c r="B208" s="21">
        <v>43914</v>
      </c>
      <c r="D208" s="2">
        <v>2286</v>
      </c>
      <c r="E208" s="2">
        <v>36</v>
      </c>
      <c r="F208" s="2">
        <v>16</v>
      </c>
    </row>
    <row r="209" spans="1:6">
      <c r="A209" t="s">
        <v>27</v>
      </c>
      <c r="B209" s="21">
        <v>43915</v>
      </c>
      <c r="D209" s="2">
        <v>2526</v>
      </c>
      <c r="E209" s="2">
        <v>62</v>
      </c>
      <c r="F209" s="2">
        <v>16</v>
      </c>
    </row>
    <row r="210" spans="1:6">
      <c r="A210" t="s">
        <v>27</v>
      </c>
      <c r="B210" s="21">
        <v>43916</v>
      </c>
      <c r="D210" s="2">
        <v>2840</v>
      </c>
      <c r="E210" s="2">
        <v>77</v>
      </c>
      <c r="F210" s="2">
        <v>16</v>
      </c>
    </row>
    <row r="211" spans="1:6">
      <c r="A211" t="s">
        <v>27</v>
      </c>
      <c r="B211" s="21">
        <v>43917</v>
      </c>
      <c r="D211" s="2">
        <v>3069</v>
      </c>
      <c r="E211" s="2">
        <v>105</v>
      </c>
      <c r="F211" s="2">
        <v>16</v>
      </c>
    </row>
    <row r="212" spans="1:6">
      <c r="A212" t="s">
        <v>27</v>
      </c>
      <c r="B212" s="21">
        <v>43918</v>
      </c>
      <c r="D212" s="2">
        <v>3447</v>
      </c>
      <c r="E212" s="2">
        <v>105</v>
      </c>
      <c r="F212" s="2">
        <v>16</v>
      </c>
    </row>
    <row r="213" spans="1:6">
      <c r="A213" t="s">
        <v>27</v>
      </c>
      <c r="B213" s="21">
        <v>43919</v>
      </c>
      <c r="D213" s="2">
        <v>3700</v>
      </c>
      <c r="E213" s="2">
        <v>110</v>
      </c>
      <c r="F213" s="2">
        <v>16</v>
      </c>
    </row>
    <row r="214" spans="1:6">
      <c r="A214" t="s">
        <v>27</v>
      </c>
      <c r="B214" s="21">
        <v>43920</v>
      </c>
      <c r="D214" s="2">
        <v>4028</v>
      </c>
      <c r="E214" s="2">
        <v>146</v>
      </c>
      <c r="F214" s="2">
        <v>16</v>
      </c>
    </row>
    <row r="215" spans="1:6">
      <c r="A215" t="s">
        <v>27</v>
      </c>
      <c r="B215" s="21">
        <v>43921</v>
      </c>
      <c r="D215" s="2">
        <v>4435</v>
      </c>
      <c r="E215" s="2">
        <v>180</v>
      </c>
      <c r="F215" s="2">
        <v>16</v>
      </c>
    </row>
    <row r="216" spans="1:6">
      <c r="A216" t="s">
        <v>27</v>
      </c>
      <c r="B216" s="21">
        <v>43922</v>
      </c>
      <c r="D216" s="2">
        <v>4947</v>
      </c>
      <c r="E216" s="2">
        <v>239</v>
      </c>
      <c r="F216" s="2">
        <v>103</v>
      </c>
    </row>
    <row r="217" spans="1:6">
      <c r="A217" t="s">
        <v>27</v>
      </c>
      <c r="B217" s="21">
        <v>43923</v>
      </c>
      <c r="D217" s="2">
        <v>5568</v>
      </c>
      <c r="E217" s="2">
        <v>308</v>
      </c>
      <c r="F217" s="2">
        <v>103</v>
      </c>
    </row>
    <row r="218" spans="1:6">
      <c r="A218" t="s">
        <v>27</v>
      </c>
      <c r="B218" s="21">
        <v>43924</v>
      </c>
      <c r="D218" s="2">
        <v>6131</v>
      </c>
      <c r="E218" s="2">
        <v>358</v>
      </c>
      <c r="F218" s="2">
        <v>205</v>
      </c>
    </row>
    <row r="219" spans="1:6">
      <c r="A219" t="s">
        <v>27</v>
      </c>
      <c r="B219" s="21">
        <v>43925</v>
      </c>
      <c r="D219" s="2">
        <v>6443</v>
      </c>
      <c r="E219" s="2">
        <v>373</v>
      </c>
      <c r="F219" s="2">
        <v>205</v>
      </c>
    </row>
    <row r="220" spans="1:6">
      <c r="A220" t="s">
        <v>27</v>
      </c>
      <c r="B220" s="21">
        <v>43926</v>
      </c>
      <c r="D220" s="2">
        <v>6830</v>
      </c>
      <c r="E220" s="2">
        <v>401</v>
      </c>
      <c r="F220" s="2">
        <v>205</v>
      </c>
    </row>
    <row r="221" spans="1:6">
      <c r="A221" t="s">
        <v>27</v>
      </c>
      <c r="B221" s="21">
        <v>43927</v>
      </c>
      <c r="D221" s="2">
        <v>7206</v>
      </c>
      <c r="E221" s="2">
        <v>477</v>
      </c>
      <c r="F221" s="2">
        <v>205</v>
      </c>
    </row>
    <row r="222" spans="1:6">
      <c r="A222" t="s">
        <v>27</v>
      </c>
      <c r="B222" s="21">
        <v>43928</v>
      </c>
      <c r="D222" s="2">
        <v>7693</v>
      </c>
      <c r="E222" s="2">
        <v>591</v>
      </c>
      <c r="F222" s="2">
        <v>205</v>
      </c>
    </row>
    <row r="223" spans="1:6">
      <c r="A223" t="s">
        <v>27</v>
      </c>
      <c r="B223" s="21">
        <v>43929</v>
      </c>
      <c r="D223" s="2">
        <v>8419</v>
      </c>
      <c r="E223" s="2">
        <v>687</v>
      </c>
      <c r="F223" s="2">
        <v>205</v>
      </c>
    </row>
    <row r="224" spans="1:6">
      <c r="A224" t="s">
        <v>27</v>
      </c>
      <c r="B224" s="21">
        <v>43930</v>
      </c>
      <c r="D224" s="2">
        <v>9141</v>
      </c>
      <c r="E224" s="2">
        <v>793</v>
      </c>
      <c r="F224" s="2">
        <v>205</v>
      </c>
    </row>
    <row r="225" spans="1:6">
      <c r="A225" t="s">
        <v>27</v>
      </c>
      <c r="B225" s="21">
        <v>43931</v>
      </c>
      <c r="D225" s="2">
        <v>9685</v>
      </c>
      <c r="E225" s="2">
        <v>870</v>
      </c>
      <c r="F225" s="2">
        <v>381</v>
      </c>
    </row>
    <row r="226" spans="1:6">
      <c r="A226" t="s">
        <v>27</v>
      </c>
      <c r="B226" s="21">
        <v>43932</v>
      </c>
      <c r="D226" s="2">
        <v>10151</v>
      </c>
      <c r="E226" s="2">
        <v>887</v>
      </c>
      <c r="F226" s="2">
        <v>381</v>
      </c>
    </row>
    <row r="227" spans="1:6">
      <c r="A227" t="s">
        <v>27</v>
      </c>
      <c r="B227" s="21">
        <v>43933</v>
      </c>
      <c r="D227" s="2">
        <v>10483</v>
      </c>
      <c r="E227" s="2">
        <v>899</v>
      </c>
      <c r="F227" s="2">
        <v>381</v>
      </c>
    </row>
    <row r="228" spans="1:6">
      <c r="A228" t="s">
        <v>27</v>
      </c>
      <c r="B228" s="21">
        <v>43934</v>
      </c>
      <c r="D228" s="2">
        <v>10948</v>
      </c>
      <c r="E228" s="2">
        <v>919</v>
      </c>
      <c r="F228" s="2">
        <v>381</v>
      </c>
    </row>
    <row r="229" spans="1:6">
      <c r="A229" t="s">
        <v>27</v>
      </c>
      <c r="B229" s="21">
        <v>43935</v>
      </c>
      <c r="D229" s="2">
        <v>11445</v>
      </c>
      <c r="E229" s="2">
        <v>1033</v>
      </c>
      <c r="F229" s="2">
        <v>381</v>
      </c>
    </row>
    <row r="230" spans="1:6">
      <c r="A230" t="s">
        <v>27</v>
      </c>
      <c r="B230" s="21">
        <v>43936</v>
      </c>
      <c r="D230" s="2">
        <v>11927</v>
      </c>
      <c r="E230" s="2">
        <v>1203</v>
      </c>
      <c r="F230" s="2">
        <v>381</v>
      </c>
    </row>
    <row r="231" spans="1:6">
      <c r="A231" t="s">
        <v>27</v>
      </c>
      <c r="B231" s="21">
        <v>43937</v>
      </c>
      <c r="D231" s="2">
        <v>12540</v>
      </c>
      <c r="E231" s="2">
        <v>1333</v>
      </c>
      <c r="F231" s="2">
        <v>550</v>
      </c>
    </row>
    <row r="232" spans="1:6">
      <c r="A232" t="s">
        <v>27</v>
      </c>
      <c r="B232" s="21">
        <v>43938</v>
      </c>
      <c r="D232" s="2">
        <v>13216</v>
      </c>
      <c r="E232" s="2">
        <v>1400</v>
      </c>
      <c r="F232" s="2">
        <v>550</v>
      </c>
    </row>
    <row r="233" spans="1:6">
      <c r="A233" t="s">
        <v>27</v>
      </c>
      <c r="B233" s="21">
        <v>43939</v>
      </c>
      <c r="D233" s="2">
        <v>13822</v>
      </c>
      <c r="E233" s="2">
        <v>1511</v>
      </c>
      <c r="F233" s="2">
        <v>550</v>
      </c>
    </row>
    <row r="234" spans="1:6">
      <c r="A234" t="s">
        <v>27</v>
      </c>
      <c r="B234" s="21">
        <v>43940</v>
      </c>
      <c r="D234" s="2">
        <v>14385</v>
      </c>
      <c r="E234" s="2">
        <v>1540</v>
      </c>
      <c r="F234" s="2">
        <v>550</v>
      </c>
    </row>
    <row r="235" spans="1:6">
      <c r="A235" t="s">
        <v>27</v>
      </c>
      <c r="B235" s="21">
        <v>43941</v>
      </c>
      <c r="D235" s="2">
        <v>14777</v>
      </c>
      <c r="E235" s="2">
        <v>1580</v>
      </c>
      <c r="F235" s="2">
        <v>550</v>
      </c>
    </row>
    <row r="236" spans="1:6">
      <c r="A236" t="s">
        <v>27</v>
      </c>
      <c r="B236" s="21">
        <v>43942</v>
      </c>
      <c r="D236" s="2">
        <v>15322</v>
      </c>
      <c r="E236" s="2">
        <v>1765</v>
      </c>
      <c r="F236" s="2">
        <v>550</v>
      </c>
    </row>
    <row r="237" spans="1:6">
      <c r="A237" t="s">
        <v>27</v>
      </c>
      <c r="B237" s="21">
        <v>43943</v>
      </c>
      <c r="D237" s="2">
        <v>16004</v>
      </c>
      <c r="E237" s="2">
        <v>1937</v>
      </c>
      <c r="F237" s="2">
        <v>550</v>
      </c>
    </row>
    <row r="238" spans="1:6">
      <c r="A238" t="s">
        <v>27</v>
      </c>
      <c r="B238" s="21">
        <v>43944</v>
      </c>
      <c r="D238" s="2">
        <v>16755</v>
      </c>
      <c r="E238" s="2">
        <v>2021</v>
      </c>
      <c r="F238" s="2">
        <v>550</v>
      </c>
    </row>
    <row r="239" spans="1:6">
      <c r="A239" t="s">
        <v>27</v>
      </c>
      <c r="B239" s="21">
        <v>43945</v>
      </c>
      <c r="D239" s="2">
        <v>17567</v>
      </c>
      <c r="E239" s="2">
        <v>2152</v>
      </c>
      <c r="F239" s="2">
        <v>1005</v>
      </c>
    </row>
    <row r="240" spans="1:6">
      <c r="A240" t="s">
        <v>27</v>
      </c>
      <c r="B240" s="21">
        <v>43946</v>
      </c>
      <c r="D240" s="2">
        <v>18177</v>
      </c>
      <c r="E240" s="2">
        <v>2192</v>
      </c>
      <c r="F240" s="2">
        <v>1005</v>
      </c>
    </row>
    <row r="241" spans="1:6">
      <c r="A241" t="s">
        <v>27</v>
      </c>
      <c r="B241" s="21">
        <v>43947</v>
      </c>
      <c r="D241" s="2">
        <v>18640</v>
      </c>
      <c r="E241" s="2">
        <v>2194</v>
      </c>
      <c r="F241" s="2">
        <v>1005</v>
      </c>
    </row>
    <row r="242" spans="1:6">
      <c r="A242" t="s">
        <v>27</v>
      </c>
      <c r="B242" s="21">
        <v>43948</v>
      </c>
      <c r="D242" s="2">
        <v>18926</v>
      </c>
      <c r="E242" s="2">
        <v>2274</v>
      </c>
      <c r="F242" s="2">
        <v>1005</v>
      </c>
    </row>
    <row r="243" spans="1:6">
      <c r="A243" t="s">
        <v>27</v>
      </c>
      <c r="B243" s="21">
        <v>43949</v>
      </c>
      <c r="D243" s="2">
        <v>19621</v>
      </c>
      <c r="E243" s="2">
        <v>2355</v>
      </c>
      <c r="F243" s="2">
        <v>1005</v>
      </c>
    </row>
    <row r="244" spans="1:6">
      <c r="A244" t="s">
        <v>27</v>
      </c>
      <c r="B244" s="21">
        <v>43950</v>
      </c>
    </row>
    <row r="245" spans="1:6">
      <c r="A245" t="s">
        <v>27</v>
      </c>
      <c r="B245" s="21">
        <v>43951</v>
      </c>
    </row>
  </sheetData>
  <hyperlinks>
    <hyperlink ref="H63" r:id="rId1"/>
    <hyperlink ref="H3" r:id="rId2"/>
    <hyperlink ref="H119" r:id="rId3"/>
    <hyperlink ref="H188" r:id="rId4"/>
  </hyperlinks>
  <pageMargins left="0.7" right="0.7" top="0.75" bottom="0.75" header="0.3" footer="0.3"/>
  <pageSetup paperSize="9" orientation="portrait" horizontalDpi="4294967293" r:id="rId5"/>
  <legacyDrawing r:id="rId6"/>
</worksheet>
</file>

<file path=xl/worksheets/sheet2.xml><?xml version="1.0" encoding="utf-8"?>
<worksheet xmlns="http://schemas.openxmlformats.org/spreadsheetml/2006/main" xmlns:r="http://schemas.openxmlformats.org/officeDocument/2006/relationships">
  <dimension ref="A1:AE57"/>
  <sheetViews>
    <sheetView topLeftCell="A10" workbookViewId="0">
      <selection activeCell="AF63" sqref="AF63"/>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9</v>
      </c>
      <c r="B1" s="24"/>
      <c r="C1" s="24"/>
      <c r="D1" s="24"/>
      <c r="E1" s="24"/>
      <c r="F1" s="24"/>
      <c r="G1" s="24"/>
      <c r="H1" s="24"/>
      <c r="I1" s="24"/>
      <c r="J1" s="24"/>
      <c r="K1" s="24"/>
      <c r="L1" s="24"/>
      <c r="M1" s="24"/>
      <c r="N1" s="24"/>
      <c r="O1" s="17"/>
      <c r="P1" s="12" t="s">
        <v>12</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43899</v>
      </c>
      <c r="C6" s="2">
        <f>Data!C64</f>
        <v>4734</v>
      </c>
      <c r="G6" s="2">
        <f>Data!D64</f>
        <v>131</v>
      </c>
      <c r="H6" s="3">
        <f t="shared" ref="H6:H20" si="0">G6-G5</f>
        <v>131</v>
      </c>
      <c r="L6">
        <f>Data!E64</f>
        <v>0</v>
      </c>
      <c r="N6" s="1"/>
      <c r="O6" s="16"/>
    </row>
    <row r="7" spans="1:31">
      <c r="A7" s="8">
        <v>43900</v>
      </c>
      <c r="C7" s="2">
        <f>Data!C65</f>
        <v>5026</v>
      </c>
      <c r="D7" s="2">
        <f t="shared" ref="D7:D22" si="1">C7-C6</f>
        <v>292</v>
      </c>
      <c r="E7" s="11">
        <f t="shared" ref="E7:E20" si="2">H7/D7</f>
        <v>0.17465753424657535</v>
      </c>
      <c r="G7" s="2">
        <f>Data!D65</f>
        <v>182</v>
      </c>
      <c r="H7" s="3">
        <f t="shared" si="0"/>
        <v>51</v>
      </c>
      <c r="I7" s="1">
        <f t="shared" ref="I7:I13" si="3">G7/G6-1</f>
        <v>0.38931297709923673</v>
      </c>
      <c r="L7">
        <f>Data!E65</f>
        <v>0</v>
      </c>
      <c r="M7">
        <f>L7-L6</f>
        <v>0</v>
      </c>
      <c r="N7" s="1"/>
      <c r="O7" s="16"/>
      <c r="AD7" s="1">
        <f t="shared" ref="AD7:AD47" si="4">H7/PEAK_CASES_AT</f>
        <v>5.0949050949050952E-2</v>
      </c>
      <c r="AE7" s="1">
        <f t="shared" ref="AE7:AE47" si="5">M7/PEAK_DEATHS_AT</f>
        <v>0</v>
      </c>
    </row>
    <row r="8" spans="1:31">
      <c r="A8" s="8">
        <v>43901</v>
      </c>
      <c r="C8" s="2">
        <f>Data!C66</f>
        <v>5362</v>
      </c>
      <c r="D8" s="2">
        <f t="shared" si="1"/>
        <v>336</v>
      </c>
      <c r="E8" s="11">
        <f t="shared" si="2"/>
        <v>0.19047619047619047</v>
      </c>
      <c r="G8" s="2">
        <f>Data!D66</f>
        <v>246</v>
      </c>
      <c r="H8" s="3">
        <f t="shared" si="0"/>
        <v>64</v>
      </c>
      <c r="I8" s="1">
        <f t="shared" si="3"/>
        <v>0.35164835164835173</v>
      </c>
      <c r="L8">
        <f>Data!E66</f>
        <v>0</v>
      </c>
      <c r="M8">
        <f t="shared" ref="M8:M23" si="6">L8-L7</f>
        <v>0</v>
      </c>
      <c r="N8" s="1"/>
      <c r="O8" s="16"/>
      <c r="AD8" s="1">
        <f t="shared" si="4"/>
        <v>6.3936063936063936E-2</v>
      </c>
      <c r="AE8" s="1">
        <f t="shared" si="5"/>
        <v>0</v>
      </c>
    </row>
    <row r="9" spans="1:31">
      <c r="A9" s="8">
        <v>43902</v>
      </c>
      <c r="C9" s="2">
        <f>Data!C67</f>
        <v>5869</v>
      </c>
      <c r="D9" s="2">
        <f t="shared" si="1"/>
        <v>507</v>
      </c>
      <c r="E9" s="11">
        <f t="shared" si="2"/>
        <v>0.22682445759368836</v>
      </c>
      <c r="G9" s="2">
        <f>Data!D67</f>
        <v>361</v>
      </c>
      <c r="H9" s="3">
        <f t="shared" si="0"/>
        <v>115</v>
      </c>
      <c r="I9" s="1">
        <f t="shared" si="3"/>
        <v>0.46747967479674801</v>
      </c>
      <c r="L9">
        <f>Data!E67</f>
        <v>1</v>
      </c>
      <c r="M9">
        <f t="shared" si="6"/>
        <v>1</v>
      </c>
      <c r="N9" s="1">
        <v>1</v>
      </c>
      <c r="O9" s="16"/>
      <c r="AD9" s="1">
        <f t="shared" si="4"/>
        <v>0.11488511488511488</v>
      </c>
      <c r="AE9" s="1">
        <f t="shared" si="5"/>
        <v>3.3333333333333333E-2</v>
      </c>
    </row>
    <row r="10" spans="1:31">
      <c r="A10" s="8">
        <v>43903</v>
      </c>
      <c r="C10" s="2">
        <f>Data!C68</f>
        <v>6582</v>
      </c>
      <c r="D10" s="2">
        <f t="shared" si="1"/>
        <v>713</v>
      </c>
      <c r="E10" s="11">
        <f t="shared" si="2"/>
        <v>0.2005610098176718</v>
      </c>
      <c r="G10" s="2">
        <f>Data!D68</f>
        <v>504</v>
      </c>
      <c r="H10" s="3">
        <f t="shared" si="0"/>
        <v>143</v>
      </c>
      <c r="I10" s="1">
        <f t="shared" si="3"/>
        <v>0.39612188365650969</v>
      </c>
      <c r="L10">
        <f>Data!E68</f>
        <v>1</v>
      </c>
      <c r="M10">
        <f t="shared" si="6"/>
        <v>0</v>
      </c>
      <c r="N10" s="1">
        <f t="shared" ref="N10:N19" si="7">L10/L9-1</f>
        <v>0</v>
      </c>
      <c r="O10" s="16"/>
      <c r="AD10" s="1">
        <f t="shared" si="4"/>
        <v>0.14285714285714285</v>
      </c>
      <c r="AE10" s="1">
        <f t="shared" si="5"/>
        <v>0</v>
      </c>
    </row>
    <row r="11" spans="1:31">
      <c r="A11" s="8">
        <v>43904</v>
      </c>
      <c r="C11" s="2">
        <f>Data!C69</f>
        <v>7467</v>
      </c>
      <c r="D11" s="2">
        <f t="shared" si="1"/>
        <v>885</v>
      </c>
      <c r="E11" s="11">
        <f t="shared" si="2"/>
        <v>0.17062146892655367</v>
      </c>
      <c r="G11" s="2">
        <f>Data!D69</f>
        <v>655</v>
      </c>
      <c r="H11" s="3">
        <f t="shared" si="0"/>
        <v>151</v>
      </c>
      <c r="I11" s="1">
        <f t="shared" si="3"/>
        <v>0.29960317460317465</v>
      </c>
      <c r="L11">
        <f>Data!E69</f>
        <v>1</v>
      </c>
      <c r="M11">
        <f t="shared" si="6"/>
        <v>0</v>
      </c>
      <c r="N11" s="1">
        <f t="shared" si="7"/>
        <v>0</v>
      </c>
      <c r="O11" s="16"/>
      <c r="AD11" s="1">
        <f t="shared" si="4"/>
        <v>0.15084915084915085</v>
      </c>
      <c r="AE11" s="1">
        <f t="shared" si="5"/>
        <v>0</v>
      </c>
    </row>
    <row r="12" spans="1:31">
      <c r="A12" s="8">
        <v>43905</v>
      </c>
      <c r="C12" s="2">
        <f>Data!C70</f>
        <v>8167</v>
      </c>
      <c r="D12" s="2">
        <f t="shared" si="1"/>
        <v>700</v>
      </c>
      <c r="E12" s="11">
        <f t="shared" si="2"/>
        <v>0.29285714285714287</v>
      </c>
      <c r="G12" s="2">
        <f>Data!D70</f>
        <v>860</v>
      </c>
      <c r="H12" s="3">
        <f t="shared" si="0"/>
        <v>205</v>
      </c>
      <c r="I12" s="1">
        <f t="shared" si="3"/>
        <v>0.31297709923664119</v>
      </c>
      <c r="L12">
        <f>Data!E70</f>
        <v>1</v>
      </c>
      <c r="M12">
        <f t="shared" si="6"/>
        <v>0</v>
      </c>
      <c r="N12" s="1">
        <f t="shared" si="7"/>
        <v>0</v>
      </c>
      <c r="O12" s="16"/>
      <c r="AD12" s="1">
        <f t="shared" si="4"/>
        <v>0.2047952047952048</v>
      </c>
      <c r="AE12" s="1">
        <f t="shared" si="5"/>
        <v>0</v>
      </c>
    </row>
    <row r="13" spans="1:31">
      <c r="A13" s="8">
        <v>43906</v>
      </c>
      <c r="B13" s="13">
        <v>0</v>
      </c>
      <c r="C13" s="2">
        <f>Data!C71</f>
        <v>8490</v>
      </c>
      <c r="D13" s="2">
        <f t="shared" si="1"/>
        <v>323</v>
      </c>
      <c r="E13" s="11">
        <f t="shared" si="2"/>
        <v>0.48297213622291024</v>
      </c>
      <c r="G13" s="2">
        <f>Data!D71</f>
        <v>1016</v>
      </c>
      <c r="H13" s="3">
        <f t="shared" si="0"/>
        <v>156</v>
      </c>
      <c r="I13" s="1">
        <f t="shared" si="3"/>
        <v>0.18139534883720931</v>
      </c>
      <c r="J13" s="16">
        <f>SUM(I7:I13)/7</f>
        <v>0.34264835855398157</v>
      </c>
      <c r="L13">
        <f>Data!E71</f>
        <v>3</v>
      </c>
      <c r="M13">
        <f t="shared" si="6"/>
        <v>2</v>
      </c>
      <c r="N13" s="1">
        <f t="shared" si="7"/>
        <v>2</v>
      </c>
      <c r="O13" s="16"/>
      <c r="AD13" s="1">
        <f t="shared" si="4"/>
        <v>0.15584415584415584</v>
      </c>
      <c r="AE13" s="1">
        <f t="shared" si="5"/>
        <v>6.6666666666666666E-2</v>
      </c>
    </row>
    <row r="14" spans="1:31">
      <c r="A14" s="8">
        <v>43907</v>
      </c>
      <c r="B14" s="13">
        <v>1</v>
      </c>
      <c r="C14" s="2">
        <f>Data!C72</f>
        <v>10278</v>
      </c>
      <c r="D14" s="2">
        <f t="shared" si="1"/>
        <v>1788</v>
      </c>
      <c r="E14" s="11">
        <f t="shared" si="2"/>
        <v>0.1767337807606264</v>
      </c>
      <c r="G14" s="2">
        <f>Data!D72</f>
        <v>1332</v>
      </c>
      <c r="H14" s="3">
        <f t="shared" si="0"/>
        <v>316</v>
      </c>
      <c r="I14" s="1">
        <f t="shared" ref="I14:I21" si="8">G14/G13-1</f>
        <v>0.31102362204724399</v>
      </c>
      <c r="J14" s="16">
        <f t="shared" ref="J14:J48" si="9">SUM(I8:I14)/7</f>
        <v>0.33146416497512549</v>
      </c>
      <c r="L14">
        <f>Data!E72</f>
        <v>3</v>
      </c>
      <c r="M14">
        <f t="shared" si="6"/>
        <v>0</v>
      </c>
      <c r="N14" s="1">
        <f t="shared" si="7"/>
        <v>0</v>
      </c>
      <c r="O14" s="16"/>
      <c r="AD14" s="1">
        <f t="shared" si="4"/>
        <v>0.31568431568431571</v>
      </c>
      <c r="AE14" s="1">
        <f t="shared" si="5"/>
        <v>0</v>
      </c>
    </row>
    <row r="15" spans="1:31">
      <c r="A15" s="8">
        <v>43908</v>
      </c>
      <c r="B15" s="13">
        <v>2</v>
      </c>
      <c r="C15" s="2">
        <f>Data!C73</f>
        <v>11977</v>
      </c>
      <c r="D15" s="2">
        <f t="shared" si="1"/>
        <v>1699</v>
      </c>
      <c r="E15" s="11">
        <f t="shared" si="2"/>
        <v>0.18481459682165979</v>
      </c>
      <c r="G15" s="2">
        <f>Data!D73</f>
        <v>1646</v>
      </c>
      <c r="H15" s="3">
        <f t="shared" si="0"/>
        <v>314</v>
      </c>
      <c r="I15" s="1">
        <f t="shared" si="8"/>
        <v>0.2357357357357357</v>
      </c>
      <c r="J15" s="16">
        <f t="shared" si="9"/>
        <v>0.31490521984475178</v>
      </c>
      <c r="L15">
        <f>Data!E73</f>
        <v>4</v>
      </c>
      <c r="M15">
        <f t="shared" si="6"/>
        <v>1</v>
      </c>
      <c r="N15" s="1">
        <f t="shared" si="7"/>
        <v>0.33333333333333326</v>
      </c>
      <c r="O15" s="16">
        <f>SUM(N9:N15)/7</f>
        <v>0.47619047619047616</v>
      </c>
      <c r="AD15" s="1">
        <f t="shared" si="4"/>
        <v>0.31368631368631367</v>
      </c>
      <c r="AE15" s="1">
        <f t="shared" si="5"/>
        <v>3.3333333333333333E-2</v>
      </c>
    </row>
    <row r="16" spans="1:31">
      <c r="A16" s="8">
        <v>43909</v>
      </c>
      <c r="B16" s="13">
        <v>3</v>
      </c>
      <c r="C16" s="2">
        <f>Data!C74</f>
        <v>13724</v>
      </c>
      <c r="D16" s="2">
        <f t="shared" si="1"/>
        <v>1747</v>
      </c>
      <c r="E16" s="11">
        <f t="shared" si="2"/>
        <v>0.21007441327990842</v>
      </c>
      <c r="G16" s="2">
        <f>Data!D74</f>
        <v>2013</v>
      </c>
      <c r="H16" s="3">
        <f t="shared" si="0"/>
        <v>367</v>
      </c>
      <c r="I16" s="1">
        <f t="shared" si="8"/>
        <v>0.22296476306196844</v>
      </c>
      <c r="J16" s="16">
        <f t="shared" si="9"/>
        <v>0.27997451816835472</v>
      </c>
      <c r="L16">
        <f>Data!E74</f>
        <v>6</v>
      </c>
      <c r="M16">
        <f t="shared" si="6"/>
        <v>2</v>
      </c>
      <c r="N16" s="1">
        <f t="shared" si="7"/>
        <v>0.5</v>
      </c>
      <c r="O16" s="16">
        <f t="shared" ref="O16:O48" si="10">SUM(N10:N16)/7</f>
        <v>0.40476190476190471</v>
      </c>
      <c r="AD16" s="1">
        <f t="shared" si="4"/>
        <v>0.36663336663336665</v>
      </c>
      <c r="AE16" s="1">
        <f t="shared" si="5"/>
        <v>6.6666666666666666E-2</v>
      </c>
    </row>
    <row r="17" spans="1:31">
      <c r="A17" s="8">
        <v>43910</v>
      </c>
      <c r="B17" s="13">
        <v>4</v>
      </c>
      <c r="C17" s="2">
        <f>Data!C75</f>
        <v>15613</v>
      </c>
      <c r="D17" s="2">
        <f t="shared" si="1"/>
        <v>1889</v>
      </c>
      <c r="E17" s="11">
        <f t="shared" si="2"/>
        <v>0.19851773425092642</v>
      </c>
      <c r="G17" s="2">
        <f>Data!D75</f>
        <v>2388</v>
      </c>
      <c r="H17" s="3">
        <f t="shared" si="0"/>
        <v>375</v>
      </c>
      <c r="I17" s="1">
        <f t="shared" si="8"/>
        <v>0.18628912071535031</v>
      </c>
      <c r="J17" s="16">
        <f t="shared" si="9"/>
        <v>0.2499984091767605</v>
      </c>
      <c r="L17">
        <f>Data!E75</f>
        <v>6</v>
      </c>
      <c r="M17">
        <f t="shared" si="6"/>
        <v>0</v>
      </c>
      <c r="N17" s="1">
        <f t="shared" si="7"/>
        <v>0</v>
      </c>
      <c r="O17" s="16">
        <f t="shared" si="10"/>
        <v>0.40476190476190471</v>
      </c>
      <c r="AD17" s="1">
        <f t="shared" si="4"/>
        <v>0.37462537462537465</v>
      </c>
      <c r="AE17" s="1">
        <f t="shared" si="5"/>
        <v>0</v>
      </c>
    </row>
    <row r="18" spans="1:31">
      <c r="A18" s="8">
        <v>43911</v>
      </c>
      <c r="B18" s="13">
        <v>5</v>
      </c>
      <c r="C18" s="2">
        <f>Data!C76</f>
        <v>18545</v>
      </c>
      <c r="D18" s="2">
        <f t="shared" si="1"/>
        <v>2932</v>
      </c>
      <c r="E18" s="11">
        <f t="shared" si="2"/>
        <v>0.14529331514324692</v>
      </c>
      <c r="G18" s="2">
        <f>Data!D76</f>
        <v>2814</v>
      </c>
      <c r="H18" s="3">
        <f t="shared" si="0"/>
        <v>426</v>
      </c>
      <c r="I18" s="1">
        <f t="shared" si="8"/>
        <v>0.17839195979899491</v>
      </c>
      <c r="J18" s="16">
        <f t="shared" si="9"/>
        <v>0.23268252134759199</v>
      </c>
      <c r="L18">
        <f>Data!E76</f>
        <v>8</v>
      </c>
      <c r="M18">
        <f t="shared" si="6"/>
        <v>2</v>
      </c>
      <c r="N18" s="1">
        <f t="shared" si="7"/>
        <v>0.33333333333333326</v>
      </c>
      <c r="O18" s="16">
        <f t="shared" si="10"/>
        <v>0.45238095238095227</v>
      </c>
      <c r="AD18" s="1">
        <f t="shared" si="4"/>
        <v>0.4255744255744256</v>
      </c>
      <c r="AE18" s="1">
        <f t="shared" si="5"/>
        <v>6.6666666666666666E-2</v>
      </c>
    </row>
    <row r="19" spans="1:31">
      <c r="A19" s="8">
        <v>43912</v>
      </c>
      <c r="B19" s="13">
        <v>6</v>
      </c>
      <c r="C19" s="2">
        <f>Data!C77</f>
        <v>21368</v>
      </c>
      <c r="D19" s="2">
        <f t="shared" si="1"/>
        <v>2823</v>
      </c>
      <c r="E19" s="11">
        <f t="shared" si="2"/>
        <v>0.15232022670917464</v>
      </c>
      <c r="G19" s="2">
        <f>Data!D77</f>
        <v>3244</v>
      </c>
      <c r="H19" s="3">
        <f t="shared" si="0"/>
        <v>430</v>
      </c>
      <c r="I19" s="1">
        <f t="shared" si="8"/>
        <v>0.15280739161336165</v>
      </c>
      <c r="J19" s="16">
        <f t="shared" si="9"/>
        <v>0.20980113454426633</v>
      </c>
      <c r="L19">
        <f>Data!E77</f>
        <v>16</v>
      </c>
      <c r="M19">
        <f t="shared" si="6"/>
        <v>8</v>
      </c>
      <c r="N19" s="1">
        <f t="shared" si="7"/>
        <v>1</v>
      </c>
      <c r="O19" s="16">
        <f t="shared" si="10"/>
        <v>0.59523809523809512</v>
      </c>
      <c r="AD19" s="1">
        <f t="shared" si="4"/>
        <v>0.42957042957042957</v>
      </c>
      <c r="AE19" s="1">
        <f t="shared" si="5"/>
        <v>0.26666666666666666</v>
      </c>
    </row>
    <row r="20" spans="1:31">
      <c r="A20" s="8">
        <v>43913</v>
      </c>
      <c r="B20" s="13">
        <v>7</v>
      </c>
      <c r="C20" s="2">
        <f>Data!C78</f>
        <v>23429</v>
      </c>
      <c r="D20" s="2">
        <f t="shared" si="1"/>
        <v>2061</v>
      </c>
      <c r="E20" s="11">
        <f t="shared" si="2"/>
        <v>0.32993692382338669</v>
      </c>
      <c r="G20" s="2">
        <f>Data!D78</f>
        <v>3924</v>
      </c>
      <c r="H20" s="3">
        <f t="shared" si="0"/>
        <v>680</v>
      </c>
      <c r="I20" s="1">
        <f t="shared" si="8"/>
        <v>0.20961775585696674</v>
      </c>
      <c r="J20" s="16">
        <f t="shared" si="9"/>
        <v>0.21383290697566024</v>
      </c>
      <c r="L20">
        <f>Data!E78</f>
        <v>21</v>
      </c>
      <c r="M20">
        <f t="shared" si="6"/>
        <v>5</v>
      </c>
      <c r="N20" s="1">
        <f t="shared" ref="N20:N22" si="11">L20/L19-1</f>
        <v>0.3125</v>
      </c>
      <c r="O20" s="16">
        <f t="shared" si="10"/>
        <v>0.35416666666666663</v>
      </c>
      <c r="AD20" s="1">
        <f t="shared" si="4"/>
        <v>0.6793206793206793</v>
      </c>
      <c r="AE20" s="1">
        <f t="shared" si="5"/>
        <v>0.16666666666666666</v>
      </c>
    </row>
    <row r="21" spans="1:31">
      <c r="A21" s="8">
        <v>43914</v>
      </c>
      <c r="B21" s="13">
        <v>8</v>
      </c>
      <c r="C21" s="2">
        <f>Data!C79</f>
        <v>28391</v>
      </c>
      <c r="D21" s="2">
        <f t="shared" si="1"/>
        <v>4962</v>
      </c>
      <c r="E21" s="11">
        <f t="shared" ref="E21:E26" si="12">H21/D21</f>
        <v>0.19185812172511085</v>
      </c>
      <c r="G21" s="2">
        <f>Data!D79</f>
        <v>4876</v>
      </c>
      <c r="H21" s="3">
        <f t="shared" ref="H21:H26" si="13">G21-G20</f>
        <v>952</v>
      </c>
      <c r="I21" s="1">
        <f t="shared" si="8"/>
        <v>0.24260958205912342</v>
      </c>
      <c r="J21" s="16">
        <f t="shared" si="9"/>
        <v>0.20405947269164301</v>
      </c>
      <c r="L21">
        <f>Data!E79</f>
        <v>28</v>
      </c>
      <c r="M21">
        <f t="shared" si="6"/>
        <v>7</v>
      </c>
      <c r="N21" s="1">
        <f t="shared" si="11"/>
        <v>0.33333333333333326</v>
      </c>
      <c r="O21" s="16">
        <f t="shared" si="10"/>
        <v>0.4017857142857143</v>
      </c>
      <c r="AD21" s="1">
        <f t="shared" si="4"/>
        <v>0.95104895104895104</v>
      </c>
      <c r="AE21" s="1">
        <f t="shared" si="5"/>
        <v>0.23333333333333334</v>
      </c>
    </row>
    <row r="22" spans="1:31">
      <c r="A22" s="8">
        <v>43915</v>
      </c>
      <c r="B22" s="13">
        <v>9</v>
      </c>
      <c r="C22" s="2">
        <f>Data!C80</f>
        <v>32407</v>
      </c>
      <c r="D22" s="2">
        <f t="shared" si="1"/>
        <v>4016</v>
      </c>
      <c r="E22" s="11">
        <f t="shared" si="12"/>
        <v>0.17031872509960158</v>
      </c>
      <c r="G22" s="2">
        <f>Data!D80</f>
        <v>5560</v>
      </c>
      <c r="H22" s="3">
        <f t="shared" si="13"/>
        <v>684</v>
      </c>
      <c r="I22" s="1">
        <f t="shared" ref="I22" si="14">G22/G21-1</f>
        <v>0.14027891714520102</v>
      </c>
      <c r="J22" s="16">
        <f t="shared" si="9"/>
        <v>0.19042278432156665</v>
      </c>
      <c r="L22">
        <f>Data!E80</f>
        <v>31</v>
      </c>
      <c r="M22">
        <f t="shared" si="6"/>
        <v>3</v>
      </c>
      <c r="N22" s="1">
        <f t="shared" si="11"/>
        <v>0.10714285714285721</v>
      </c>
      <c r="O22" s="16">
        <f t="shared" si="10"/>
        <v>0.36947278911564618</v>
      </c>
      <c r="AD22" s="1">
        <f t="shared" si="4"/>
        <v>0.68331668331668327</v>
      </c>
      <c r="AE22" s="1">
        <f t="shared" si="5"/>
        <v>0.1</v>
      </c>
    </row>
    <row r="23" spans="1:31">
      <c r="A23" s="8">
        <v>43916</v>
      </c>
      <c r="B23" s="13">
        <v>10</v>
      </c>
      <c r="C23" s="2">
        <f>Data!C81</f>
        <v>35995</v>
      </c>
      <c r="D23" s="2">
        <f t="shared" ref="D23:D28" si="15">C23-C22</f>
        <v>3588</v>
      </c>
      <c r="E23" s="11">
        <f t="shared" si="12"/>
        <v>0.23355629877369008</v>
      </c>
      <c r="G23" s="2">
        <f>Data!D81</f>
        <v>6398</v>
      </c>
      <c r="H23" s="3">
        <f t="shared" si="13"/>
        <v>838</v>
      </c>
      <c r="I23" s="1">
        <f t="shared" ref="I23" si="16">G23/G22-1</f>
        <v>0.15071942446043174</v>
      </c>
      <c r="J23" s="16">
        <f t="shared" si="9"/>
        <v>0.18010202166420425</v>
      </c>
      <c r="L23">
        <f>Data!E81</f>
        <v>49</v>
      </c>
      <c r="M23">
        <f t="shared" si="6"/>
        <v>18</v>
      </c>
      <c r="N23" s="1">
        <f t="shared" ref="N23" si="17">L23/L22-1</f>
        <v>0.58064516129032251</v>
      </c>
      <c r="O23" s="16">
        <f t="shared" si="10"/>
        <v>0.38099352644283518</v>
      </c>
      <c r="AD23" s="1">
        <f t="shared" si="4"/>
        <v>0.83716283716283713</v>
      </c>
      <c r="AE23" s="1">
        <f t="shared" si="5"/>
        <v>0.6</v>
      </c>
    </row>
    <row r="24" spans="1:31">
      <c r="A24" s="8">
        <v>43917</v>
      </c>
      <c r="B24" s="13">
        <v>11</v>
      </c>
      <c r="C24" s="2">
        <f>Data!C82</f>
        <v>39552</v>
      </c>
      <c r="D24" s="2">
        <f t="shared" si="15"/>
        <v>3557</v>
      </c>
      <c r="E24" s="11">
        <f t="shared" si="12"/>
        <v>0.28141692437447285</v>
      </c>
      <c r="G24" s="2">
        <f>Data!D82</f>
        <v>7399</v>
      </c>
      <c r="H24" s="3">
        <f t="shared" si="13"/>
        <v>1001</v>
      </c>
      <c r="I24" s="1">
        <f t="shared" ref="I24" si="18">G24/G23-1</f>
        <v>0.15645514223194756</v>
      </c>
      <c r="J24" s="16">
        <f t="shared" si="9"/>
        <v>0.17584002473800386</v>
      </c>
      <c r="L24">
        <f>Data!E82</f>
        <v>58</v>
      </c>
      <c r="M24">
        <f t="shared" ref="M24" si="19">L24-L23</f>
        <v>9</v>
      </c>
      <c r="N24" s="1">
        <f t="shared" ref="N24" si="20">L24/L23-1</f>
        <v>0.18367346938775508</v>
      </c>
      <c r="O24" s="16">
        <f t="shared" si="10"/>
        <v>0.40723259349822877</v>
      </c>
      <c r="AD24" s="1">
        <f t="shared" si="4"/>
        <v>1</v>
      </c>
      <c r="AE24" s="1">
        <f t="shared" si="5"/>
        <v>0.3</v>
      </c>
    </row>
    <row r="25" spans="1:31">
      <c r="A25" s="8">
        <v>43918</v>
      </c>
      <c r="B25" s="13">
        <v>12</v>
      </c>
      <c r="C25" s="2">
        <f>Data!C83</f>
        <v>42750</v>
      </c>
      <c r="D25" s="2">
        <f t="shared" si="15"/>
        <v>3198</v>
      </c>
      <c r="E25" s="11">
        <f t="shared" si="12"/>
        <v>0.18636647904940587</v>
      </c>
      <c r="G25" s="2">
        <f>Data!D83</f>
        <v>7995</v>
      </c>
      <c r="H25" s="3">
        <f t="shared" si="13"/>
        <v>596</v>
      </c>
      <c r="I25" s="1">
        <f t="shared" ref="I25" si="21">G25/G24-1</f>
        <v>8.0551425868360615E-2</v>
      </c>
      <c r="J25" s="16">
        <f t="shared" si="9"/>
        <v>0.16186280560505611</v>
      </c>
      <c r="L25">
        <f>Data!E83</f>
        <v>68</v>
      </c>
      <c r="M25">
        <f t="shared" ref="M25" si="22">L25-L24</f>
        <v>10</v>
      </c>
      <c r="N25" s="1">
        <f t="shared" ref="N25" si="23">L25/L24-1</f>
        <v>0.17241379310344818</v>
      </c>
      <c r="O25" s="16">
        <f t="shared" si="10"/>
        <v>0.3842440877511023</v>
      </c>
      <c r="AD25" s="1">
        <f t="shared" si="4"/>
        <v>0.59540459540459545</v>
      </c>
      <c r="AE25" s="1">
        <f t="shared" si="5"/>
        <v>0.33333333333333331</v>
      </c>
    </row>
    <row r="26" spans="1:31">
      <c r="A26" s="8">
        <v>43919</v>
      </c>
      <c r="B26" s="13">
        <v>13</v>
      </c>
      <c r="C26" s="2">
        <f>Data!C84</f>
        <v>46441</v>
      </c>
      <c r="D26" s="2">
        <f t="shared" si="15"/>
        <v>3691</v>
      </c>
      <c r="E26" s="11">
        <f t="shared" si="12"/>
        <v>0.17366567325927934</v>
      </c>
      <c r="G26" s="2">
        <f>Data!D84</f>
        <v>8636</v>
      </c>
      <c r="H26" s="3">
        <f t="shared" si="13"/>
        <v>641</v>
      </c>
      <c r="I26" s="1">
        <f t="shared" ref="I26" si="24">G26/G25-1</f>
        <v>8.0175109443402226E-2</v>
      </c>
      <c r="J26" s="16">
        <f t="shared" si="9"/>
        <v>0.15148676529506191</v>
      </c>
      <c r="L26">
        <f>Data!E84</f>
        <v>86</v>
      </c>
      <c r="M26">
        <f t="shared" ref="M26" si="25">L26-L25</f>
        <v>18</v>
      </c>
      <c r="N26" s="1">
        <f t="shared" ref="N26" si="26">L26/L25-1</f>
        <v>0.26470588235294112</v>
      </c>
      <c r="O26" s="16">
        <f t="shared" si="10"/>
        <v>0.2792020709443796</v>
      </c>
      <c r="AD26" s="1">
        <f t="shared" si="4"/>
        <v>0.64035964035964033</v>
      </c>
      <c r="AE26" s="1">
        <f t="shared" si="5"/>
        <v>0.6</v>
      </c>
    </row>
    <row r="27" spans="1:31">
      <c r="A27" s="8">
        <v>43920</v>
      </c>
      <c r="B27" s="13">
        <v>14</v>
      </c>
      <c r="C27" s="2">
        <f>Data!C85</f>
        <v>49455</v>
      </c>
      <c r="D27" s="2">
        <f t="shared" si="15"/>
        <v>3014</v>
      </c>
      <c r="E27" s="11">
        <f t="shared" ref="E27" si="27">H27/D27</f>
        <v>0.24585268745852687</v>
      </c>
      <c r="G27" s="2">
        <f>Data!D85</f>
        <v>9377</v>
      </c>
      <c r="H27" s="3">
        <f t="shared" ref="H27" si="28">G27-G26</f>
        <v>741</v>
      </c>
      <c r="I27" s="1">
        <f t="shared" ref="I27" si="29">G27/G26-1</f>
        <v>8.5803612783696082E-2</v>
      </c>
      <c r="J27" s="16">
        <f t="shared" si="9"/>
        <v>0.13379903057030895</v>
      </c>
      <c r="L27">
        <f>Data!E85</f>
        <v>108</v>
      </c>
      <c r="M27">
        <f t="shared" ref="M27" si="30">L27-L26</f>
        <v>22</v>
      </c>
      <c r="N27" s="1">
        <f t="shared" ref="N27" si="31">L27/L26-1</f>
        <v>0.2558139534883721</v>
      </c>
      <c r="O27" s="16">
        <f t="shared" si="10"/>
        <v>0.27110406429986134</v>
      </c>
      <c r="AD27" s="1">
        <f t="shared" si="4"/>
        <v>0.74025974025974028</v>
      </c>
      <c r="AE27" s="1">
        <f t="shared" si="5"/>
        <v>0.73333333333333328</v>
      </c>
    </row>
    <row r="28" spans="1:31">
      <c r="A28" s="8">
        <v>43921</v>
      </c>
      <c r="B28" s="13">
        <v>15</v>
      </c>
      <c r="C28" s="2">
        <f>Data!C86</f>
        <v>52344</v>
      </c>
      <c r="D28" s="2">
        <f t="shared" si="15"/>
        <v>2889</v>
      </c>
      <c r="E28" s="11">
        <f t="shared" ref="E28" si="32">H28/D28</f>
        <v>0.2066458982346833</v>
      </c>
      <c r="G28" s="2">
        <f>Data!D86</f>
        <v>9974</v>
      </c>
      <c r="H28" s="3">
        <f t="shared" ref="H28" si="33">G28-G27</f>
        <v>597</v>
      </c>
      <c r="I28" s="1">
        <f t="shared" ref="I28" si="34">G28/G27-1</f>
        <v>6.3666417830862798E-2</v>
      </c>
      <c r="J28" s="16">
        <f t="shared" si="9"/>
        <v>0.10823572139484315</v>
      </c>
      <c r="L28">
        <f>Data!E86</f>
        <v>128</v>
      </c>
      <c r="M28">
        <f t="shared" ref="M28" si="35">L28-L27</f>
        <v>20</v>
      </c>
      <c r="N28" s="1">
        <f t="shared" ref="N28" si="36">L28/L27-1</f>
        <v>0.18518518518518512</v>
      </c>
      <c r="O28" s="16">
        <f t="shared" si="10"/>
        <v>0.2499400431358402</v>
      </c>
      <c r="AD28" s="1">
        <f t="shared" si="4"/>
        <v>0.59640359640359641</v>
      </c>
      <c r="AE28" s="1">
        <f t="shared" si="5"/>
        <v>0.66666666666666663</v>
      </c>
    </row>
    <row r="29" spans="1:31">
      <c r="A29" s="8">
        <v>43922</v>
      </c>
      <c r="B29" s="13">
        <v>16</v>
      </c>
      <c r="C29" s="2">
        <f>Data!C87</f>
        <v>55863</v>
      </c>
      <c r="D29" s="2">
        <f t="shared" ref="D29" si="37">C29-C28</f>
        <v>3519</v>
      </c>
      <c r="E29" s="11">
        <f t="shared" ref="E29" si="38">H29/D29</f>
        <v>0.14435919295254335</v>
      </c>
      <c r="G29" s="2">
        <f>Data!D87</f>
        <v>10482</v>
      </c>
      <c r="H29" s="3">
        <f t="shared" ref="H29" si="39">G29-G28</f>
        <v>508</v>
      </c>
      <c r="I29" s="1">
        <f t="shared" ref="I29" si="40">G29/G28-1</f>
        <v>5.0932424303188339E-2</v>
      </c>
      <c r="J29" s="16">
        <f t="shared" si="9"/>
        <v>9.547193670312705E-2</v>
      </c>
      <c r="L29">
        <f>Data!E87</f>
        <v>146</v>
      </c>
      <c r="M29">
        <f t="shared" ref="M29" si="41">L29-L28</f>
        <v>18</v>
      </c>
      <c r="N29" s="1">
        <f t="shared" ref="N29" si="42">L29/L28-1</f>
        <v>0.140625</v>
      </c>
      <c r="O29" s="16">
        <f t="shared" si="10"/>
        <v>0.25472320640114632</v>
      </c>
      <c r="AD29" s="1">
        <f t="shared" si="4"/>
        <v>0.50749250749250752</v>
      </c>
      <c r="AE29" s="1">
        <f t="shared" si="5"/>
        <v>0.6</v>
      </c>
    </row>
    <row r="30" spans="1:31">
      <c r="A30" s="8">
        <v>43923</v>
      </c>
      <c r="B30" s="13">
        <v>17</v>
      </c>
      <c r="C30" s="2">
        <f>Data!C88</f>
        <v>92190</v>
      </c>
      <c r="D30" s="2">
        <f t="shared" ref="D30" si="43">C30-C29</f>
        <v>36327</v>
      </c>
      <c r="E30" s="11">
        <f t="shared" ref="E30" si="44">H30/D30</f>
        <v>1.335095108321634E-2</v>
      </c>
      <c r="G30" s="2">
        <f>Data!D88</f>
        <v>10967</v>
      </c>
      <c r="H30" s="3">
        <f t="shared" ref="H30" si="45">G30-G29</f>
        <v>485</v>
      </c>
      <c r="I30" s="1">
        <f t="shared" ref="I30" si="46">G30/G29-1</f>
        <v>4.6269795840488515E-2</v>
      </c>
      <c r="J30" s="16">
        <f t="shared" si="9"/>
        <v>8.0550561185992312E-2</v>
      </c>
      <c r="L30">
        <f>Data!E88</f>
        <v>158</v>
      </c>
      <c r="M30">
        <f t="shared" ref="M30" si="47">L30-L29</f>
        <v>12</v>
      </c>
      <c r="N30" s="1">
        <f t="shared" ref="N30" si="48">L30/L29-1</f>
        <v>8.2191780821917915E-2</v>
      </c>
      <c r="O30" s="16">
        <f t="shared" si="10"/>
        <v>0.18351558061994563</v>
      </c>
      <c r="AD30" s="1">
        <f t="shared" si="4"/>
        <v>0.48451548451548454</v>
      </c>
      <c r="AE30" s="1">
        <f t="shared" si="5"/>
        <v>0.4</v>
      </c>
    </row>
    <row r="31" spans="1:31">
      <c r="A31" s="8">
        <v>43924</v>
      </c>
      <c r="B31" s="13">
        <v>18</v>
      </c>
      <c r="C31" s="2">
        <f>Data!C89</f>
        <v>98343</v>
      </c>
      <c r="D31" s="2">
        <f t="shared" ref="D31" si="49">C31-C30</f>
        <v>6153</v>
      </c>
      <c r="E31" s="11">
        <f t="shared" ref="E31" si="50">H31/D31</f>
        <v>6.7609296278238251E-2</v>
      </c>
      <c r="G31" s="2">
        <f>Data!D89</f>
        <v>11383</v>
      </c>
      <c r="H31" s="3">
        <f t="shared" ref="H31" si="51">G31-G30</f>
        <v>416</v>
      </c>
      <c r="I31" s="1">
        <f t="shared" ref="I31" si="52">G31/G30-1</f>
        <v>3.7931977751436197E-2</v>
      </c>
      <c r="J31" s="16">
        <f t="shared" si="9"/>
        <v>6.3618680545919251E-2</v>
      </c>
      <c r="L31">
        <f>Data!E89</f>
        <v>168</v>
      </c>
      <c r="M31">
        <f t="shared" ref="M31" si="53">L31-L30</f>
        <v>10</v>
      </c>
      <c r="N31" s="1">
        <f t="shared" ref="N31" si="54">L31/L30-1</f>
        <v>6.3291139240506222E-2</v>
      </c>
      <c r="O31" s="16">
        <f t="shared" si="10"/>
        <v>0.16631810488462437</v>
      </c>
      <c r="AD31" s="1">
        <f t="shared" si="4"/>
        <v>0.41558441558441561</v>
      </c>
      <c r="AE31" s="1">
        <f t="shared" si="5"/>
        <v>0.33333333333333331</v>
      </c>
    </row>
    <row r="32" spans="1:31">
      <c r="A32" s="8">
        <v>43925</v>
      </c>
      <c r="B32" s="13">
        <v>19</v>
      </c>
      <c r="C32" s="2">
        <f>Data!C90</f>
        <v>104134</v>
      </c>
      <c r="D32" s="2">
        <f t="shared" ref="D32" si="55">C32-C31</f>
        <v>5791</v>
      </c>
      <c r="E32" s="11">
        <f t="shared" ref="E32" si="56">H32/D32</f>
        <v>4.8696252806078401E-2</v>
      </c>
      <c r="G32" s="2">
        <f>Data!D90</f>
        <v>11665</v>
      </c>
      <c r="H32" s="3">
        <f t="shared" ref="H32" si="57">G32-G31</f>
        <v>282</v>
      </c>
      <c r="I32" s="1">
        <f t="shared" ref="I32" si="58">G32/G31-1</f>
        <v>2.4773785469559773E-2</v>
      </c>
      <c r="J32" s="16">
        <f t="shared" si="9"/>
        <v>5.5650446203233415E-2</v>
      </c>
      <c r="L32">
        <f>Data!E90</f>
        <v>186</v>
      </c>
      <c r="M32">
        <f t="shared" ref="M32" si="59">L32-L31</f>
        <v>18</v>
      </c>
      <c r="N32" s="1">
        <f t="shared" ref="N32" si="60">L32/L31-1</f>
        <v>0.10714285714285721</v>
      </c>
      <c r="O32" s="16">
        <f t="shared" si="10"/>
        <v>0.15699368546168282</v>
      </c>
      <c r="AD32" s="1">
        <f t="shared" si="4"/>
        <v>0.28171828171828173</v>
      </c>
      <c r="AE32" s="1">
        <f t="shared" si="5"/>
        <v>0.6</v>
      </c>
    </row>
    <row r="33" spans="1:31">
      <c r="A33" s="8">
        <v>43926</v>
      </c>
      <c r="B33" s="13">
        <v>20</v>
      </c>
      <c r="C33" s="2">
        <f>Data!C91</f>
        <v>108416</v>
      </c>
      <c r="D33" s="2">
        <f t="shared" ref="D33" si="61">C33-C32</f>
        <v>4282</v>
      </c>
      <c r="E33" s="11">
        <f t="shared" ref="E33" si="62">H33/D33</f>
        <v>5.6515646893974779E-2</v>
      </c>
      <c r="G33" s="2">
        <f>Data!D91</f>
        <v>11907</v>
      </c>
      <c r="H33" s="3">
        <f t="shared" ref="H33" si="63">G33-G32</f>
        <v>242</v>
      </c>
      <c r="I33" s="1">
        <f t="shared" ref="I33" si="64">G33/G32-1</f>
        <v>2.0745820831547412E-2</v>
      </c>
      <c r="J33" s="16">
        <f t="shared" si="9"/>
        <v>4.7160547830111303E-2</v>
      </c>
      <c r="L33">
        <f>Data!E91</f>
        <v>204</v>
      </c>
      <c r="M33">
        <f t="shared" ref="M33" si="65">L33-L32</f>
        <v>18</v>
      </c>
      <c r="N33" s="1">
        <f t="shared" ref="N33" si="66">L33/L32-1</f>
        <v>9.6774193548387011E-2</v>
      </c>
      <c r="O33" s="16">
        <f t="shared" si="10"/>
        <v>0.13300344420388938</v>
      </c>
      <c r="AD33" s="1">
        <f t="shared" si="4"/>
        <v>0.24175824175824176</v>
      </c>
      <c r="AE33" s="1">
        <f t="shared" si="5"/>
        <v>0.6</v>
      </c>
    </row>
    <row r="34" spans="1:31">
      <c r="A34" s="8">
        <v>43927</v>
      </c>
      <c r="B34" s="13">
        <v>21</v>
      </c>
      <c r="C34" s="2">
        <f>Data!C92</f>
        <v>111296</v>
      </c>
      <c r="D34" s="2">
        <f t="shared" ref="D34" si="67">C34-C33</f>
        <v>2880</v>
      </c>
      <c r="E34" s="11">
        <f t="shared" ref="E34" si="68">H34/D34</f>
        <v>0.10381944444444445</v>
      </c>
      <c r="G34" s="2">
        <f>Data!D92</f>
        <v>12206</v>
      </c>
      <c r="H34" s="3">
        <f t="shared" ref="H34" si="69">G34-G33</f>
        <v>299</v>
      </c>
      <c r="I34" s="1">
        <f t="shared" ref="I34" si="70">G34/G33-1</f>
        <v>2.5111279079533144E-2</v>
      </c>
      <c r="J34" s="16">
        <f t="shared" si="9"/>
        <v>3.8490214443802309E-2</v>
      </c>
      <c r="L34">
        <f>Data!E92</f>
        <v>220</v>
      </c>
      <c r="M34">
        <f t="shared" ref="M34" si="71">L34-L33</f>
        <v>16</v>
      </c>
      <c r="N34" s="1">
        <f t="shared" ref="N34" si="72">L34/L33-1</f>
        <v>7.8431372549019551E-2</v>
      </c>
      <c r="O34" s="16">
        <f t="shared" si="10"/>
        <v>0.10766307549826758</v>
      </c>
      <c r="AD34" s="1">
        <f t="shared" si="4"/>
        <v>0.29870129870129869</v>
      </c>
      <c r="AE34" s="1">
        <f t="shared" si="5"/>
        <v>0.53333333333333333</v>
      </c>
    </row>
    <row r="35" spans="1:31">
      <c r="A35" s="8">
        <v>43928</v>
      </c>
      <c r="B35" s="13">
        <v>22</v>
      </c>
      <c r="C35" s="2">
        <f>Data!C93</f>
        <v>115235</v>
      </c>
      <c r="D35" s="2">
        <f t="shared" ref="D35" si="73">C35-C34</f>
        <v>3939</v>
      </c>
      <c r="E35" s="11">
        <f t="shared" ref="E35" si="74">H35/D35</f>
        <v>7.9461792333079456E-2</v>
      </c>
      <c r="G35" s="2">
        <f>Data!D93</f>
        <v>12519</v>
      </c>
      <c r="H35" s="3">
        <f t="shared" ref="H35" si="75">G35-G34</f>
        <v>313</v>
      </c>
      <c r="I35" s="1">
        <f t="shared" ref="I35" si="76">G35/G34-1</f>
        <v>2.5643126331312383E-2</v>
      </c>
      <c r="J35" s="16">
        <f t="shared" si="9"/>
        <v>3.3058315658152253E-2</v>
      </c>
      <c r="L35">
        <f>Data!E93</f>
        <v>243</v>
      </c>
      <c r="M35">
        <f t="shared" ref="M35" si="77">L35-L34</f>
        <v>23</v>
      </c>
      <c r="N35" s="1">
        <f t="shared" ref="N35" si="78">L35/L34-1</f>
        <v>0.1045454545454545</v>
      </c>
      <c r="O35" s="16">
        <f t="shared" si="10"/>
        <v>9.6143113978306063E-2</v>
      </c>
      <c r="AD35" s="1">
        <f t="shared" si="4"/>
        <v>0.3126873126873127</v>
      </c>
      <c r="AE35" s="1">
        <f t="shared" si="5"/>
        <v>0.76666666666666672</v>
      </c>
    </row>
    <row r="36" spans="1:31">
      <c r="A36" s="8">
        <v>43929</v>
      </c>
      <c r="B36" s="13">
        <v>23</v>
      </c>
      <c r="C36" s="2">
        <f>Data!C94</f>
        <v>120755</v>
      </c>
      <c r="D36" s="2">
        <f t="shared" ref="D36" si="79">C36-C35</f>
        <v>5520</v>
      </c>
      <c r="E36" s="11">
        <f t="shared" ref="E36" si="80">H36/D36</f>
        <v>6.0326086956521738E-2</v>
      </c>
      <c r="G36" s="2">
        <f>Data!D94</f>
        <v>12852</v>
      </c>
      <c r="H36" s="3">
        <f t="shared" ref="H36" si="81">G36-G35</f>
        <v>333</v>
      </c>
      <c r="I36" s="1">
        <f t="shared" ref="I36" si="82">G36/G35-1</f>
        <v>2.6599568655643502E-2</v>
      </c>
      <c r="J36" s="16">
        <f t="shared" si="9"/>
        <v>2.9582193422788703E-2</v>
      </c>
      <c r="L36">
        <f>Data!E94</f>
        <v>273</v>
      </c>
      <c r="M36">
        <f t="shared" ref="M36" si="83">L36-L35</f>
        <v>30</v>
      </c>
      <c r="N36" s="1">
        <f t="shared" ref="N36" si="84">L36/L35-1</f>
        <v>0.12345679012345689</v>
      </c>
      <c r="O36" s="16">
        <f t="shared" si="10"/>
        <v>9.3690512567371334E-2</v>
      </c>
      <c r="AD36" s="1">
        <f t="shared" si="4"/>
        <v>0.33266733266733267</v>
      </c>
      <c r="AE36" s="1">
        <f t="shared" si="5"/>
        <v>1</v>
      </c>
    </row>
    <row r="37" spans="1:31">
      <c r="A37" s="8">
        <v>43930</v>
      </c>
      <c r="B37" s="13">
        <v>24</v>
      </c>
      <c r="C37" s="2">
        <f>Data!C95</f>
        <v>126287</v>
      </c>
      <c r="D37" s="2">
        <f t="shared" ref="D37" si="85">C37-C36</f>
        <v>5532</v>
      </c>
      <c r="E37" s="11">
        <f t="shared" ref="E37" si="86">H37/D37</f>
        <v>5.1699204627621113E-2</v>
      </c>
      <c r="G37" s="2">
        <f>Data!D95</f>
        <v>13138</v>
      </c>
      <c r="H37" s="3">
        <f t="shared" ref="H37" si="87">G37-G36</f>
        <v>286</v>
      </c>
      <c r="I37" s="1">
        <f t="shared" ref="I37" si="88">G37/G36-1</f>
        <v>2.2253345782757616E-2</v>
      </c>
      <c r="J37" s="16">
        <f t="shared" si="9"/>
        <v>2.6151271985970004E-2</v>
      </c>
      <c r="L37">
        <f>Data!E95</f>
        <v>295</v>
      </c>
      <c r="M37">
        <f t="shared" ref="M37" si="89">L37-L36</f>
        <v>22</v>
      </c>
      <c r="N37" s="1">
        <f t="shared" ref="N37" si="90">L37/L36-1</f>
        <v>8.0586080586080522E-2</v>
      </c>
      <c r="O37" s="16">
        <f t="shared" si="10"/>
        <v>9.3461126819394558E-2</v>
      </c>
      <c r="AD37" s="1">
        <f t="shared" si="4"/>
        <v>0.2857142857142857</v>
      </c>
      <c r="AE37" s="1">
        <f t="shared" si="5"/>
        <v>0.73333333333333328</v>
      </c>
    </row>
    <row r="38" spans="1:31">
      <c r="A38" s="8">
        <v>43931</v>
      </c>
      <c r="B38" s="13">
        <v>25</v>
      </c>
      <c r="C38" s="2">
        <f>Data!C96</f>
        <v>134743</v>
      </c>
      <c r="D38" s="2">
        <f t="shared" ref="D38" si="91">C38-C37</f>
        <v>8456</v>
      </c>
      <c r="E38" s="11">
        <f t="shared" ref="E38" si="92">H38/D38</f>
        <v>4.1863765373699145E-2</v>
      </c>
      <c r="G38" s="2">
        <f>Data!D96</f>
        <v>13492</v>
      </c>
      <c r="H38" s="3">
        <f t="shared" ref="H38" si="93">G38-G37</f>
        <v>354</v>
      </c>
      <c r="I38" s="1">
        <f t="shared" ref="I38" si="94">G38/G37-1</f>
        <v>2.6944740447556681E-2</v>
      </c>
      <c r="J38" s="16">
        <f t="shared" si="9"/>
        <v>2.4581666656844359E-2</v>
      </c>
      <c r="L38">
        <f>Data!E96</f>
        <v>319</v>
      </c>
      <c r="M38">
        <f t="shared" ref="M38" si="95">L38-L37</f>
        <v>24</v>
      </c>
      <c r="N38" s="1">
        <f t="shared" ref="N38" si="96">L38/L37-1</f>
        <v>8.135593220338988E-2</v>
      </c>
      <c r="O38" s="16">
        <f t="shared" si="10"/>
        <v>9.6041811528377943E-2</v>
      </c>
      <c r="AD38" s="1">
        <f t="shared" si="4"/>
        <v>0.35364635364635366</v>
      </c>
      <c r="AE38" s="1">
        <f t="shared" si="5"/>
        <v>0.8</v>
      </c>
    </row>
    <row r="39" spans="1:31">
      <c r="A39" s="8">
        <v>43932</v>
      </c>
      <c r="B39" s="13">
        <v>26</v>
      </c>
      <c r="C39" s="2">
        <f>Data!C97</f>
        <v>140975</v>
      </c>
      <c r="D39" s="2">
        <f t="shared" ref="D39" si="97">C39-C38</f>
        <v>6232</v>
      </c>
      <c r="E39" s="11">
        <f t="shared" ref="E39" si="98">H39/D39</f>
        <v>4.5571245186136075E-2</v>
      </c>
      <c r="G39" s="2">
        <f>Data!D97</f>
        <v>13776</v>
      </c>
      <c r="H39" s="3">
        <f t="shared" ref="H39" si="99">G39-G38</f>
        <v>284</v>
      </c>
      <c r="I39" s="1">
        <f t="shared" ref="I39" si="100">G39/G38-1</f>
        <v>2.1049510821227413E-2</v>
      </c>
      <c r="J39" s="16">
        <f t="shared" si="9"/>
        <v>2.4049627421368309E-2</v>
      </c>
      <c r="L39">
        <f>Data!E97</f>
        <v>337</v>
      </c>
      <c r="M39">
        <f t="shared" ref="M39" si="101">L39-L38</f>
        <v>18</v>
      </c>
      <c r="N39" s="1">
        <f t="shared" ref="N39" si="102">L39/L38-1</f>
        <v>5.6426332288401326E-2</v>
      </c>
      <c r="O39" s="16">
        <f t="shared" si="10"/>
        <v>8.8796593692027095E-2</v>
      </c>
      <c r="AD39" s="1">
        <f t="shared" si="4"/>
        <v>0.28371628371628371</v>
      </c>
      <c r="AE39" s="1">
        <f t="shared" si="5"/>
        <v>0.6</v>
      </c>
    </row>
    <row r="40" spans="1:31">
      <c r="A40" s="8">
        <v>43933</v>
      </c>
      <c r="B40" s="13">
        <v>27</v>
      </c>
      <c r="C40" s="2">
        <f>Data!C98</f>
        <v>144877</v>
      </c>
      <c r="D40" s="2">
        <f t="shared" ref="D40" si="103">C40-C39</f>
        <v>3902</v>
      </c>
      <c r="E40" s="11">
        <f t="shared" ref="E40" si="104">H40/D40</f>
        <v>4.3311122501281392E-2</v>
      </c>
      <c r="G40" s="2">
        <f>Data!D98</f>
        <v>13945</v>
      </c>
      <c r="H40" s="3">
        <f t="shared" ref="H40" si="105">G40-G39</f>
        <v>169</v>
      </c>
      <c r="I40" s="1">
        <f t="shared" ref="I40" si="106">G40/G39-1</f>
        <v>1.2267711962833827E-2</v>
      </c>
      <c r="J40" s="16">
        <f t="shared" si="9"/>
        <v>2.2838469011552082E-2</v>
      </c>
      <c r="L40">
        <f>Data!E98</f>
        <v>350</v>
      </c>
      <c r="M40">
        <f t="shared" ref="M40" si="107">L40-L39</f>
        <v>13</v>
      </c>
      <c r="N40" s="1">
        <f t="shared" ref="N40" si="108">L40/L39-1</f>
        <v>3.8575667655786461E-2</v>
      </c>
      <c r="O40" s="16">
        <f t="shared" si="10"/>
        <v>8.0482518564512731E-2</v>
      </c>
      <c r="AD40" s="1">
        <f t="shared" si="4"/>
        <v>0.16883116883116883</v>
      </c>
      <c r="AE40" s="1">
        <f t="shared" si="5"/>
        <v>0.43333333333333335</v>
      </c>
    </row>
    <row r="41" spans="1:31">
      <c r="A41" s="8">
        <v>43934</v>
      </c>
      <c r="B41" s="13">
        <v>28</v>
      </c>
      <c r="C41" s="2">
        <f>Data!C99</f>
        <v>148412</v>
      </c>
      <c r="D41" s="2">
        <f t="shared" ref="D41" si="109">C41-C40</f>
        <v>3535</v>
      </c>
      <c r="E41" s="11">
        <f t="shared" ref="E41" si="110">H41/D41</f>
        <v>1.5275813295615276E-2</v>
      </c>
      <c r="G41" s="2">
        <f>Data!D99</f>
        <v>13999</v>
      </c>
      <c r="H41" s="3">
        <f t="shared" ref="H41" si="111">G41-G40</f>
        <v>54</v>
      </c>
      <c r="I41" s="1">
        <f t="shared" ref="I41" si="112">G41/G40-1</f>
        <v>3.8723556830404515E-3</v>
      </c>
      <c r="J41" s="16">
        <f t="shared" si="9"/>
        <v>1.980433709776741E-2</v>
      </c>
      <c r="L41">
        <f>Data!E99</f>
        <v>368</v>
      </c>
      <c r="M41">
        <f t="shared" ref="M41" si="113">L41-L40</f>
        <v>18</v>
      </c>
      <c r="N41" s="1">
        <f t="shared" ref="N41" si="114">L41/L40-1</f>
        <v>5.1428571428571379E-2</v>
      </c>
      <c r="O41" s="16">
        <f t="shared" si="10"/>
        <v>7.6624975547305851E-2</v>
      </c>
      <c r="AD41" s="1">
        <f t="shared" si="4"/>
        <v>5.3946053946053944E-2</v>
      </c>
      <c r="AE41" s="1">
        <f t="shared" si="5"/>
        <v>0.6</v>
      </c>
    </row>
    <row r="42" spans="1:31">
      <c r="A42" s="8">
        <v>43935</v>
      </c>
      <c r="B42" s="13">
        <v>29</v>
      </c>
      <c r="C42" s="2">
        <f>Data!C100</f>
        <v>151796</v>
      </c>
      <c r="D42" s="2">
        <f t="shared" ref="D42" si="115">C42-C41</f>
        <v>3384</v>
      </c>
      <c r="E42" s="11">
        <f t="shared" ref="E42" si="116">H42/D42</f>
        <v>4.7281323877068557E-2</v>
      </c>
      <c r="G42" s="2">
        <f>Data!D100</f>
        <v>14159</v>
      </c>
      <c r="H42" s="3">
        <f t="shared" ref="H42" si="117">G42-G41</f>
        <v>160</v>
      </c>
      <c r="I42" s="1">
        <f t="shared" ref="I42" si="118">G42/G41-1</f>
        <v>1.1429387813415293E-2</v>
      </c>
      <c r="J42" s="16">
        <f t="shared" si="9"/>
        <v>1.7773803023782113E-2</v>
      </c>
      <c r="L42">
        <f>Data!E100</f>
        <v>384</v>
      </c>
      <c r="M42">
        <f t="shared" ref="M42" si="119">L42-L41</f>
        <v>16</v>
      </c>
      <c r="N42" s="1">
        <f t="shared" ref="N42" si="120">L42/L41-1</f>
        <v>4.3478260869565188E-2</v>
      </c>
      <c r="O42" s="16">
        <f t="shared" si="10"/>
        <v>6.7901090736464526E-2</v>
      </c>
      <c r="AD42" s="1">
        <f t="shared" si="4"/>
        <v>0.15984015984015984</v>
      </c>
      <c r="AE42" s="1">
        <f t="shared" si="5"/>
        <v>0.53333333333333333</v>
      </c>
    </row>
    <row r="43" spans="1:31">
      <c r="A43" s="8">
        <v>43936</v>
      </c>
      <c r="B43" s="13">
        <v>30</v>
      </c>
      <c r="C43" s="2">
        <f>Data!C101</f>
        <v>156801</v>
      </c>
      <c r="D43" s="2">
        <f t="shared" ref="D43" si="121">C43-C42</f>
        <v>5005</v>
      </c>
      <c r="E43" s="11">
        <f t="shared" ref="E43" si="122">H43/D43</f>
        <v>3.2367632367632369E-2</v>
      </c>
      <c r="G43" s="2">
        <f>Data!D101</f>
        <v>14321</v>
      </c>
      <c r="H43" s="3">
        <f t="shared" ref="H43" si="123">G43-G42</f>
        <v>162</v>
      </c>
      <c r="I43" s="1">
        <f t="shared" ref="I43" si="124">G43/G42-1</f>
        <v>1.1441485980648425E-2</v>
      </c>
      <c r="J43" s="16">
        <f t="shared" si="9"/>
        <v>1.5608362641639959E-2</v>
      </c>
      <c r="L43">
        <f>Data!E101</f>
        <v>393</v>
      </c>
      <c r="M43">
        <f t="shared" ref="M43" si="125">L43-L42</f>
        <v>9</v>
      </c>
      <c r="N43" s="1">
        <f t="shared" ref="N43" si="126">L43/L42-1</f>
        <v>2.34375E-2</v>
      </c>
      <c r="O43" s="16">
        <f t="shared" si="10"/>
        <v>5.3612620718827823E-2</v>
      </c>
      <c r="AD43" s="1">
        <f t="shared" si="4"/>
        <v>0.16183816183816183</v>
      </c>
      <c r="AE43" s="1">
        <f t="shared" si="5"/>
        <v>0.3</v>
      </c>
    </row>
    <row r="44" spans="1:31">
      <c r="A44" s="8">
        <v>43937</v>
      </c>
      <c r="B44" s="13">
        <v>31</v>
      </c>
      <c r="C44" s="2">
        <f>Data!C102</f>
        <v>162816</v>
      </c>
      <c r="D44" s="2">
        <f t="shared" ref="D44" si="127">C44-C43</f>
        <v>6015</v>
      </c>
      <c r="E44" s="11">
        <f t="shared" ref="E44" si="128">H44/D44</f>
        <v>2.1612635078969242E-2</v>
      </c>
      <c r="G44" s="2">
        <f>Data!D102</f>
        <v>14451</v>
      </c>
      <c r="H44" s="3">
        <f t="shared" ref="H44" si="129">G44-G43</f>
        <v>130</v>
      </c>
      <c r="I44" s="1">
        <f t="shared" ref="I44" si="130">G44/G43-1</f>
        <v>9.0775783813978883E-3</v>
      </c>
      <c r="J44" s="16">
        <f t="shared" si="9"/>
        <v>1.3726110155731426E-2</v>
      </c>
      <c r="L44">
        <f>Data!E102</f>
        <v>410</v>
      </c>
      <c r="M44">
        <f t="shared" ref="M44" si="131">L44-L43</f>
        <v>17</v>
      </c>
      <c r="N44" s="1">
        <f t="shared" ref="N44" si="132">L44/L43-1</f>
        <v>4.3256997455470847E-2</v>
      </c>
      <c r="O44" s="16">
        <f t="shared" si="10"/>
        <v>4.8279894557312152E-2</v>
      </c>
      <c r="AD44" s="1">
        <f t="shared" si="4"/>
        <v>0.12987012987012986</v>
      </c>
      <c r="AE44" s="1">
        <f t="shared" si="5"/>
        <v>0.56666666666666665</v>
      </c>
    </row>
    <row r="45" spans="1:31">
      <c r="A45" s="8">
        <v>43938</v>
      </c>
      <c r="B45" s="13">
        <v>32</v>
      </c>
      <c r="C45" s="2">
        <f>Data!C103</f>
        <v>169272</v>
      </c>
      <c r="D45" s="2">
        <f t="shared" ref="D45" si="133">C45-C44</f>
        <v>6456</v>
      </c>
      <c r="E45" s="11">
        <f t="shared" ref="E45" si="134">H45/D45</f>
        <v>1.5799256505576207E-2</v>
      </c>
      <c r="G45" s="2">
        <f>Data!D103</f>
        <v>14553</v>
      </c>
      <c r="H45" s="3">
        <f t="shared" ref="H45" si="135">G45-G44</f>
        <v>102</v>
      </c>
      <c r="I45" s="1">
        <f t="shared" ref="I45" si="136">G45/G44-1</f>
        <v>7.0583350633173225E-3</v>
      </c>
      <c r="J45" s="16">
        <f t="shared" si="9"/>
        <v>1.0885195100840088E-2</v>
      </c>
      <c r="L45">
        <f>Data!E103</f>
        <v>431</v>
      </c>
      <c r="M45">
        <f t="shared" ref="M45" si="137">L45-L44</f>
        <v>21</v>
      </c>
      <c r="N45" s="1">
        <f t="shared" ref="N45" si="138">L45/L44-1</f>
        <v>5.1219512195121997E-2</v>
      </c>
      <c r="O45" s="16">
        <f t="shared" si="10"/>
        <v>4.3974691698988169E-2</v>
      </c>
      <c r="AD45" s="1">
        <f t="shared" si="4"/>
        <v>0.1018981018981019</v>
      </c>
      <c r="AE45" s="1">
        <f t="shared" si="5"/>
        <v>0.7</v>
      </c>
    </row>
    <row r="46" spans="1:31">
      <c r="A46" s="8">
        <v>43939</v>
      </c>
      <c r="B46" s="13">
        <v>33</v>
      </c>
      <c r="C46" s="2">
        <f>Data!C104</f>
        <v>175932</v>
      </c>
      <c r="D46" s="2">
        <f t="shared" ref="D46" si="139">C46-C45</f>
        <v>6660</v>
      </c>
      <c r="E46" s="11">
        <f t="shared" ref="E46" si="140">H46/D46</f>
        <v>1.2612612612612612E-2</v>
      </c>
      <c r="G46" s="2">
        <f>Data!D104</f>
        <v>14637</v>
      </c>
      <c r="H46" s="3">
        <f t="shared" ref="H46" si="141">G46-G45</f>
        <v>84</v>
      </c>
      <c r="I46" s="1">
        <f t="shared" ref="I46" si="142">G46/G45-1</f>
        <v>5.7720057720058726E-3</v>
      </c>
      <c r="J46" s="16">
        <f t="shared" si="9"/>
        <v>8.7026943795227261E-3</v>
      </c>
      <c r="L46">
        <f>Data!E104</f>
        <v>443</v>
      </c>
      <c r="M46">
        <f t="shared" ref="M46" si="143">L46-L45</f>
        <v>12</v>
      </c>
      <c r="N46" s="1">
        <f t="shared" ref="N46" si="144">L46/L45-1</f>
        <v>2.7842227378190199E-2</v>
      </c>
      <c r="O46" s="16">
        <f t="shared" si="10"/>
        <v>3.9891248140386582E-2</v>
      </c>
      <c r="AD46" s="1">
        <f t="shared" si="4"/>
        <v>8.3916083916083919E-2</v>
      </c>
      <c r="AE46" s="1">
        <f t="shared" si="5"/>
        <v>0.4</v>
      </c>
    </row>
    <row r="47" spans="1:31">
      <c r="A47" s="8">
        <v>43940</v>
      </c>
      <c r="B47" s="13">
        <v>34</v>
      </c>
      <c r="C47" s="2">
        <f>Data!C105</f>
        <v>179243</v>
      </c>
      <c r="D47" s="2">
        <f t="shared" ref="D47" si="145">C47-C46</f>
        <v>3311</v>
      </c>
      <c r="E47" s="11">
        <f t="shared" ref="E47" si="146">H47/D47</f>
        <v>1.7819389912413167E-2</v>
      </c>
      <c r="G47" s="2">
        <f>Data!D105</f>
        <v>14696</v>
      </c>
      <c r="H47" s="3">
        <f t="shared" ref="H47" si="147">G47-G46</f>
        <v>59</v>
      </c>
      <c r="I47" s="1">
        <f t="shared" ref="I47" si="148">G47/G46-1</f>
        <v>4.0308806449409484E-3</v>
      </c>
      <c r="J47" s="16">
        <f t="shared" si="9"/>
        <v>7.5260041912523145E-3</v>
      </c>
      <c r="L47">
        <f>Data!E105</f>
        <v>452</v>
      </c>
      <c r="M47">
        <f t="shared" ref="M47" si="149">L47-L46</f>
        <v>9</v>
      </c>
      <c r="N47" s="1">
        <f t="shared" ref="N47" si="150">L47/L46-1</f>
        <v>2.0316027088036037E-2</v>
      </c>
      <c r="O47" s="16">
        <f t="shared" si="10"/>
        <v>3.7282728059279381E-2</v>
      </c>
      <c r="AD47" s="1">
        <f t="shared" si="4"/>
        <v>5.8941058941058944E-2</v>
      </c>
      <c r="AE47" s="1">
        <f t="shared" si="5"/>
        <v>0.3</v>
      </c>
    </row>
    <row r="48" spans="1:31">
      <c r="A48" s="8">
        <v>43941</v>
      </c>
      <c r="B48" s="13">
        <v>35</v>
      </c>
      <c r="C48" s="2">
        <f>Data!C106</f>
        <v>182949</v>
      </c>
      <c r="D48" s="2">
        <f t="shared" ref="D48" si="151">C48-C47</f>
        <v>3706</v>
      </c>
      <c r="E48" s="11">
        <f t="shared" ref="E48" si="152">H48/D48</f>
        <v>1.5920129519697786E-2</v>
      </c>
      <c r="G48" s="2">
        <f>Data!D106</f>
        <v>14755</v>
      </c>
      <c r="H48" s="3">
        <f t="shared" ref="H48" si="153">G48-G47</f>
        <v>59</v>
      </c>
      <c r="I48" s="1">
        <f t="shared" ref="I48" si="154">G48/G47-1</f>
        <v>4.0146978769732833E-3</v>
      </c>
      <c r="J48" s="16">
        <f t="shared" si="9"/>
        <v>7.5463387903855761E-3</v>
      </c>
      <c r="L48">
        <f>Data!E106</f>
        <v>470</v>
      </c>
      <c r="M48">
        <f t="shared" ref="M48" si="155">L48-L47</f>
        <v>18</v>
      </c>
      <c r="N48" s="1">
        <f t="shared" ref="N48" si="156">L48/L47-1</f>
        <v>3.9823008849557473E-2</v>
      </c>
      <c r="O48" s="16">
        <f t="shared" si="10"/>
        <v>3.5624790547991676E-2</v>
      </c>
      <c r="AD48" s="1">
        <f t="shared" ref="AD48" si="157">H48/PEAK_CASES_AT</f>
        <v>5.8941058941058944E-2</v>
      </c>
      <c r="AE48" s="1">
        <f t="shared" ref="AE48" si="158">M48/PEAK_DEATHS_AT</f>
        <v>0.6</v>
      </c>
    </row>
    <row r="49" spans="1:31">
      <c r="A49" s="8">
        <v>43942</v>
      </c>
      <c r="B49" s="13">
        <v>36</v>
      </c>
      <c r="C49" s="2">
        <f>Data!C107</f>
        <v>189018</v>
      </c>
      <c r="D49" s="2">
        <f t="shared" ref="D49" si="159">C49-C48</f>
        <v>6069</v>
      </c>
      <c r="E49" s="11">
        <f t="shared" ref="E49" si="160">H49/D49</f>
        <v>9.062448508815291E-3</v>
      </c>
      <c r="G49" s="2">
        <f>Data!D107</f>
        <v>14810</v>
      </c>
      <c r="H49" s="3">
        <f t="shared" ref="H49" si="161">G49-G48</f>
        <v>55</v>
      </c>
      <c r="I49" s="1">
        <f t="shared" ref="I49" si="162">G49/G48-1</f>
        <v>3.7275499830566883E-3</v>
      </c>
      <c r="J49" s="16">
        <f t="shared" ref="J49" si="163">SUM(I43:I49)/7</f>
        <v>6.4460762431914898E-3</v>
      </c>
      <c r="L49">
        <f>Data!E107</f>
        <v>491</v>
      </c>
      <c r="M49">
        <f t="shared" ref="M49" si="164">L49-L48</f>
        <v>21</v>
      </c>
      <c r="N49" s="1">
        <f t="shared" ref="N49" si="165">L49/L48-1</f>
        <v>4.4680851063829685E-2</v>
      </c>
      <c r="O49" s="16">
        <f t="shared" ref="O49" si="166">SUM(N43:N49)/7</f>
        <v>3.579658914717232E-2</v>
      </c>
      <c r="AD49" s="1">
        <f t="shared" ref="AD49" si="167">H49/PEAK_CASES_AT</f>
        <v>5.4945054945054944E-2</v>
      </c>
      <c r="AE49" s="1">
        <f t="shared" ref="AE49" si="168">M49/PEAK_DEATHS_AT</f>
        <v>0.7</v>
      </c>
    </row>
    <row r="50" spans="1:31">
      <c r="A50" s="8">
        <v>43943</v>
      </c>
      <c r="B50" s="13">
        <v>37</v>
      </c>
      <c r="C50" s="2">
        <f>Data!C108</f>
        <v>201794</v>
      </c>
      <c r="D50" s="2">
        <f t="shared" ref="D50" si="169">C50-C49</f>
        <v>12776</v>
      </c>
      <c r="E50" s="11">
        <f t="shared" ref="E50" si="170">H50/D50</f>
        <v>6.1834690043832182E-3</v>
      </c>
      <c r="G50" s="2">
        <f>Data!D108</f>
        <v>14889</v>
      </c>
      <c r="H50" s="3">
        <f t="shared" ref="H50" si="171">G50-G49</f>
        <v>79</v>
      </c>
      <c r="I50" s="1">
        <f t="shared" ref="I50" si="172">G50/G49-1</f>
        <v>5.3342336259283307E-3</v>
      </c>
      <c r="J50" s="16">
        <f t="shared" ref="J50" si="173">SUM(I44:I50)/7</f>
        <v>5.5736116210886189E-3</v>
      </c>
      <c r="L50">
        <f>Data!E108</f>
        <v>510</v>
      </c>
      <c r="M50">
        <f t="shared" ref="M50" si="174">L50-L49</f>
        <v>19</v>
      </c>
      <c r="N50" s="1">
        <f t="shared" ref="N50" si="175">L50/L49-1</f>
        <v>3.8696537678207799E-2</v>
      </c>
      <c r="O50" s="16">
        <f t="shared" ref="O50" si="176">SUM(N44:N50)/7</f>
        <v>3.7976451672630578E-2</v>
      </c>
      <c r="AD50" s="1">
        <f t="shared" ref="AD50" si="177">H50/PEAK_CASES_AT</f>
        <v>7.8921078921078927E-2</v>
      </c>
      <c r="AE50" s="1">
        <f t="shared" ref="AE50" si="178">M50/PEAK_DEATHS_AT</f>
        <v>0.6333333333333333</v>
      </c>
    </row>
    <row r="51" spans="1:31">
      <c r="A51" s="8">
        <v>43944</v>
      </c>
      <c r="B51" s="13">
        <v>38</v>
      </c>
      <c r="C51" s="2">
        <f>Data!C109</f>
        <v>205835</v>
      </c>
      <c r="D51" s="2">
        <f t="shared" ref="D51" si="179">C51-C50</f>
        <v>4041</v>
      </c>
      <c r="E51" s="11">
        <f t="shared" ref="E51" si="180">H51/D51</f>
        <v>1.8312298935906954E-2</v>
      </c>
      <c r="G51" s="2">
        <f>Data!D109</f>
        <v>14963</v>
      </c>
      <c r="H51" s="3">
        <f t="shared" ref="H51" si="181">G51-G50</f>
        <v>74</v>
      </c>
      <c r="I51" s="1">
        <f t="shared" ref="I51" si="182">G51/G50-1</f>
        <v>4.9701121633420886E-3</v>
      </c>
      <c r="J51" s="16">
        <f t="shared" ref="J51" si="183">SUM(I45:I51)/7</f>
        <v>4.9868307327949335E-3</v>
      </c>
      <c r="L51">
        <f>Data!E109</f>
        <v>522</v>
      </c>
      <c r="M51">
        <f t="shared" ref="M51" si="184">L51-L50</f>
        <v>12</v>
      </c>
      <c r="N51" s="1">
        <f t="shared" ref="N51" si="185">L51/L50-1</f>
        <v>2.3529411764705799E-2</v>
      </c>
      <c r="O51" s="16">
        <f t="shared" ref="O51" si="186">SUM(N45:N51)/7</f>
        <v>3.5158225145378426E-2</v>
      </c>
      <c r="AD51" s="1">
        <f t="shared" ref="AD51" si="187">H51/PEAK_CASES_AT</f>
        <v>7.3926073926073921E-2</v>
      </c>
      <c r="AE51" s="1">
        <f t="shared" ref="AE51" si="188">M51/PEAK_DEATHS_AT</f>
        <v>0.4</v>
      </c>
    </row>
    <row r="52" spans="1:31">
      <c r="A52" s="8">
        <v>43945</v>
      </c>
      <c r="B52" s="13">
        <v>39</v>
      </c>
      <c r="C52" s="2">
        <f>Data!C110</f>
        <v>212686</v>
      </c>
      <c r="D52" s="2">
        <f t="shared" ref="D52" si="189">C52-C51</f>
        <v>6851</v>
      </c>
      <c r="E52" s="11">
        <f t="shared" ref="E52" si="190">H52/D52</f>
        <v>1.0947306962487227E-2</v>
      </c>
      <c r="G52" s="2">
        <f>Data!D110</f>
        <v>15038</v>
      </c>
      <c r="H52" s="3">
        <f t="shared" ref="H52" si="191">G52-G51</f>
        <v>75</v>
      </c>
      <c r="I52" s="1">
        <f t="shared" ref="I52" si="192">G52/G51-1</f>
        <v>5.012363830782629E-3</v>
      </c>
      <c r="J52" s="16">
        <f t="shared" ref="J52" si="193">SUM(I46:I52)/7</f>
        <v>4.6945491281471198E-3</v>
      </c>
      <c r="L52">
        <f>Data!E110</f>
        <v>530</v>
      </c>
      <c r="M52">
        <f t="shared" ref="M52" si="194">L52-L51</f>
        <v>8</v>
      </c>
      <c r="N52" s="1">
        <f t="shared" ref="N52" si="195">L52/L51-1</f>
        <v>1.5325670498084198E-2</v>
      </c>
      <c r="O52" s="16">
        <f t="shared" ref="O52" si="196">SUM(N46:N52)/7</f>
        <v>3.0030533474373029E-2</v>
      </c>
      <c r="AD52" s="1">
        <f t="shared" ref="AD52" si="197">H52/PEAK_CASES_AT</f>
        <v>7.4925074925074928E-2</v>
      </c>
      <c r="AE52" s="1">
        <f t="shared" ref="AE52" si="198">M52/PEAK_DEATHS_AT</f>
        <v>0.26666666666666666</v>
      </c>
    </row>
    <row r="53" spans="1:31">
      <c r="A53" s="8">
        <v>43946</v>
      </c>
      <c r="B53" s="13">
        <v>40</v>
      </c>
      <c r="C53" s="2">
        <f>Data!C111</f>
        <v>221089</v>
      </c>
      <c r="D53" s="2">
        <f t="shared" ref="D53:D54" si="199">C53-C52</f>
        <v>8403</v>
      </c>
      <c r="E53" s="11">
        <f t="shared" ref="E53:E54" si="200">H53/D53</f>
        <v>3.6891586338212543E-3</v>
      </c>
      <c r="G53" s="2">
        <f>Data!D111</f>
        <v>15069</v>
      </c>
      <c r="H53" s="3">
        <f t="shared" ref="H53:H54" si="201">G53-G52</f>
        <v>31</v>
      </c>
      <c r="I53" s="1">
        <f t="shared" ref="I53:I54" si="202">G53/G52-1</f>
        <v>2.0614443410027494E-3</v>
      </c>
      <c r="J53" s="16">
        <f t="shared" ref="J53:J54" si="203">SUM(I47:I53)/7</f>
        <v>4.1644689237181022E-3</v>
      </c>
      <c r="L53">
        <f>Data!E111</f>
        <v>536</v>
      </c>
      <c r="M53">
        <f t="shared" ref="M53:M54" si="204">L53-L52</f>
        <v>6</v>
      </c>
      <c r="N53" s="1">
        <f t="shared" ref="N53:N54" si="205">L53/L52-1</f>
        <v>1.132075471698113E-2</v>
      </c>
      <c r="O53" s="16">
        <f t="shared" ref="O53:O54" si="206">SUM(N47:N53)/7</f>
        <v>2.7670323094200304E-2</v>
      </c>
      <c r="AD53" s="1">
        <f t="shared" ref="AD53:AD54" si="207">H53/PEAK_CASES_AT</f>
        <v>3.0969030969030968E-2</v>
      </c>
      <c r="AE53" s="1">
        <f t="shared" ref="AE53:AE54" si="208">M53/PEAK_DEATHS_AT</f>
        <v>0.2</v>
      </c>
    </row>
    <row r="54" spans="1:31">
      <c r="A54" s="8">
        <v>43947</v>
      </c>
      <c r="B54" s="13">
        <v>41</v>
      </c>
      <c r="C54" s="2">
        <f>Data!C112</f>
        <v>227631</v>
      </c>
      <c r="D54" s="2">
        <f t="shared" si="199"/>
        <v>6542</v>
      </c>
      <c r="E54" s="11">
        <f t="shared" si="200"/>
        <v>1.6202996025680219E-2</v>
      </c>
      <c r="G54" s="2">
        <f>Data!D112</f>
        <v>15175</v>
      </c>
      <c r="H54" s="3">
        <f t="shared" si="201"/>
        <v>106</v>
      </c>
      <c r="I54" s="1">
        <f t="shared" si="202"/>
        <v>7.0343088459752234E-3</v>
      </c>
      <c r="J54" s="16">
        <f t="shared" si="203"/>
        <v>4.5935300952944279E-3</v>
      </c>
      <c r="L54">
        <f>Data!E112</f>
        <v>542</v>
      </c>
      <c r="M54">
        <f t="shared" si="204"/>
        <v>6</v>
      </c>
      <c r="N54" s="1">
        <f t="shared" si="205"/>
        <v>1.1194029850746245E-2</v>
      </c>
      <c r="O54" s="16">
        <f t="shared" si="206"/>
        <v>2.6367180631730332E-2</v>
      </c>
      <c r="AD54" s="1">
        <f t="shared" si="207"/>
        <v>0.10589410589410589</v>
      </c>
      <c r="AE54" s="1">
        <f t="shared" si="208"/>
        <v>0.2</v>
      </c>
    </row>
    <row r="55" spans="1:31">
      <c r="A55" s="8">
        <v>43948</v>
      </c>
      <c r="B55" s="13">
        <v>42</v>
      </c>
      <c r="C55" s="2">
        <f>Data!C113</f>
        <v>232537</v>
      </c>
      <c r="D55" s="2">
        <f t="shared" ref="D55" si="209">C55-C54</f>
        <v>4906</v>
      </c>
      <c r="E55" s="11">
        <f t="shared" ref="E55" si="210">H55/D55</f>
        <v>1.3045250713412148E-2</v>
      </c>
      <c r="G55" s="2">
        <f>Data!D113</f>
        <v>15239</v>
      </c>
      <c r="H55" s="3">
        <f t="shared" ref="H55" si="211">G55-G54</f>
        <v>64</v>
      </c>
      <c r="I55" s="1">
        <f t="shared" ref="I55" si="212">G55/G54-1</f>
        <v>4.2174629324547297E-3</v>
      </c>
      <c r="J55" s="16">
        <f t="shared" ref="J55" si="213">SUM(I49:I55)/7</f>
        <v>4.6224965317917767E-3</v>
      </c>
      <c r="L55">
        <f>Data!E113</f>
        <v>549</v>
      </c>
      <c r="M55">
        <f t="shared" ref="M55" si="214">L55-L54</f>
        <v>7</v>
      </c>
      <c r="N55" s="1">
        <f t="shared" ref="N55" si="215">L55/L54-1</f>
        <v>1.2915129151291449E-2</v>
      </c>
      <c r="O55" s="16">
        <f t="shared" ref="O55" si="216">SUM(N49:N55)/7</f>
        <v>2.2523197817692329E-2</v>
      </c>
      <c r="AD55" s="1">
        <f t="shared" ref="AD55" si="217">H55/PEAK_CASES_AT</f>
        <v>6.3936063936063936E-2</v>
      </c>
      <c r="AE55" s="1">
        <f t="shared" ref="AE55" si="218">M55/PEAK_DEATHS_AT</f>
        <v>0.23333333333333334</v>
      </c>
    </row>
    <row r="56" spans="1:31">
      <c r="A56" s="8">
        <v>43949</v>
      </c>
      <c r="B56" s="13">
        <v>43</v>
      </c>
      <c r="C56" s="2">
        <f>Data!C114</f>
        <v>239578</v>
      </c>
      <c r="D56" s="2">
        <f t="shared" ref="D56" si="219">C56-C55</f>
        <v>7041</v>
      </c>
      <c r="E56" s="11">
        <f t="shared" ref="E56" si="220">H56/D56</f>
        <v>6.6751881834966626E-3</v>
      </c>
      <c r="G56" s="2">
        <f>Data!D114</f>
        <v>15286</v>
      </c>
      <c r="H56" s="3">
        <f t="shared" ref="H56" si="221">G56-G55</f>
        <v>47</v>
      </c>
      <c r="I56" s="1">
        <f t="shared" ref="I56" si="222">G56/G55-1</f>
        <v>3.0841918761073117E-3</v>
      </c>
      <c r="J56" s="16">
        <f t="shared" ref="J56" si="223">SUM(I50:I56)/7</f>
        <v>4.5305882307990087E-3</v>
      </c>
      <c r="L56">
        <f>Data!E114</f>
        <v>569</v>
      </c>
      <c r="M56">
        <f t="shared" ref="M56" si="224">L56-L55</f>
        <v>20</v>
      </c>
      <c r="N56" s="1">
        <f t="shared" ref="N56" si="225">L56/L55-1</f>
        <v>3.6429872495446158E-2</v>
      </c>
      <c r="O56" s="16">
        <f t="shared" ref="O56" si="226">SUM(N50:N56)/7</f>
        <v>2.1344486593637541E-2</v>
      </c>
      <c r="AD56" s="1">
        <f t="shared" ref="AD56" si="227">H56/PEAK_CASES_AT</f>
        <v>4.6953046953046952E-2</v>
      </c>
      <c r="AE56" s="1">
        <f t="shared" ref="AE56" si="228">M56/PEAK_DEATHS_AT</f>
        <v>0.66666666666666663</v>
      </c>
    </row>
    <row r="57" spans="1:31">
      <c r="A57" s="8">
        <v>43950</v>
      </c>
      <c r="B57" s="13">
        <v>44</v>
      </c>
      <c r="H57" s="3"/>
      <c r="N57" s="1"/>
      <c r="O57" s="16"/>
    </row>
  </sheetData>
  <mergeCells count="5">
    <mergeCell ref="C3:E3"/>
    <mergeCell ref="A1:N1"/>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AE62"/>
  <sheetViews>
    <sheetView topLeftCell="A19" workbookViewId="0">
      <selection activeCell="AF66" sqref="AF66"/>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10</v>
      </c>
      <c r="B1" s="24"/>
      <c r="C1" s="24"/>
      <c r="D1" s="24"/>
      <c r="E1" s="24"/>
      <c r="F1" s="24"/>
      <c r="G1" s="24"/>
      <c r="H1" s="24"/>
      <c r="I1" s="24"/>
      <c r="J1" s="24"/>
      <c r="K1" s="24"/>
      <c r="L1" s="24"/>
      <c r="M1" s="24"/>
      <c r="N1" s="24"/>
      <c r="O1" s="17"/>
      <c r="P1" s="12" t="s">
        <v>11</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Data!C3</f>
        <v>16659</v>
      </c>
      <c r="G6" s="2">
        <f>Data!D3</f>
        <v>85</v>
      </c>
      <c r="H6" s="3"/>
      <c r="L6" s="2">
        <f>Data!E3</f>
        <v>0</v>
      </c>
      <c r="M6">
        <f t="shared" ref="M6:M14" si="0">L6-L5</f>
        <v>0</v>
      </c>
      <c r="N6" s="1"/>
      <c r="O6" s="16"/>
    </row>
    <row r="7" spans="1:31">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c r="AD7" s="1">
        <f t="shared" ref="AD7:AD52" si="5">H7/PEAK_CASES_UK</f>
        <v>3.4558230618592328E-3</v>
      </c>
      <c r="AE7" s="1">
        <f t="shared" ref="AE7:AE52" si="6">M7/PEAK_DEATHS_UK</f>
        <v>0</v>
      </c>
    </row>
    <row r="8" spans="1:31">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c r="AD8" s="1">
        <f t="shared" si="5"/>
        <v>5.5293168989747725E-3</v>
      </c>
      <c r="AE8" s="1">
        <f t="shared" si="6"/>
        <v>1.0204081632653062E-3</v>
      </c>
    </row>
    <row r="9" spans="1:31">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7">L9/L8-1</f>
        <v>1</v>
      </c>
      <c r="O9" s="16"/>
      <c r="AD9" s="1">
        <f t="shared" si="5"/>
        <v>4.9533463886649006E-3</v>
      </c>
      <c r="AE9" s="1">
        <f t="shared" si="6"/>
        <v>1.0204081632653062E-3</v>
      </c>
    </row>
    <row r="10" spans="1:31">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7"/>
        <v>0</v>
      </c>
      <c r="O10" s="16"/>
      <c r="AD10" s="1">
        <f t="shared" si="5"/>
        <v>7.7180048381522868E-3</v>
      </c>
      <c r="AE10" s="1">
        <f t="shared" si="6"/>
        <v>0</v>
      </c>
    </row>
    <row r="11" spans="1:31">
      <c r="A11" s="8">
        <v>43899</v>
      </c>
      <c r="C11" s="2">
        <f>Data!C8</f>
        <v>24960</v>
      </c>
      <c r="D11" s="2">
        <f t="shared" si="1"/>
        <v>1447</v>
      </c>
      <c r="E11" s="11">
        <f t="shared" ref="E11:E25" si="8">H11/D11</f>
        <v>3.3172080165860401E-2</v>
      </c>
      <c r="G11" s="2">
        <f>Data!D8</f>
        <v>321</v>
      </c>
      <c r="H11" s="3">
        <f t="shared" si="3"/>
        <v>48</v>
      </c>
      <c r="I11" s="1">
        <f t="shared" si="4"/>
        <v>0.17582417582417587</v>
      </c>
      <c r="L11" s="2">
        <f>Data!E8</f>
        <v>5</v>
      </c>
      <c r="M11">
        <f t="shared" si="0"/>
        <v>3</v>
      </c>
      <c r="N11" s="1">
        <f t="shared" si="7"/>
        <v>1.5</v>
      </c>
      <c r="O11" s="16"/>
      <c r="AD11" s="1">
        <f t="shared" si="5"/>
        <v>5.5293168989747725E-3</v>
      </c>
      <c r="AE11" s="1">
        <f t="shared" si="6"/>
        <v>3.0612244897959182E-3</v>
      </c>
    </row>
    <row r="12" spans="1:31">
      <c r="A12" s="8">
        <v>43900</v>
      </c>
      <c r="C12" s="2">
        <f>Data!C9</f>
        <v>26261</v>
      </c>
      <c r="D12" s="2">
        <f t="shared" ref="D12:D27" si="9">C12-C11</f>
        <v>1301</v>
      </c>
      <c r="E12" s="11">
        <f t="shared" si="8"/>
        <v>4.7655649500384319E-2</v>
      </c>
      <c r="G12" s="2">
        <f>Data!D9</f>
        <v>383</v>
      </c>
      <c r="H12" s="3">
        <f t="shared" si="3"/>
        <v>62</v>
      </c>
      <c r="I12" s="1">
        <f t="shared" si="4"/>
        <v>0.19314641744548289</v>
      </c>
      <c r="L12" s="2">
        <f>Data!E9</f>
        <v>6</v>
      </c>
      <c r="M12">
        <f t="shared" si="0"/>
        <v>1</v>
      </c>
      <c r="N12" s="1">
        <f t="shared" si="7"/>
        <v>0.19999999999999996</v>
      </c>
      <c r="O12" s="16"/>
      <c r="AD12" s="1">
        <f t="shared" si="5"/>
        <v>7.142034327842414E-3</v>
      </c>
      <c r="AE12" s="1">
        <f t="shared" si="6"/>
        <v>1.0204081632653062E-3</v>
      </c>
    </row>
    <row r="13" spans="1:31">
      <c r="A13" s="8">
        <v>43901</v>
      </c>
      <c r="C13" s="2">
        <f>Data!C10</f>
        <v>27476</v>
      </c>
      <c r="D13" s="2">
        <f t="shared" si="9"/>
        <v>1215</v>
      </c>
      <c r="E13" s="11">
        <f t="shared" si="8"/>
        <v>6.3374485596707816E-2</v>
      </c>
      <c r="G13" s="2">
        <f>Data!D10</f>
        <v>460</v>
      </c>
      <c r="H13" s="3">
        <f t="shared" si="3"/>
        <v>77</v>
      </c>
      <c r="I13" s="1">
        <f t="shared" si="4"/>
        <v>0.20104438642297651</v>
      </c>
      <c r="J13" s="16">
        <f>SUM(I7:I13)/7</f>
        <v>0.27562769427703526</v>
      </c>
      <c r="L13" s="2">
        <f>Data!E10</f>
        <v>8</v>
      </c>
      <c r="M13">
        <f t="shared" si="0"/>
        <v>2</v>
      </c>
      <c r="N13" s="1">
        <f t="shared" si="7"/>
        <v>0.33333333333333326</v>
      </c>
      <c r="O13" s="16"/>
      <c r="AD13" s="1">
        <f t="shared" si="5"/>
        <v>8.8699458587720315E-3</v>
      </c>
      <c r="AE13" s="1">
        <f t="shared" si="6"/>
        <v>2.0408163265306124E-3</v>
      </c>
    </row>
    <row r="14" spans="1:31">
      <c r="A14" s="8">
        <v>43902</v>
      </c>
      <c r="C14" s="2">
        <f>Data!C11</f>
        <v>28764</v>
      </c>
      <c r="D14" s="2">
        <f t="shared" si="9"/>
        <v>1288</v>
      </c>
      <c r="E14" s="11">
        <f t="shared" si="8"/>
        <v>0.10093167701863354</v>
      </c>
      <c r="G14" s="2">
        <f>Data!D11</f>
        <v>590</v>
      </c>
      <c r="H14" s="3">
        <f t="shared" si="3"/>
        <v>130</v>
      </c>
      <c r="I14" s="1">
        <f t="shared" si="4"/>
        <v>0.28260869565217384</v>
      </c>
      <c r="J14" s="16">
        <f t="shared" ref="J14:J53" si="10">SUM(I8:I14)/7</f>
        <v>0.26558019701726177</v>
      </c>
      <c r="L14" s="2">
        <f>Data!E11</f>
        <v>10</v>
      </c>
      <c r="M14">
        <f t="shared" si="0"/>
        <v>2</v>
      </c>
      <c r="N14" s="1">
        <f t="shared" si="7"/>
        <v>0.25</v>
      </c>
      <c r="O14" s="16"/>
      <c r="AD14" s="1">
        <f t="shared" si="5"/>
        <v>1.4975233268056675E-2</v>
      </c>
      <c r="AE14" s="1">
        <f t="shared" si="6"/>
        <v>2.0408163265306124E-3</v>
      </c>
    </row>
    <row r="15" spans="1:31">
      <c r="A15" s="8">
        <v>43903</v>
      </c>
      <c r="C15" s="2">
        <f>Data!C12</f>
        <v>32771</v>
      </c>
      <c r="D15" s="2">
        <f t="shared" si="9"/>
        <v>4007</v>
      </c>
      <c r="E15" s="11">
        <f t="shared" si="8"/>
        <v>5.1909158971799353E-2</v>
      </c>
      <c r="G15" s="2">
        <f>Data!D12</f>
        <v>798</v>
      </c>
      <c r="H15" s="3">
        <f t="shared" si="3"/>
        <v>208</v>
      </c>
      <c r="I15" s="1">
        <f t="shared" si="4"/>
        <v>0.35254237288135593</v>
      </c>
      <c r="J15" s="16">
        <f t="shared" si="10"/>
        <v>0.25631606395062317</v>
      </c>
      <c r="L15" s="2">
        <f>Data!E12</f>
        <v>11</v>
      </c>
      <c r="M15">
        <f t="shared" ref="M15:M27" si="11">L15-L14</f>
        <v>1</v>
      </c>
      <c r="N15" s="1">
        <f t="shared" ref="N15:N27" si="12">L15/L14-1</f>
        <v>0.10000000000000009</v>
      </c>
      <c r="O15" s="16">
        <f t="shared" ref="O15:O53" si="13">SUM(N9:N15)/7</f>
        <v>0.48333333333333334</v>
      </c>
      <c r="AD15" s="1">
        <f t="shared" si="5"/>
        <v>2.3960373228890681E-2</v>
      </c>
      <c r="AE15" s="1">
        <f t="shared" si="6"/>
        <v>1.0204081632653062E-3</v>
      </c>
    </row>
    <row r="16" spans="1:31">
      <c r="A16" s="8">
        <v>43904</v>
      </c>
      <c r="C16" s="2">
        <f>Data!C13</f>
        <v>37746</v>
      </c>
      <c r="D16" s="2">
        <f t="shared" si="9"/>
        <v>4975</v>
      </c>
      <c r="E16" s="11">
        <f t="shared" si="8"/>
        <v>6.8743718592964825E-2</v>
      </c>
      <c r="G16" s="2">
        <f>Data!D13</f>
        <v>1140</v>
      </c>
      <c r="H16" s="3">
        <f t="shared" ref="H16:H25" si="14">G16-G15</f>
        <v>342</v>
      </c>
      <c r="I16" s="1">
        <f t="shared" ref="I16:I27" si="15">G16/G15-1</f>
        <v>0.4285714285714286</v>
      </c>
      <c r="J16" s="16">
        <f t="shared" si="10"/>
        <v>0.27985431360631369</v>
      </c>
      <c r="L16" s="2">
        <f>Data!E13</f>
        <v>21</v>
      </c>
      <c r="M16">
        <f t="shared" si="11"/>
        <v>10</v>
      </c>
      <c r="N16" s="1">
        <f t="shared" si="12"/>
        <v>0.90909090909090917</v>
      </c>
      <c r="O16" s="16">
        <f t="shared" si="13"/>
        <v>0.47034632034632035</v>
      </c>
      <c r="AD16" s="1">
        <f t="shared" si="5"/>
        <v>3.9396382905195253E-2</v>
      </c>
      <c r="AE16" s="1">
        <f t="shared" si="6"/>
        <v>1.020408163265306E-2</v>
      </c>
    </row>
    <row r="17" spans="1:31">
      <c r="A17" s="8">
        <v>43905</v>
      </c>
      <c r="C17" s="2">
        <f>Data!C14</f>
        <v>40279</v>
      </c>
      <c r="D17" s="2">
        <f t="shared" si="9"/>
        <v>2533</v>
      </c>
      <c r="E17" s="11">
        <f t="shared" si="8"/>
        <v>9.9091985787603629E-2</v>
      </c>
      <c r="G17" s="2">
        <f>Data!D14</f>
        <v>1391</v>
      </c>
      <c r="H17" s="3">
        <f t="shared" si="14"/>
        <v>251</v>
      </c>
      <c r="I17" s="1">
        <f t="shared" si="15"/>
        <v>0.22017543859649114</v>
      </c>
      <c r="J17" s="16">
        <f t="shared" si="10"/>
        <v>0.26484470219915496</v>
      </c>
      <c r="L17" s="2">
        <f>Data!E14</f>
        <v>35</v>
      </c>
      <c r="M17">
        <f t="shared" si="11"/>
        <v>14</v>
      </c>
      <c r="N17" s="1">
        <f t="shared" si="12"/>
        <v>0.66666666666666674</v>
      </c>
      <c r="O17" s="16">
        <f t="shared" si="13"/>
        <v>0.56558441558441552</v>
      </c>
      <c r="AD17" s="1">
        <f t="shared" si="5"/>
        <v>2.8913719617555581E-2</v>
      </c>
      <c r="AE17" s="1">
        <f t="shared" si="6"/>
        <v>1.4285714285714285E-2</v>
      </c>
    </row>
    <row r="18" spans="1:31">
      <c r="A18" s="8">
        <v>43906</v>
      </c>
      <c r="C18" s="2">
        <f>Data!C15</f>
        <v>44105</v>
      </c>
      <c r="D18" s="2">
        <f t="shared" si="9"/>
        <v>3826</v>
      </c>
      <c r="E18" s="11">
        <f t="shared" si="8"/>
        <v>3.9728175640355461E-2</v>
      </c>
      <c r="G18" s="2">
        <f>Data!D15</f>
        <v>1543</v>
      </c>
      <c r="H18" s="3">
        <f t="shared" si="14"/>
        <v>152</v>
      </c>
      <c r="I18" s="1">
        <f t="shared" si="15"/>
        <v>0.10927390366642697</v>
      </c>
      <c r="J18" s="16">
        <f t="shared" si="10"/>
        <v>0.25533752046233371</v>
      </c>
      <c r="L18" s="2">
        <f>Data!E15</f>
        <v>55</v>
      </c>
      <c r="M18">
        <f t="shared" si="11"/>
        <v>20</v>
      </c>
      <c r="N18" s="1">
        <f t="shared" si="12"/>
        <v>0.5714285714285714</v>
      </c>
      <c r="O18" s="16">
        <f>SUM(N12:N18)/7</f>
        <v>0.43293135435992575</v>
      </c>
      <c r="AD18" s="1">
        <f t="shared" si="5"/>
        <v>1.7509503513420111E-2</v>
      </c>
      <c r="AE18" s="1">
        <f t="shared" si="6"/>
        <v>2.0408163265306121E-2</v>
      </c>
    </row>
    <row r="19" spans="1:31">
      <c r="A19" s="8">
        <v>43907</v>
      </c>
      <c r="C19" s="2">
        <f>Data!C16</f>
        <v>50442</v>
      </c>
      <c r="D19" s="2">
        <f t="shared" si="9"/>
        <v>6337</v>
      </c>
      <c r="E19" s="11">
        <f t="shared" si="8"/>
        <v>6.4225974435852928E-2</v>
      </c>
      <c r="G19" s="2">
        <f>Data!D16</f>
        <v>1950</v>
      </c>
      <c r="H19" s="3">
        <f t="shared" si="14"/>
        <v>407</v>
      </c>
      <c r="I19" s="1">
        <f t="shared" si="15"/>
        <v>0.26377187297472449</v>
      </c>
      <c r="J19" s="16">
        <f t="shared" si="10"/>
        <v>0.26542687125222536</v>
      </c>
      <c r="L19" s="2">
        <f>Data!E16</f>
        <v>71</v>
      </c>
      <c r="M19">
        <f t="shared" si="11"/>
        <v>16</v>
      </c>
      <c r="N19" s="1">
        <f t="shared" si="12"/>
        <v>0.29090909090909101</v>
      </c>
      <c r="O19" s="16">
        <f t="shared" si="13"/>
        <v>0.44591836734693885</v>
      </c>
      <c r="AD19" s="1">
        <f t="shared" si="5"/>
        <v>4.6883999539223592E-2</v>
      </c>
      <c r="AE19" s="1">
        <f t="shared" si="6"/>
        <v>1.6326530612244899E-2</v>
      </c>
    </row>
    <row r="20" spans="1:31">
      <c r="A20" s="8">
        <v>43908</v>
      </c>
      <c r="C20" s="2">
        <f>Data!C17</f>
        <v>56221</v>
      </c>
      <c r="D20" s="2">
        <f t="shared" si="9"/>
        <v>5779</v>
      </c>
      <c r="E20" s="11">
        <f t="shared" si="8"/>
        <v>0.11697525523446964</v>
      </c>
      <c r="G20" s="2">
        <f>Data!D17</f>
        <v>2626</v>
      </c>
      <c r="H20" s="3">
        <f t="shared" si="14"/>
        <v>676</v>
      </c>
      <c r="I20" s="1">
        <f t="shared" si="15"/>
        <v>0.34666666666666668</v>
      </c>
      <c r="J20" s="16">
        <f t="shared" si="10"/>
        <v>0.28623005414418107</v>
      </c>
      <c r="L20" s="2">
        <f>Data!E17</f>
        <v>104</v>
      </c>
      <c r="M20">
        <f t="shared" si="11"/>
        <v>33</v>
      </c>
      <c r="N20" s="1">
        <f t="shared" si="12"/>
        <v>0.46478873239436624</v>
      </c>
      <c r="O20" s="16">
        <f t="shared" si="13"/>
        <v>0.46469771006994354</v>
      </c>
      <c r="AD20" s="1">
        <f t="shared" si="5"/>
        <v>7.7871212993894712E-2</v>
      </c>
      <c r="AE20" s="1">
        <f t="shared" si="6"/>
        <v>3.3673469387755103E-2</v>
      </c>
    </row>
    <row r="21" spans="1:31">
      <c r="A21" s="8">
        <v>43909</v>
      </c>
      <c r="C21" s="2">
        <f>Data!C18</f>
        <v>64621</v>
      </c>
      <c r="D21" s="2">
        <f t="shared" si="9"/>
        <v>8400</v>
      </c>
      <c r="E21" s="11">
        <f t="shared" si="8"/>
        <v>7.6547619047619045E-2</v>
      </c>
      <c r="G21" s="2">
        <f>Data!D18</f>
        <v>3269</v>
      </c>
      <c r="H21" s="3">
        <f t="shared" si="14"/>
        <v>643</v>
      </c>
      <c r="I21" s="1">
        <f t="shared" si="15"/>
        <v>0.24485910129474475</v>
      </c>
      <c r="J21" s="16">
        <f t="shared" si="10"/>
        <v>0.28083725495026263</v>
      </c>
      <c r="L21" s="2">
        <f>Data!E18</f>
        <v>144</v>
      </c>
      <c r="M21">
        <f t="shared" si="11"/>
        <v>40</v>
      </c>
      <c r="N21" s="1">
        <f t="shared" si="12"/>
        <v>0.38461538461538458</v>
      </c>
      <c r="O21" s="16">
        <f t="shared" si="13"/>
        <v>0.48392847930071275</v>
      </c>
      <c r="AD21" s="1">
        <f t="shared" si="5"/>
        <v>7.4069807625849554E-2</v>
      </c>
      <c r="AE21" s="1">
        <f t="shared" si="6"/>
        <v>4.0816326530612242E-2</v>
      </c>
    </row>
    <row r="22" spans="1:31">
      <c r="A22" s="8">
        <v>43910</v>
      </c>
      <c r="C22" s="2">
        <f>Data!C19</f>
        <v>66976</v>
      </c>
      <c r="D22" s="2">
        <f t="shared" si="9"/>
        <v>2355</v>
      </c>
      <c r="E22" s="11">
        <f t="shared" si="8"/>
        <v>0.30318471337579617</v>
      </c>
      <c r="G22" s="2">
        <f>Data!D19</f>
        <v>3983</v>
      </c>
      <c r="H22" s="3">
        <f t="shared" si="14"/>
        <v>714</v>
      </c>
      <c r="I22" s="1">
        <f t="shared" si="15"/>
        <v>0.2184154175588866</v>
      </c>
      <c r="J22" s="16">
        <f t="shared" si="10"/>
        <v>0.26167626133276706</v>
      </c>
      <c r="L22" s="2">
        <f>Data!E19</f>
        <v>177</v>
      </c>
      <c r="M22">
        <f t="shared" si="11"/>
        <v>33</v>
      </c>
      <c r="N22" s="1">
        <f t="shared" si="12"/>
        <v>0.22916666666666674</v>
      </c>
      <c r="O22" s="16">
        <f t="shared" si="13"/>
        <v>0.50238086025309359</v>
      </c>
      <c r="AD22" s="1">
        <f t="shared" si="5"/>
        <v>8.2248588872249742E-2</v>
      </c>
      <c r="AE22" s="1">
        <f t="shared" si="6"/>
        <v>3.3673469387755103E-2</v>
      </c>
    </row>
    <row r="23" spans="1:31">
      <c r="A23" s="8">
        <v>43911</v>
      </c>
      <c r="C23" s="2">
        <f>Data!C20</f>
        <v>72818</v>
      </c>
      <c r="D23" s="2">
        <f t="shared" si="9"/>
        <v>5842</v>
      </c>
      <c r="E23" s="11">
        <f t="shared" si="8"/>
        <v>0.17716535433070865</v>
      </c>
      <c r="G23" s="2">
        <f>Data!D20</f>
        <v>5018</v>
      </c>
      <c r="H23" s="3">
        <f t="shared" si="14"/>
        <v>1035</v>
      </c>
      <c r="I23" s="1">
        <f t="shared" si="15"/>
        <v>0.25985438111975889</v>
      </c>
      <c r="J23" s="16">
        <f t="shared" si="10"/>
        <v>0.23757382598252849</v>
      </c>
      <c r="L23" s="2">
        <f>Data!E20</f>
        <v>233</v>
      </c>
      <c r="M23">
        <f t="shared" si="11"/>
        <v>56</v>
      </c>
      <c r="N23" s="1">
        <f t="shared" si="12"/>
        <v>0.31638418079096042</v>
      </c>
      <c r="O23" s="16">
        <f t="shared" si="13"/>
        <v>0.41770847049595822</v>
      </c>
      <c r="AD23" s="1">
        <f t="shared" si="5"/>
        <v>0.11922589563414353</v>
      </c>
      <c r="AE23" s="1">
        <f t="shared" si="6"/>
        <v>5.7142857142857141E-2</v>
      </c>
    </row>
    <row r="24" spans="1:31">
      <c r="A24" s="8">
        <v>43912</v>
      </c>
      <c r="C24" s="2">
        <f>Data!C21</f>
        <v>78340</v>
      </c>
      <c r="D24" s="2">
        <f t="shared" si="9"/>
        <v>5522</v>
      </c>
      <c r="E24" s="11">
        <f t="shared" si="8"/>
        <v>0.12042738138355669</v>
      </c>
      <c r="G24" s="2">
        <f>Data!D21</f>
        <v>5683</v>
      </c>
      <c r="H24" s="3">
        <f t="shared" si="14"/>
        <v>665</v>
      </c>
      <c r="I24" s="1">
        <f t="shared" si="15"/>
        <v>0.13252291749701084</v>
      </c>
      <c r="J24" s="16">
        <f t="shared" si="10"/>
        <v>0.22505203725403131</v>
      </c>
      <c r="L24" s="2">
        <f>Data!E21</f>
        <v>281</v>
      </c>
      <c r="M24">
        <f t="shared" si="11"/>
        <v>48</v>
      </c>
      <c r="N24" s="1">
        <f t="shared" si="12"/>
        <v>0.20600858369098707</v>
      </c>
      <c r="O24" s="16">
        <f t="shared" si="13"/>
        <v>0.35190017292800391</v>
      </c>
      <c r="AD24" s="1">
        <f t="shared" si="5"/>
        <v>7.6604077871212997E-2</v>
      </c>
      <c r="AE24" s="1">
        <f t="shared" si="6"/>
        <v>4.8979591836734691E-2</v>
      </c>
    </row>
    <row r="25" spans="1:31">
      <c r="A25" s="8">
        <v>43913</v>
      </c>
      <c r="B25" s="13">
        <v>0</v>
      </c>
      <c r="C25" s="2">
        <f>Data!C22</f>
        <v>83945</v>
      </c>
      <c r="D25" s="2">
        <f t="shared" si="9"/>
        <v>5605</v>
      </c>
      <c r="E25" s="11">
        <f t="shared" si="8"/>
        <v>0.17252453166815343</v>
      </c>
      <c r="G25" s="2">
        <f>Data!D22</f>
        <v>6650</v>
      </c>
      <c r="H25" s="3">
        <f t="shared" si="14"/>
        <v>967</v>
      </c>
      <c r="I25" s="1">
        <f t="shared" si="15"/>
        <v>0.17015660742565553</v>
      </c>
      <c r="J25" s="16">
        <f t="shared" si="10"/>
        <v>0.23374956636249253</v>
      </c>
      <c r="L25" s="2">
        <f>Data!E22</f>
        <v>335</v>
      </c>
      <c r="M25">
        <f t="shared" si="11"/>
        <v>54</v>
      </c>
      <c r="N25" s="1">
        <f t="shared" si="12"/>
        <v>0.19217081850533813</v>
      </c>
      <c r="O25" s="16">
        <f t="shared" si="13"/>
        <v>0.2977204939389706</v>
      </c>
      <c r="AD25" s="1">
        <f t="shared" si="5"/>
        <v>0.11139269669392927</v>
      </c>
      <c r="AE25" s="1">
        <f t="shared" si="6"/>
        <v>5.5102040816326532E-2</v>
      </c>
    </row>
    <row r="26" spans="1:31">
      <c r="A26" s="8">
        <v>43914</v>
      </c>
      <c r="B26" s="13">
        <f>B25+1</f>
        <v>1</v>
      </c>
      <c r="C26" s="2">
        <f>Data!C23</f>
        <v>90436</v>
      </c>
      <c r="D26" s="2">
        <f t="shared" si="9"/>
        <v>6491</v>
      </c>
      <c r="E26" s="11">
        <f>H26/D26</f>
        <v>0.21984285934370668</v>
      </c>
      <c r="G26" s="2">
        <f>Data!D23</f>
        <v>8077</v>
      </c>
      <c r="H26" s="3">
        <f>G26-G25</f>
        <v>1427</v>
      </c>
      <c r="I26" s="1">
        <f t="shared" si="15"/>
        <v>0.21458646616541355</v>
      </c>
      <c r="J26" s="16">
        <f t="shared" si="10"/>
        <v>0.22672307967544811</v>
      </c>
      <c r="L26" s="2">
        <f>Data!E23</f>
        <v>422</v>
      </c>
      <c r="M26">
        <f t="shared" si="11"/>
        <v>87</v>
      </c>
      <c r="N26" s="1">
        <f t="shared" si="12"/>
        <v>0.25970149253731334</v>
      </c>
      <c r="O26" s="16">
        <f t="shared" si="13"/>
        <v>0.29326226560014523</v>
      </c>
      <c r="AD26" s="1">
        <f t="shared" si="5"/>
        <v>0.1643819836424375</v>
      </c>
      <c r="AE26" s="1">
        <f t="shared" si="6"/>
        <v>8.8775510204081629E-2</v>
      </c>
    </row>
    <row r="27" spans="1:31">
      <c r="A27" s="8">
        <v>43915</v>
      </c>
      <c r="B27" s="13">
        <f t="shared" ref="B27:B62" si="16">B26+1</f>
        <v>2</v>
      </c>
      <c r="C27" s="2">
        <f>Data!C24</f>
        <v>97019</v>
      </c>
      <c r="D27" s="2">
        <f t="shared" si="9"/>
        <v>6583</v>
      </c>
      <c r="E27" s="11">
        <f>H27/D27</f>
        <v>0.22056813003190034</v>
      </c>
      <c r="G27" s="2">
        <f>Data!D24</f>
        <v>9529</v>
      </c>
      <c r="H27" s="3">
        <f>G27-G26</f>
        <v>1452</v>
      </c>
      <c r="I27" s="1">
        <f t="shared" si="15"/>
        <v>0.17976971647889073</v>
      </c>
      <c r="J27" s="16">
        <f t="shared" si="10"/>
        <v>0.20288065822005155</v>
      </c>
      <c r="L27" s="2">
        <f>Data!E24</f>
        <v>465</v>
      </c>
      <c r="M27">
        <f t="shared" si="11"/>
        <v>43</v>
      </c>
      <c r="N27" s="1">
        <f t="shared" si="12"/>
        <v>0.10189573459715651</v>
      </c>
      <c r="O27" s="16">
        <f t="shared" si="13"/>
        <v>0.24142040877197241</v>
      </c>
      <c r="AD27" s="1">
        <f t="shared" si="5"/>
        <v>0.16726183619398688</v>
      </c>
      <c r="AE27" s="1">
        <f t="shared" si="6"/>
        <v>4.3877551020408162E-2</v>
      </c>
    </row>
    <row r="28" spans="1:31">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0"/>
        <v>0.19981839151184319</v>
      </c>
      <c r="L28" s="2">
        <f>Data!E25</f>
        <v>578</v>
      </c>
      <c r="M28">
        <f t="shared" ref="M28" si="19">L28-L27</f>
        <v>113</v>
      </c>
      <c r="N28" s="1">
        <f t="shared" ref="N28" si="20">L28/L27-1</f>
        <v>0.24301075268817196</v>
      </c>
      <c r="O28" s="16">
        <f t="shared" si="13"/>
        <v>0.22119117563951346</v>
      </c>
      <c r="AD28" s="1">
        <f t="shared" si="5"/>
        <v>0.24524824328994355</v>
      </c>
      <c r="AE28" s="1">
        <f t="shared" si="6"/>
        <v>0.11530612244897959</v>
      </c>
    </row>
    <row r="29" spans="1:31">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0"/>
        <v>0.20396898169024305</v>
      </c>
      <c r="L29" s="2">
        <f>Data!E26</f>
        <v>759</v>
      </c>
      <c r="M29">
        <f t="shared" ref="M29:M30" si="25">L29-L28</f>
        <v>181</v>
      </c>
      <c r="N29" s="1">
        <f t="shared" ref="N29:N30" si="26">L29/L28-1</f>
        <v>0.31314878892733566</v>
      </c>
      <c r="O29" s="16">
        <f t="shared" si="13"/>
        <v>0.23318862167675186</v>
      </c>
      <c r="AD29" s="1">
        <f t="shared" si="5"/>
        <v>0.33233498444879622</v>
      </c>
      <c r="AE29" s="1">
        <f t="shared" si="6"/>
        <v>0.1846938775510204</v>
      </c>
    </row>
    <row r="30" spans="1:31">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0"/>
        <v>0.19185650475362501</v>
      </c>
      <c r="L30" s="2">
        <f>Data!E27</f>
        <v>1019</v>
      </c>
      <c r="M30">
        <f t="shared" si="25"/>
        <v>260</v>
      </c>
      <c r="N30" s="1">
        <f t="shared" si="26"/>
        <v>0.34255599472990772</v>
      </c>
      <c r="O30" s="16">
        <f t="shared" si="13"/>
        <v>0.23692745223945863</v>
      </c>
      <c r="AD30" s="1">
        <f t="shared" si="5"/>
        <v>0.29328418384978688</v>
      </c>
      <c r="AE30" s="1">
        <f t="shared" si="6"/>
        <v>0.26530612244897961</v>
      </c>
    </row>
    <row r="31" spans="1:31">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0"/>
        <v>0.19326355743491191</v>
      </c>
      <c r="L31" s="2">
        <f>Data!E28</f>
        <v>1228</v>
      </c>
      <c r="M31">
        <f t="shared" ref="M31" si="31">L31-L30</f>
        <v>209</v>
      </c>
      <c r="N31" s="1">
        <f t="shared" ref="N31" si="32">L31/L30-1</f>
        <v>0.20510304219823361</v>
      </c>
      <c r="O31" s="16">
        <f t="shared" si="13"/>
        <v>0.23679808916906528</v>
      </c>
      <c r="AD31" s="1">
        <f t="shared" si="5"/>
        <v>0.28026725031678379</v>
      </c>
      <c r="AE31" s="1">
        <f t="shared" si="6"/>
        <v>0.21326530612244898</v>
      </c>
    </row>
    <row r="32" spans="1:31">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si="10"/>
        <v>0.1881206615799523</v>
      </c>
      <c r="L32" s="2">
        <f>Data!E29</f>
        <v>1408</v>
      </c>
      <c r="M32">
        <f t="shared" ref="M32" si="37">L32-L31</f>
        <v>180</v>
      </c>
      <c r="N32" s="1">
        <f t="shared" ref="N32" si="38">L32/L31-1</f>
        <v>0.14657980456026065</v>
      </c>
      <c r="O32" s="16">
        <f t="shared" si="13"/>
        <v>0.23028508717691135</v>
      </c>
      <c r="AD32" s="1">
        <f t="shared" si="5"/>
        <v>0.30169335330031105</v>
      </c>
      <c r="AE32" s="1">
        <f t="shared" si="6"/>
        <v>0.18367346938775511</v>
      </c>
    </row>
    <row r="33" spans="1:31">
      <c r="A33" s="8">
        <v>43921</v>
      </c>
      <c r="B33" s="13">
        <f t="shared" si="16"/>
        <v>8</v>
      </c>
      <c r="C33" s="2">
        <f>Data!C30</f>
        <v>143186</v>
      </c>
      <c r="D33" s="2">
        <f t="shared" ref="D33:D34" si="39">C33-C32</f>
        <v>8240</v>
      </c>
      <c r="E33" s="11">
        <f t="shared" ref="E33:E34" si="40">H33/D33</f>
        <v>0.36516990291262136</v>
      </c>
      <c r="G33" s="2">
        <f>Data!D30</f>
        <v>25150</v>
      </c>
      <c r="H33" s="3">
        <f t="shared" ref="H33:H34" si="41">G33-G32</f>
        <v>3009</v>
      </c>
      <c r="I33" s="1">
        <f t="shared" ref="I33:I34" si="42">G33/G32-1</f>
        <v>0.13590172078948548</v>
      </c>
      <c r="J33" s="16">
        <f t="shared" si="10"/>
        <v>0.17687998366910546</v>
      </c>
      <c r="L33" s="2">
        <f>Data!E30</f>
        <v>1789</v>
      </c>
      <c r="M33">
        <f t="shared" ref="M33:M34" si="43">L33-L32</f>
        <v>381</v>
      </c>
      <c r="N33" s="1">
        <f t="shared" ref="N33:N34" si="44">L33/L32-1</f>
        <v>0.27059659090909083</v>
      </c>
      <c r="O33" s="16">
        <f t="shared" si="13"/>
        <v>0.23184152980145098</v>
      </c>
      <c r="AD33" s="1">
        <f t="shared" si="5"/>
        <v>0.34661905310448105</v>
      </c>
      <c r="AE33" s="1">
        <f t="shared" si="6"/>
        <v>0.38877551020408163</v>
      </c>
    </row>
    <row r="34" spans="1:31">
      <c r="A34" s="8">
        <v>43922</v>
      </c>
      <c r="B34" s="13">
        <f t="shared" si="16"/>
        <v>9</v>
      </c>
      <c r="C34" s="2">
        <f>Data!C31</f>
        <v>152979</v>
      </c>
      <c r="D34" s="2">
        <f t="shared" si="39"/>
        <v>9793</v>
      </c>
      <c r="E34" s="11">
        <f t="shared" si="40"/>
        <v>0.44153987542121925</v>
      </c>
      <c r="G34" s="2">
        <f>Data!D31</f>
        <v>29474</v>
      </c>
      <c r="H34" s="3">
        <f t="shared" si="41"/>
        <v>4324</v>
      </c>
      <c r="I34" s="1">
        <f t="shared" si="42"/>
        <v>0.17192842942345932</v>
      </c>
      <c r="J34" s="16">
        <f t="shared" si="10"/>
        <v>0.17575979980404383</v>
      </c>
      <c r="L34" s="2">
        <f>Data!E31</f>
        <v>2352</v>
      </c>
      <c r="M34">
        <f t="shared" si="43"/>
        <v>563</v>
      </c>
      <c r="N34" s="1">
        <f t="shared" si="44"/>
        <v>0.31470095025153721</v>
      </c>
      <c r="O34" s="16">
        <f t="shared" si="13"/>
        <v>0.26224227489493396</v>
      </c>
      <c r="AD34" s="1">
        <f t="shared" si="5"/>
        <v>0.49809929731597741</v>
      </c>
      <c r="AE34" s="1">
        <f t="shared" si="6"/>
        <v>0.57448979591836735</v>
      </c>
    </row>
    <row r="35" spans="1:31">
      <c r="A35" s="8">
        <v>43923</v>
      </c>
      <c r="B35" s="13">
        <f t="shared" si="16"/>
        <v>10</v>
      </c>
      <c r="C35" s="2">
        <f>Data!C32</f>
        <v>163194</v>
      </c>
      <c r="D35" s="2">
        <f t="shared" ref="D35" si="45">C35-C34</f>
        <v>10215</v>
      </c>
      <c r="E35" s="11">
        <f t="shared" ref="E35" si="46">H35/D35</f>
        <v>0.41546744982868333</v>
      </c>
      <c r="G35" s="2">
        <f>Data!D32</f>
        <v>33718</v>
      </c>
      <c r="H35" s="3">
        <f t="shared" ref="H35" si="47">G35-G34</f>
        <v>4244</v>
      </c>
      <c r="I35" s="1">
        <f t="shared" ref="I35" si="48">G35/G34-1</f>
        <v>0.14399131437877455</v>
      </c>
      <c r="J35" s="16">
        <f t="shared" si="10"/>
        <v>0.16441238266711358</v>
      </c>
      <c r="L35" s="2">
        <f>Data!E32</f>
        <v>2921</v>
      </c>
      <c r="M35">
        <f t="shared" ref="M35" si="49">L35-L34</f>
        <v>569</v>
      </c>
      <c r="N35" s="1">
        <f t="shared" ref="N35" si="50">L35/L34-1</f>
        <v>0.24192176870748305</v>
      </c>
      <c r="O35" s="16">
        <f t="shared" si="13"/>
        <v>0.26208670575483556</v>
      </c>
      <c r="AD35" s="1">
        <f t="shared" si="5"/>
        <v>0.48888376915101944</v>
      </c>
      <c r="AE35" s="1">
        <f t="shared" si="6"/>
        <v>0.58061224489795915</v>
      </c>
    </row>
    <row r="36" spans="1:31">
      <c r="A36" s="8">
        <v>43924</v>
      </c>
      <c r="B36" s="13">
        <f t="shared" si="16"/>
        <v>11</v>
      </c>
      <c r="C36" s="2">
        <f>Data!C33</f>
        <v>173784</v>
      </c>
      <c r="D36" s="2">
        <f t="shared" ref="D36" si="51">C36-C35</f>
        <v>10590</v>
      </c>
      <c r="E36" s="11">
        <f t="shared" ref="E36" si="52">H36/D36</f>
        <v>0.42020774315391879</v>
      </c>
      <c r="G36" s="2">
        <f>Data!D33</f>
        <v>38168</v>
      </c>
      <c r="H36" s="3">
        <f t="shared" ref="H36" si="53">G36-G35</f>
        <v>4450</v>
      </c>
      <c r="I36" s="1">
        <f t="shared" ref="I36" si="54">G36/G35-1</f>
        <v>0.13197698558633375</v>
      </c>
      <c r="J36" s="16">
        <f t="shared" si="10"/>
        <v>0.14791344506406331</v>
      </c>
      <c r="L36" s="2">
        <f>Data!E33</f>
        <v>3605</v>
      </c>
      <c r="M36">
        <f t="shared" ref="M36" si="55">L36-L35</f>
        <v>684</v>
      </c>
      <c r="N36" s="1">
        <f t="shared" ref="N36" si="56">L36/L35-1</f>
        <v>0.23416638137624091</v>
      </c>
      <c r="O36" s="16">
        <f t="shared" si="13"/>
        <v>0.25080350467610774</v>
      </c>
      <c r="AD36" s="1">
        <f t="shared" si="5"/>
        <v>0.51261375417578625</v>
      </c>
      <c r="AE36" s="1">
        <f t="shared" si="6"/>
        <v>0.69795918367346943</v>
      </c>
    </row>
    <row r="37" spans="1:31">
      <c r="A37" s="8">
        <v>43925</v>
      </c>
      <c r="B37" s="13">
        <f t="shared" si="16"/>
        <v>12</v>
      </c>
      <c r="C37" s="2">
        <f>Data!C34</f>
        <v>183190</v>
      </c>
      <c r="D37" s="2">
        <f t="shared" ref="D37" si="57">C37-C36</f>
        <v>9406</v>
      </c>
      <c r="E37" s="11">
        <f t="shared" ref="E37" si="58">H37/D37</f>
        <v>0.39708696576653202</v>
      </c>
      <c r="G37" s="2">
        <f>Data!D34</f>
        <v>41903</v>
      </c>
      <c r="H37" s="3">
        <f t="shared" ref="H37" si="59">G37-G36</f>
        <v>3735</v>
      </c>
      <c r="I37" s="1">
        <f t="shared" ref="I37" si="60">G37/G36-1</f>
        <v>9.7856843429050544E-2</v>
      </c>
      <c r="J37" s="16">
        <f t="shared" si="10"/>
        <v>0.13688341661629444</v>
      </c>
      <c r="L37" s="2">
        <f>Data!E34</f>
        <v>4313</v>
      </c>
      <c r="M37">
        <f t="shared" ref="M37" si="61">L37-L36</f>
        <v>708</v>
      </c>
      <c r="N37" s="1">
        <f t="shared" ref="N37" si="62">L37/L36-1</f>
        <v>0.1963938973647712</v>
      </c>
      <c r="O37" s="16">
        <f t="shared" si="13"/>
        <v>0.22992320505251679</v>
      </c>
      <c r="AD37" s="1">
        <f t="shared" si="5"/>
        <v>0.43024997120147446</v>
      </c>
      <c r="AE37" s="1">
        <f t="shared" si="6"/>
        <v>0.72244897959183674</v>
      </c>
    </row>
    <row r="38" spans="1:31">
      <c r="A38" s="8">
        <v>43926</v>
      </c>
      <c r="B38" s="13">
        <f t="shared" si="16"/>
        <v>13</v>
      </c>
      <c r="C38" s="2">
        <f>Data!C35</f>
        <v>195524</v>
      </c>
      <c r="D38" s="2">
        <f t="shared" ref="D38" si="63">C38-C37</f>
        <v>12334</v>
      </c>
      <c r="E38" s="11">
        <f t="shared" ref="E38" si="64">H38/D38</f>
        <v>0.4785957515809956</v>
      </c>
      <c r="G38" s="2">
        <f>Data!D35</f>
        <v>47806</v>
      </c>
      <c r="H38" s="3">
        <f t="shared" ref="H38" si="65">G38-G37</f>
        <v>5903</v>
      </c>
      <c r="I38" s="1">
        <f t="shared" ref="I38" si="66">G38/G37-1</f>
        <v>0.14087296852254005</v>
      </c>
      <c r="J38" s="16">
        <f t="shared" si="10"/>
        <v>0.136669228367226</v>
      </c>
      <c r="L38" s="2">
        <f>Data!E35</f>
        <v>4932</v>
      </c>
      <c r="M38">
        <f t="shared" ref="M38" si="67">L38-L37</f>
        <v>619</v>
      </c>
      <c r="N38" s="1">
        <f t="shared" ref="N38" si="68">L38/L37-1</f>
        <v>0.14351959193137032</v>
      </c>
      <c r="O38" s="16">
        <f t="shared" si="13"/>
        <v>0.22112556930010774</v>
      </c>
      <c r="AD38" s="1">
        <f t="shared" si="5"/>
        <v>0.67999078447183503</v>
      </c>
      <c r="AE38" s="1">
        <f t="shared" si="6"/>
        <v>0.63163265306122451</v>
      </c>
    </row>
    <row r="39" spans="1:31">
      <c r="A39" s="8">
        <v>43927</v>
      </c>
      <c r="B39" s="13">
        <f t="shared" si="16"/>
        <v>14</v>
      </c>
      <c r="C39" s="2">
        <f>Data!C36</f>
        <v>208837</v>
      </c>
      <c r="D39" s="2">
        <f t="shared" ref="D39" si="69">C39-C38</f>
        <v>13313</v>
      </c>
      <c r="E39" s="11">
        <f t="shared" ref="E39" si="70">H39/D39</f>
        <v>0.28558551791482012</v>
      </c>
      <c r="G39" s="2">
        <f>Data!D36</f>
        <v>51608</v>
      </c>
      <c r="H39" s="3">
        <f t="shared" ref="H39" si="71">G39-G38</f>
        <v>3802</v>
      </c>
      <c r="I39" s="1">
        <f t="shared" ref="I39" si="72">G39/G38-1</f>
        <v>7.9529766138141555E-2</v>
      </c>
      <c r="J39" s="16">
        <f t="shared" si="10"/>
        <v>0.12886543260968361</v>
      </c>
      <c r="L39" s="2">
        <f>Data!E36</f>
        <v>5373</v>
      </c>
      <c r="M39">
        <f t="shared" ref="M39" si="73">L39-L38</f>
        <v>441</v>
      </c>
      <c r="N39" s="1">
        <f t="shared" ref="N39" si="74">L39/L38-1</f>
        <v>8.9416058394160558E-2</v>
      </c>
      <c r="O39" s="16">
        <f t="shared" si="13"/>
        <v>0.21295931984780772</v>
      </c>
      <c r="AD39" s="1">
        <f t="shared" si="5"/>
        <v>0.43796797603962678</v>
      </c>
      <c r="AE39" s="1">
        <f t="shared" si="6"/>
        <v>0.45</v>
      </c>
    </row>
    <row r="40" spans="1:31">
      <c r="A40" s="8">
        <v>43928</v>
      </c>
      <c r="B40" s="13">
        <f t="shared" si="16"/>
        <v>15</v>
      </c>
      <c r="C40" s="2">
        <f>Data!C37</f>
        <v>213181</v>
      </c>
      <c r="D40" s="2">
        <f t="shared" ref="D40" si="75">C40-C39</f>
        <v>4344</v>
      </c>
      <c r="E40" s="11">
        <f t="shared" ref="E40" si="76">H40/D40</f>
        <v>0.83655616942909761</v>
      </c>
      <c r="G40" s="2">
        <f>Data!D37</f>
        <v>55242</v>
      </c>
      <c r="H40" s="3">
        <f t="shared" ref="H40" si="77">G40-G39</f>
        <v>3634</v>
      </c>
      <c r="I40" s="1">
        <f t="shared" ref="I40" si="78">G40/G39-1</f>
        <v>7.041543946674933E-2</v>
      </c>
      <c r="J40" s="16">
        <f t="shared" si="10"/>
        <v>0.11951024956357845</v>
      </c>
      <c r="L40" s="2">
        <f>Data!E37</f>
        <v>6159</v>
      </c>
      <c r="M40">
        <f t="shared" ref="M40" si="79">L40-L39</f>
        <v>786</v>
      </c>
      <c r="N40" s="1">
        <f t="shared" ref="N40" si="80">L40/L39-1</f>
        <v>0.14628699050809613</v>
      </c>
      <c r="O40" s="16">
        <f t="shared" si="13"/>
        <v>0.19520080550480848</v>
      </c>
      <c r="AD40" s="1">
        <f t="shared" si="5"/>
        <v>0.41861536689321505</v>
      </c>
      <c r="AE40" s="1">
        <f t="shared" si="6"/>
        <v>0.80204081632653057</v>
      </c>
    </row>
    <row r="41" spans="1:31">
      <c r="A41" s="8">
        <v>43929</v>
      </c>
      <c r="B41" s="13">
        <f t="shared" si="16"/>
        <v>16</v>
      </c>
      <c r="C41" s="2">
        <f>Data!C38</f>
        <v>232708</v>
      </c>
      <c r="D41" s="2">
        <f t="shared" ref="D41" si="81">C41-C40</f>
        <v>19527</v>
      </c>
      <c r="E41" s="11">
        <f t="shared" ref="E41" si="82">H41/D41</f>
        <v>0.28324883494648434</v>
      </c>
      <c r="G41" s="2">
        <f>Data!D38</f>
        <v>60773</v>
      </c>
      <c r="H41" s="3">
        <f t="shared" ref="H41" si="83">G41-G40</f>
        <v>5531</v>
      </c>
      <c r="I41" s="1">
        <f t="shared" ref="I41" si="84">G41/G40-1</f>
        <v>0.10012309474675063</v>
      </c>
      <c r="J41" s="16">
        <f t="shared" si="10"/>
        <v>0.10925234460976292</v>
      </c>
      <c r="L41" s="2">
        <f>Data!E38</f>
        <v>7097</v>
      </c>
      <c r="M41">
        <f t="shared" ref="M41" si="85">L41-L40</f>
        <v>938</v>
      </c>
      <c r="N41" s="1">
        <f t="shared" ref="N41" si="86">L41/L40-1</f>
        <v>0.152297450884884</v>
      </c>
      <c r="O41" s="16">
        <f t="shared" si="13"/>
        <v>0.17200030559528659</v>
      </c>
      <c r="AD41" s="1">
        <f t="shared" si="5"/>
        <v>0.63713857850478051</v>
      </c>
      <c r="AE41" s="1">
        <f t="shared" si="6"/>
        <v>0.95714285714285718</v>
      </c>
    </row>
    <row r="42" spans="1:31">
      <c r="A42" s="8">
        <v>43930</v>
      </c>
      <c r="B42" s="13">
        <f t="shared" si="16"/>
        <v>17</v>
      </c>
      <c r="C42" s="2">
        <f>Data!C39</f>
        <v>243021</v>
      </c>
      <c r="D42" s="2">
        <f t="shared" ref="D42" si="87">C42-C41</f>
        <v>10313</v>
      </c>
      <c r="E42" s="11">
        <f t="shared" ref="E42" si="88">H42/D42</f>
        <v>0.41733734121981964</v>
      </c>
      <c r="G42" s="2">
        <f>Data!D39</f>
        <v>65077</v>
      </c>
      <c r="H42" s="3">
        <f t="shared" ref="H42" si="89">G42-G41</f>
        <v>4304</v>
      </c>
      <c r="I42" s="1">
        <f t="shared" ref="I42" si="90">G42/G41-1</f>
        <v>7.0820923765487986E-2</v>
      </c>
      <c r="J42" s="16">
        <f t="shared" si="10"/>
        <v>9.8799431665007695E-2</v>
      </c>
      <c r="L42" s="2">
        <f>Data!E39</f>
        <v>7978</v>
      </c>
      <c r="M42">
        <f t="shared" ref="M42" si="91">L42-L41</f>
        <v>881</v>
      </c>
      <c r="N42" s="1">
        <f t="shared" ref="N42" si="92">L42/L41-1</f>
        <v>0.12413695927856838</v>
      </c>
      <c r="O42" s="16">
        <f t="shared" si="13"/>
        <v>0.15517390424829877</v>
      </c>
      <c r="AD42" s="1">
        <f t="shared" si="5"/>
        <v>0.49579541527473792</v>
      </c>
      <c r="AE42" s="1">
        <f t="shared" si="6"/>
        <v>0.8989795918367347</v>
      </c>
    </row>
    <row r="43" spans="1:31">
      <c r="A43" s="8">
        <v>43931</v>
      </c>
      <c r="B43" s="13">
        <f t="shared" si="16"/>
        <v>18</v>
      </c>
      <c r="C43" s="2">
        <f>Data!C40</f>
        <v>256605</v>
      </c>
      <c r="D43" s="2">
        <f t="shared" ref="D43" si="93">C43-C42</f>
        <v>13584</v>
      </c>
      <c r="E43" s="11">
        <f t="shared" ref="E43" si="94">H43/D43</f>
        <v>0.63906065959952885</v>
      </c>
      <c r="G43" s="2">
        <f>Data!D40</f>
        <v>73758</v>
      </c>
      <c r="H43" s="3">
        <f t="shared" ref="H43" si="95">G43-G42</f>
        <v>8681</v>
      </c>
      <c r="I43" s="1">
        <f t="shared" ref="I43" si="96">G43/G42-1</f>
        <v>0.13339582340919209</v>
      </c>
      <c r="J43" s="16">
        <f t="shared" si="10"/>
        <v>9.9002122782558891E-2</v>
      </c>
      <c r="L43" s="2">
        <f>Data!E40</f>
        <v>8958</v>
      </c>
      <c r="M43">
        <f t="shared" ref="M43" si="97">L43-L42</f>
        <v>980</v>
      </c>
      <c r="N43" s="1">
        <f t="shared" ref="N43" si="98">L43/L42-1</f>
        <v>0.12283780396089239</v>
      </c>
      <c r="O43" s="16">
        <f t="shared" si="13"/>
        <v>0.13926982176039185</v>
      </c>
      <c r="AD43" s="1">
        <f t="shared" si="5"/>
        <v>1</v>
      </c>
      <c r="AE43" s="1">
        <f t="shared" si="6"/>
        <v>1</v>
      </c>
    </row>
    <row r="44" spans="1:31">
      <c r="A44" s="8">
        <v>43932</v>
      </c>
      <c r="B44" s="13">
        <f t="shared" si="16"/>
        <v>19</v>
      </c>
      <c r="C44" s="2">
        <f>Data!C41</f>
        <v>269598</v>
      </c>
      <c r="D44" s="2">
        <f t="shared" ref="D44" si="99">C44-C43</f>
        <v>12993</v>
      </c>
      <c r="E44" s="11">
        <f t="shared" ref="E44" si="100">H44/D44</f>
        <v>0.40275532979296547</v>
      </c>
      <c r="G44" s="2">
        <f>Data!D41</f>
        <v>78991</v>
      </c>
      <c r="H44" s="3">
        <f t="shared" ref="H44" si="101">G44-G43</f>
        <v>5233</v>
      </c>
      <c r="I44" s="1">
        <f t="shared" ref="I44" si="102">G44/G43-1</f>
        <v>7.0948236123539177E-2</v>
      </c>
      <c r="J44" s="16">
        <f t="shared" si="10"/>
        <v>9.5158036024628689E-2</v>
      </c>
      <c r="L44" s="2">
        <f>Data!E41</f>
        <v>9875</v>
      </c>
      <c r="M44">
        <f t="shared" ref="M44" si="103">L44-L43</f>
        <v>917</v>
      </c>
      <c r="N44" s="1">
        <f t="shared" ref="N44" si="104">L44/L43-1</f>
        <v>0.10236659968743034</v>
      </c>
      <c r="O44" s="16">
        <f t="shared" si="13"/>
        <v>0.12583735066362886</v>
      </c>
      <c r="AD44" s="1">
        <f t="shared" si="5"/>
        <v>0.60281073609031222</v>
      </c>
      <c r="AE44" s="1">
        <f t="shared" si="6"/>
        <v>0.93571428571428572</v>
      </c>
    </row>
    <row r="45" spans="1:31">
      <c r="A45" s="8">
        <v>43933</v>
      </c>
      <c r="B45" s="13">
        <f t="shared" si="16"/>
        <v>20</v>
      </c>
      <c r="C45" s="2">
        <f>Data!C42</f>
        <v>282374</v>
      </c>
      <c r="D45" s="2">
        <f t="shared" ref="D45" si="105">C45-C44</f>
        <v>12776</v>
      </c>
      <c r="E45" s="11">
        <f t="shared" ref="E45" si="106">H45/D45</f>
        <v>0.41390106449592989</v>
      </c>
      <c r="G45" s="2">
        <f>Data!D42</f>
        <v>84279</v>
      </c>
      <c r="H45" s="3">
        <f t="shared" ref="H45" si="107">G45-G44</f>
        <v>5288</v>
      </c>
      <c r="I45" s="1">
        <f t="shared" ref="I45" si="108">G45/G44-1</f>
        <v>6.6944335430618729E-2</v>
      </c>
      <c r="J45" s="16">
        <f t="shared" si="10"/>
        <v>8.459680272578278E-2</v>
      </c>
      <c r="L45" s="2">
        <f>Data!E42</f>
        <v>10612</v>
      </c>
      <c r="M45">
        <f t="shared" ref="M45" si="109">L45-L44</f>
        <v>737</v>
      </c>
      <c r="N45" s="1">
        <f t="shared" ref="N45" si="110">L45/L44-1</f>
        <v>7.4632911392405132E-2</v>
      </c>
      <c r="O45" s="16">
        <f t="shared" si="13"/>
        <v>0.11599639630091955</v>
      </c>
      <c r="AD45" s="1">
        <f t="shared" si="5"/>
        <v>0.60914641170372075</v>
      </c>
      <c r="AE45" s="1">
        <f t="shared" si="6"/>
        <v>0.75204081632653064</v>
      </c>
    </row>
    <row r="46" spans="1:31">
      <c r="A46" s="8">
        <v>43934</v>
      </c>
      <c r="B46" s="13">
        <f t="shared" si="16"/>
        <v>21</v>
      </c>
      <c r="C46" s="2">
        <f>Data!C43</f>
        <v>290720</v>
      </c>
      <c r="D46" s="2">
        <f t="shared" ref="D46" si="111">C46-C45</f>
        <v>8346</v>
      </c>
      <c r="E46" s="11">
        <f t="shared" ref="E46" si="112">H46/D46</f>
        <v>0.52024922118380057</v>
      </c>
      <c r="G46" s="2">
        <f>Data!D43</f>
        <v>88621</v>
      </c>
      <c r="H46" s="3">
        <f t="shared" ref="H46" si="113">G46-G45</f>
        <v>4342</v>
      </c>
      <c r="I46" s="1">
        <f t="shared" ref="I46" si="114">G46/G45-1</f>
        <v>5.1519358321764575E-2</v>
      </c>
      <c r="J46" s="16">
        <f t="shared" si="10"/>
        <v>8.0595315894871788E-2</v>
      </c>
      <c r="L46" s="2">
        <f>Data!E43</f>
        <v>11329</v>
      </c>
      <c r="M46">
        <f t="shared" ref="M46" si="115">L46-L45</f>
        <v>717</v>
      </c>
      <c r="N46" s="1">
        <f t="shared" ref="N46" si="116">L46/L45-1</f>
        <v>6.7565020731247705E-2</v>
      </c>
      <c r="O46" s="16">
        <f t="shared" si="13"/>
        <v>0.11287481949193201</v>
      </c>
      <c r="AD46" s="1">
        <f t="shared" si="5"/>
        <v>0.50017279115309299</v>
      </c>
      <c r="AE46" s="1">
        <f t="shared" si="6"/>
        <v>0.73163265306122449</v>
      </c>
    </row>
    <row r="47" spans="1:31">
      <c r="A47" s="8">
        <v>43935</v>
      </c>
      <c r="B47" s="13">
        <f t="shared" si="16"/>
        <v>22</v>
      </c>
      <c r="C47" s="2">
        <f>Data!C44</f>
        <v>302599</v>
      </c>
      <c r="D47" s="2">
        <f t="shared" ref="D47" si="117">C47-C46</f>
        <v>11879</v>
      </c>
      <c r="E47" s="11">
        <f t="shared" ref="E47" si="118">H47/D47</f>
        <v>0.44212475797626061</v>
      </c>
      <c r="G47" s="2">
        <f>Data!D44</f>
        <v>93873</v>
      </c>
      <c r="H47" s="3">
        <f t="shared" ref="H47" si="119">G47-G46</f>
        <v>5252</v>
      </c>
      <c r="I47" s="1">
        <f t="shared" ref="I47" si="120">G47/G46-1</f>
        <v>5.9263605691653121E-2</v>
      </c>
      <c r="J47" s="16">
        <f t="shared" si="10"/>
        <v>7.9002196784143761E-2</v>
      </c>
      <c r="L47" s="2">
        <f>Data!E44</f>
        <v>12107</v>
      </c>
      <c r="M47">
        <f t="shared" ref="M47" si="121">L47-L46</f>
        <v>778</v>
      </c>
      <c r="N47" s="1">
        <f t="shared" ref="N47" si="122">L47/L46-1</f>
        <v>6.8673316267984896E-2</v>
      </c>
      <c r="O47" s="16">
        <f t="shared" si="13"/>
        <v>0.1017871517433447</v>
      </c>
      <c r="AD47" s="1">
        <f t="shared" si="5"/>
        <v>0.6049994240294897</v>
      </c>
      <c r="AE47" s="1">
        <f t="shared" si="6"/>
        <v>0.79387755102040813</v>
      </c>
    </row>
    <row r="48" spans="1:31">
      <c r="A48" s="8">
        <v>43936</v>
      </c>
      <c r="B48" s="13">
        <f t="shared" si="16"/>
        <v>23</v>
      </c>
      <c r="C48" s="2">
        <f>Data!C45</f>
        <v>313769</v>
      </c>
      <c r="D48" s="2">
        <f t="shared" ref="D48" si="123">C48-C47</f>
        <v>11170</v>
      </c>
      <c r="E48" s="11">
        <f t="shared" ref="E48" si="124">H48/D48</f>
        <v>0.41208594449418084</v>
      </c>
      <c r="G48" s="2">
        <f>Data!D45</f>
        <v>98476</v>
      </c>
      <c r="H48" s="3">
        <f t="shared" ref="H48" si="125">G48-G47</f>
        <v>4603</v>
      </c>
      <c r="I48" s="1">
        <f t="shared" ref="I48" si="126">G48/G47-1</f>
        <v>4.9034333620955994E-2</v>
      </c>
      <c r="J48" s="16">
        <f t="shared" si="10"/>
        <v>7.1703802337601666E-2</v>
      </c>
      <c r="L48" s="2">
        <f>Data!E45</f>
        <v>12868</v>
      </c>
      <c r="M48">
        <f t="shared" ref="M48" si="127">L48-L47</f>
        <v>761</v>
      </c>
      <c r="N48" s="1">
        <f t="shared" ref="N48" si="128">L48/L47-1</f>
        <v>6.2856198893202375E-2</v>
      </c>
      <c r="O48" s="16">
        <f t="shared" si="13"/>
        <v>8.9009830030247317E-2</v>
      </c>
      <c r="AD48" s="1">
        <f t="shared" si="5"/>
        <v>0.53023845179126827</v>
      </c>
      <c r="AE48" s="1">
        <f t="shared" si="6"/>
        <v>0.77653061224489794</v>
      </c>
    </row>
    <row r="49" spans="1:31">
      <c r="A49" s="8">
        <v>43937</v>
      </c>
      <c r="B49" s="13">
        <f t="shared" si="16"/>
        <v>24</v>
      </c>
      <c r="C49" s="2">
        <f>Data!C46</f>
        <v>327608</v>
      </c>
      <c r="D49" s="2">
        <f t="shared" ref="D49" si="129">C49-C48</f>
        <v>13839</v>
      </c>
      <c r="E49" s="11">
        <f t="shared" ref="E49" si="130">H49/D49</f>
        <v>0.33362237155863861</v>
      </c>
      <c r="G49" s="2">
        <f>Data!D46</f>
        <v>103093</v>
      </c>
      <c r="H49" s="3">
        <f t="shared" ref="H49" si="131">G49-G48</f>
        <v>4617</v>
      </c>
      <c r="I49" s="1">
        <f t="shared" ref="I49" si="132">G49/G48-1</f>
        <v>4.6884520086112325E-2</v>
      </c>
      <c r="J49" s="16">
        <f t="shared" si="10"/>
        <v>6.8284316097690853E-2</v>
      </c>
      <c r="L49" s="2">
        <f>Data!E46</f>
        <v>13729</v>
      </c>
      <c r="M49">
        <f t="shared" ref="M49" si="133">L49-L48</f>
        <v>861</v>
      </c>
      <c r="N49" s="1">
        <f t="shared" ref="N49" si="134">L49/L48-1</f>
        <v>6.6910164749766965E-2</v>
      </c>
      <c r="O49" s="16">
        <f t="shared" si="13"/>
        <v>8.0834573668989967E-2</v>
      </c>
      <c r="AD49" s="1">
        <f t="shared" si="5"/>
        <v>0.53185116922013598</v>
      </c>
      <c r="AE49" s="1">
        <f t="shared" si="6"/>
        <v>0.87857142857142856</v>
      </c>
    </row>
    <row r="50" spans="1:31">
      <c r="A50" s="8">
        <v>43938</v>
      </c>
      <c r="B50" s="13">
        <f t="shared" si="16"/>
        <v>25</v>
      </c>
      <c r="C50" s="2">
        <f>Data!C47</f>
        <v>341551</v>
      </c>
      <c r="D50" s="2">
        <f t="shared" ref="D50" si="135">C50-C49</f>
        <v>13943</v>
      </c>
      <c r="E50" s="11">
        <f t="shared" ref="E50" si="136">H50/D50</f>
        <v>0.40156350857060891</v>
      </c>
      <c r="G50" s="2">
        <f>Data!D47</f>
        <v>108692</v>
      </c>
      <c r="H50" s="3">
        <f t="shared" ref="H50" si="137">G50-G49</f>
        <v>5599</v>
      </c>
      <c r="I50" s="1">
        <f t="shared" ref="I50" si="138">G50/G49-1</f>
        <v>5.431018594860948E-2</v>
      </c>
      <c r="J50" s="16">
        <f t="shared" si="10"/>
        <v>5.6986367889036202E-2</v>
      </c>
      <c r="L50" s="2">
        <f>Data!E47</f>
        <v>14576</v>
      </c>
      <c r="M50">
        <f t="shared" ref="M50" si="139">L50-L49</f>
        <v>847</v>
      </c>
      <c r="N50" s="1">
        <f t="shared" ref="N50" si="140">L50/L49-1</f>
        <v>6.1694223905601309E-2</v>
      </c>
      <c r="O50" s="16">
        <f t="shared" si="13"/>
        <v>7.2099776518234099E-2</v>
      </c>
      <c r="AD50" s="1">
        <f t="shared" si="5"/>
        <v>0.64497177744499479</v>
      </c>
      <c r="AE50" s="1">
        <f t="shared" si="6"/>
        <v>0.86428571428571432</v>
      </c>
    </row>
    <row r="51" spans="1:31">
      <c r="A51" s="8">
        <v>43939</v>
      </c>
      <c r="B51" s="13">
        <f t="shared" si="16"/>
        <v>26</v>
      </c>
      <c r="C51" s="2">
        <f>Data!C48</f>
        <v>357023</v>
      </c>
      <c r="D51" s="2">
        <f t="shared" ref="D51" si="141">C51-C50</f>
        <v>15472</v>
      </c>
      <c r="E51" s="11">
        <f t="shared" ref="E51" si="142">H51/D51</f>
        <v>0.35709669079627715</v>
      </c>
      <c r="G51" s="2">
        <f>Data!D48</f>
        <v>114217</v>
      </c>
      <c r="H51" s="3">
        <f t="shared" ref="H51" si="143">G51-G50</f>
        <v>5525</v>
      </c>
      <c r="I51" s="1">
        <f t="shared" ref="I51" si="144">G51/G50-1</f>
        <v>5.083170794538705E-2</v>
      </c>
      <c r="J51" s="16">
        <f t="shared" si="10"/>
        <v>5.4112578149300185E-2</v>
      </c>
      <c r="L51" s="2">
        <f>Data!E48</f>
        <v>15464</v>
      </c>
      <c r="M51">
        <f t="shared" ref="M51" si="145">L51-L50</f>
        <v>888</v>
      </c>
      <c r="N51" s="1">
        <f t="shared" ref="N51" si="146">L51/L50-1</f>
        <v>6.0922063666300819E-2</v>
      </c>
      <c r="O51" s="16">
        <f t="shared" si="13"/>
        <v>6.6179128515215596E-2</v>
      </c>
      <c r="AD51" s="1">
        <f t="shared" si="5"/>
        <v>0.63644741389240866</v>
      </c>
      <c r="AE51" s="1">
        <f t="shared" si="6"/>
        <v>0.90612244897959182</v>
      </c>
    </row>
    <row r="52" spans="1:31">
      <c r="A52" s="8">
        <v>43940</v>
      </c>
      <c r="B52" s="13">
        <f t="shared" si="16"/>
        <v>27</v>
      </c>
      <c r="C52" s="2">
        <f>Data!C49</f>
        <v>372967</v>
      </c>
      <c r="D52" s="2">
        <f t="shared" ref="D52" si="147">C52-C51</f>
        <v>15944</v>
      </c>
      <c r="E52" s="11">
        <f t="shared" ref="E52" si="148">H52/D52</f>
        <v>0.36690918213748119</v>
      </c>
      <c r="G52" s="2">
        <f>Data!D49</f>
        <v>120067</v>
      </c>
      <c r="H52" s="3">
        <f t="shared" ref="H52" si="149">G52-G51</f>
        <v>5850</v>
      </c>
      <c r="I52" s="1">
        <f t="shared" ref="I52" si="150">G52/G51-1</f>
        <v>5.1218294999868741E-2</v>
      </c>
      <c r="J52" s="16">
        <f t="shared" si="10"/>
        <v>5.1866000944907328E-2</v>
      </c>
      <c r="L52" s="2">
        <f>Data!E49</f>
        <v>16060</v>
      </c>
      <c r="M52">
        <f t="shared" ref="M52" si="151">L52-L51</f>
        <v>596</v>
      </c>
      <c r="N52" s="1">
        <f t="shared" ref="N52" si="152">L52/L51-1</f>
        <v>3.8541127780651774E-2</v>
      </c>
      <c r="O52" s="16">
        <f t="shared" si="13"/>
        <v>6.1023159427822264E-2</v>
      </c>
      <c r="AD52" s="1">
        <f t="shared" si="5"/>
        <v>0.67388549706255041</v>
      </c>
      <c r="AE52" s="1">
        <f t="shared" si="6"/>
        <v>0.60816326530612241</v>
      </c>
    </row>
    <row r="53" spans="1:31">
      <c r="A53" s="8">
        <v>43941</v>
      </c>
      <c r="B53" s="13">
        <f t="shared" si="16"/>
        <v>28</v>
      </c>
      <c r="C53" s="2">
        <f>Data!C50</f>
        <v>386044</v>
      </c>
      <c r="D53" s="2">
        <f t="shared" ref="D53" si="153">C53-C52</f>
        <v>13077</v>
      </c>
      <c r="E53" s="11">
        <f t="shared" ref="E53" si="154">H53/D53</f>
        <v>0.35757436720960467</v>
      </c>
      <c r="G53" s="2">
        <f>Data!D50</f>
        <v>124743</v>
      </c>
      <c r="H53" s="3">
        <f t="shared" ref="H53" si="155">G53-G52</f>
        <v>4676</v>
      </c>
      <c r="I53" s="1">
        <f t="shared" ref="I53" si="156">G53/G52-1</f>
        <v>3.8944922418316485E-2</v>
      </c>
      <c r="J53" s="16">
        <f t="shared" si="10"/>
        <v>5.0069652958700459E-2</v>
      </c>
      <c r="L53" s="2">
        <f>Data!E50</f>
        <v>16509</v>
      </c>
      <c r="M53">
        <f t="shared" ref="M53" si="157">L53-L52</f>
        <v>449</v>
      </c>
      <c r="N53" s="1">
        <f t="shared" ref="N53" si="158">L53/L52-1</f>
        <v>2.7957658779576677E-2</v>
      </c>
      <c r="O53" s="16">
        <f t="shared" si="13"/>
        <v>5.5364964863297832E-2</v>
      </c>
      <c r="AD53" s="1">
        <f t="shared" ref="AD53" si="159">H53/PEAK_CASES_UK</f>
        <v>0.53864762124179244</v>
      </c>
      <c r="AE53" s="1">
        <f t="shared" ref="AE53" si="160">M53/PEAK_DEATHS_UK</f>
        <v>0.45816326530612245</v>
      </c>
    </row>
    <row r="54" spans="1:31">
      <c r="A54" s="8">
        <v>43942</v>
      </c>
      <c r="B54" s="13">
        <f t="shared" si="16"/>
        <v>29</v>
      </c>
      <c r="C54" s="2">
        <f>Data!C51</f>
        <v>397670</v>
      </c>
      <c r="D54" s="2">
        <f t="shared" ref="D54" si="161">C54-C53</f>
        <v>11626</v>
      </c>
      <c r="E54" s="11">
        <f t="shared" ref="E54" si="162">H54/D54</f>
        <v>0.36994667125408565</v>
      </c>
      <c r="G54" s="2">
        <f>Data!D51</f>
        <v>129044</v>
      </c>
      <c r="H54" s="3">
        <f t="shared" ref="H54" si="163">G54-G53</f>
        <v>4301</v>
      </c>
      <c r="I54" s="1">
        <f t="shared" ref="I54" si="164">G54/G53-1</f>
        <v>3.4478888594951185E-2</v>
      </c>
      <c r="J54" s="16">
        <f t="shared" ref="J54" si="165">SUM(I48:I54)/7</f>
        <v>4.652897908774304E-2</v>
      </c>
      <c r="L54" s="2">
        <f>Data!E51</f>
        <v>17337</v>
      </c>
      <c r="M54">
        <f t="shared" ref="M54" si="166">L54-L53</f>
        <v>828</v>
      </c>
      <c r="N54" s="1">
        <f t="shared" ref="N54" si="167">L54/L53-1</f>
        <v>5.0154461202980283E-2</v>
      </c>
      <c r="O54" s="16">
        <f t="shared" ref="O54" si="168">SUM(N48:N54)/7</f>
        <v>5.2719414139725744E-2</v>
      </c>
      <c r="AD54" s="1">
        <f t="shared" ref="AD54" si="169">H54/PEAK_CASES_UK</f>
        <v>0.495449832968552</v>
      </c>
      <c r="AE54" s="1">
        <f t="shared" ref="AE54" si="170">M54/PEAK_DEATHS_UK</f>
        <v>0.8448979591836735</v>
      </c>
    </row>
    <row r="55" spans="1:31">
      <c r="A55" s="8">
        <v>43943</v>
      </c>
      <c r="B55" s="13">
        <f t="shared" si="16"/>
        <v>30</v>
      </c>
      <c r="C55" s="2">
        <f>Data!C52</f>
        <v>411192</v>
      </c>
      <c r="D55" s="2">
        <f t="shared" ref="D55" si="171">C55-C54</f>
        <v>13522</v>
      </c>
      <c r="E55" s="11">
        <f t="shared" ref="E55" si="172">H55/D55</f>
        <v>0.3291672829463097</v>
      </c>
      <c r="G55" s="2">
        <f>Data!D52</f>
        <v>133495</v>
      </c>
      <c r="H55" s="3">
        <f t="shared" ref="H55" si="173">G55-G54</f>
        <v>4451</v>
      </c>
      <c r="I55" s="1">
        <f t="shared" ref="I55" si="174">G55/G54-1</f>
        <v>3.4492111217879096E-2</v>
      </c>
      <c r="J55" s="16">
        <f t="shared" ref="J55" si="175">SUM(I49:I55)/7</f>
        <v>4.445151874444634E-2</v>
      </c>
      <c r="L55" s="2">
        <f>Data!E52</f>
        <v>18100</v>
      </c>
      <c r="M55">
        <f t="shared" ref="M55" si="176">L55-L54</f>
        <v>763</v>
      </c>
      <c r="N55" s="1">
        <f t="shared" ref="N55" si="177">L55/L54-1</f>
        <v>4.4009920978254513E-2</v>
      </c>
      <c r="O55" s="16">
        <f t="shared" ref="O55" si="178">SUM(N49:N55)/7</f>
        <v>5.0027088723304622E-2</v>
      </c>
      <c r="AD55" s="1">
        <f t="shared" ref="AD55" si="179">H55/PEAK_CASES_UK</f>
        <v>0.51272894827784821</v>
      </c>
      <c r="AE55" s="1">
        <f t="shared" ref="AE55" si="180">M55/PEAK_DEATHS_UK</f>
        <v>0.77857142857142858</v>
      </c>
    </row>
    <row r="56" spans="1:31">
      <c r="A56" s="8">
        <v>43944</v>
      </c>
      <c r="B56" s="13">
        <f t="shared" si="16"/>
        <v>31</v>
      </c>
      <c r="C56" s="2">
        <f>Data!C53</f>
        <v>425821</v>
      </c>
      <c r="D56" s="2">
        <f t="shared" ref="D56" si="181">C56-C55</f>
        <v>14629</v>
      </c>
      <c r="E56" s="11">
        <f t="shared" ref="E56" si="182">H56/D56</f>
        <v>0.31328183744616855</v>
      </c>
      <c r="G56" s="2">
        <f>Data!D53</f>
        <v>138078</v>
      </c>
      <c r="H56" s="3">
        <f t="shared" ref="H56" si="183">G56-G55</f>
        <v>4583</v>
      </c>
      <c r="I56" s="1">
        <f t="shared" ref="I56" si="184">G56/G55-1</f>
        <v>3.4330873815498597E-2</v>
      </c>
      <c r="J56" s="16">
        <f t="shared" ref="J56" si="185">SUM(I50:I56)/7</f>
        <v>4.2658140705787231E-2</v>
      </c>
      <c r="L56" s="2">
        <f>Data!E53</f>
        <v>18738</v>
      </c>
      <c r="M56">
        <f t="shared" ref="M56" si="186">L56-L55</f>
        <v>638</v>
      </c>
      <c r="N56" s="1">
        <f t="shared" ref="N56" si="187">L56/L55-1</f>
        <v>3.524861878453045E-2</v>
      </c>
      <c r="O56" s="16">
        <f t="shared" ref="O56" si="188">SUM(N50:N56)/7</f>
        <v>4.550401072827083E-2</v>
      </c>
      <c r="AD56" s="1">
        <f t="shared" ref="AD56" si="189">H56/PEAK_CASES_UK</f>
        <v>0.52793456975002884</v>
      </c>
      <c r="AE56" s="1">
        <f t="shared" ref="AE56" si="190">M56/PEAK_DEATHS_UK</f>
        <v>0.65102040816326534</v>
      </c>
    </row>
    <row r="57" spans="1:31">
      <c r="A57" s="8">
        <v>43945</v>
      </c>
      <c r="B57" s="13">
        <f t="shared" si="16"/>
        <v>32</v>
      </c>
      <c r="C57" s="2">
        <f>Data!C54</f>
        <v>444222</v>
      </c>
      <c r="D57" s="2">
        <f t="shared" ref="D57:D59" si="191">C57-C56</f>
        <v>18401</v>
      </c>
      <c r="E57" s="11">
        <f t="shared" ref="E57:E59" si="192">H57/D57</f>
        <v>0.29270148361502091</v>
      </c>
      <c r="G57" s="2">
        <f>Data!D54</f>
        <v>143464</v>
      </c>
      <c r="H57" s="3">
        <f t="shared" ref="H57:H59" si="193">G57-G56</f>
        <v>5386</v>
      </c>
      <c r="I57" s="1">
        <f t="shared" ref="I57:I59" si="194">G57/G56-1</f>
        <v>3.9006938107446487E-2</v>
      </c>
      <c r="J57" s="16">
        <f t="shared" ref="J57:J59" si="195">SUM(I51:I57)/7</f>
        <v>4.0471962442763951E-2</v>
      </c>
      <c r="L57" s="2">
        <f>Data!E54</f>
        <v>19506</v>
      </c>
      <c r="M57">
        <f t="shared" ref="M57:M59" si="196">L57-L56</f>
        <v>768</v>
      </c>
      <c r="N57" s="1">
        <f t="shared" ref="N57:N59" si="197">L57/L56-1</f>
        <v>4.0986231187960298E-2</v>
      </c>
      <c r="O57" s="16">
        <f t="shared" ref="O57:O59" si="198">SUM(N51:N57)/7</f>
        <v>4.2545726054322115E-2</v>
      </c>
      <c r="AD57" s="1">
        <f t="shared" ref="AD57:AD59" si="199">H57/PEAK_CASES_UK</f>
        <v>0.62043543370579424</v>
      </c>
      <c r="AE57" s="1">
        <f t="shared" ref="AE57:AE59" si="200">M57/PEAK_DEATHS_UK</f>
        <v>0.78367346938775506</v>
      </c>
    </row>
    <row r="58" spans="1:31">
      <c r="A58" s="8">
        <v>43946</v>
      </c>
      <c r="B58" s="13">
        <f t="shared" si="16"/>
        <v>33</v>
      </c>
      <c r="C58" s="2">
        <f>Data!C55</f>
        <v>517836</v>
      </c>
      <c r="D58" s="2">
        <f t="shared" si="191"/>
        <v>73614</v>
      </c>
      <c r="E58" s="11">
        <f t="shared" si="192"/>
        <v>6.6740022278370961E-2</v>
      </c>
      <c r="G58" s="2">
        <f>Data!D55</f>
        <v>148377</v>
      </c>
      <c r="H58" s="3">
        <f t="shared" si="193"/>
        <v>4913</v>
      </c>
      <c r="I58" s="1">
        <f t="shared" si="194"/>
        <v>3.4245525009758637E-2</v>
      </c>
      <c r="J58" s="16">
        <f t="shared" si="195"/>
        <v>3.8102507737674172E-2</v>
      </c>
      <c r="L58" s="2">
        <f>Data!E55</f>
        <v>20319</v>
      </c>
      <c r="M58">
        <f t="shared" si="196"/>
        <v>813</v>
      </c>
      <c r="N58" s="1">
        <f t="shared" si="197"/>
        <v>4.1679483235927517E-2</v>
      </c>
      <c r="O58" s="16">
        <f t="shared" si="198"/>
        <v>3.9796785992840214E-2</v>
      </c>
      <c r="AD58" s="1">
        <f t="shared" si="199"/>
        <v>0.56594862343048036</v>
      </c>
      <c r="AE58" s="1">
        <f t="shared" si="200"/>
        <v>0.82959183673469383</v>
      </c>
    </row>
    <row r="59" spans="1:31">
      <c r="A59" s="8">
        <v>43947</v>
      </c>
      <c r="B59" s="13">
        <f t="shared" si="16"/>
        <v>34</v>
      </c>
      <c r="C59" s="2">
        <f>Data!C56</f>
        <v>543413</v>
      </c>
      <c r="D59" s="2">
        <f t="shared" si="191"/>
        <v>25577</v>
      </c>
      <c r="E59" s="11">
        <f t="shared" si="192"/>
        <v>0.17449270829260663</v>
      </c>
      <c r="G59" s="2">
        <f>Data!D56</f>
        <v>152840</v>
      </c>
      <c r="H59" s="3">
        <f t="shared" si="193"/>
        <v>4463</v>
      </c>
      <c r="I59" s="1">
        <f t="shared" si="194"/>
        <v>3.007878579564216E-2</v>
      </c>
      <c r="J59" s="16">
        <f t="shared" si="195"/>
        <v>3.5082577851356093E-2</v>
      </c>
      <c r="L59" s="2">
        <f>Data!E56</f>
        <v>20732</v>
      </c>
      <c r="M59">
        <f t="shared" si="196"/>
        <v>413</v>
      </c>
      <c r="N59" s="1">
        <f t="shared" si="197"/>
        <v>2.0325803435208512E-2</v>
      </c>
      <c r="O59" s="16">
        <f t="shared" si="198"/>
        <v>3.7194596800634035E-2</v>
      </c>
      <c r="AD59" s="1">
        <f t="shared" si="199"/>
        <v>0.51411127750259189</v>
      </c>
      <c r="AE59" s="1">
        <f t="shared" si="200"/>
        <v>0.42142857142857143</v>
      </c>
    </row>
    <row r="60" spans="1:31">
      <c r="A60" s="8">
        <v>43948</v>
      </c>
      <c r="B60" s="13">
        <f t="shared" si="16"/>
        <v>35</v>
      </c>
      <c r="C60" s="2">
        <f>Data!C57</f>
        <v>569768</v>
      </c>
      <c r="D60" s="2">
        <f t="shared" ref="D60" si="201">C60-C59</f>
        <v>26355</v>
      </c>
      <c r="E60" s="11">
        <f t="shared" ref="E60" si="202">H60/D60</f>
        <v>0.16349838740276987</v>
      </c>
      <c r="G60" s="2">
        <f>Data!D57</f>
        <v>157149</v>
      </c>
      <c r="H60" s="3">
        <f t="shared" ref="H60" si="203">G60-G59</f>
        <v>4309</v>
      </c>
      <c r="I60" s="1">
        <f t="shared" ref="I60" si="204">G60/G59-1</f>
        <v>2.8192881444647933E-2</v>
      </c>
      <c r="J60" s="16">
        <f t="shared" ref="J60" si="205">SUM(I54:I60)/7</f>
        <v>3.3546571997974874E-2</v>
      </c>
      <c r="L60" s="2">
        <f>Data!E57</f>
        <v>21092</v>
      </c>
      <c r="M60">
        <f t="shared" ref="M60" si="206">L60-L59</f>
        <v>360</v>
      </c>
      <c r="N60" s="1">
        <f t="shared" ref="N60" si="207">L60/L59-1</f>
        <v>1.7364460737024912E-2</v>
      </c>
      <c r="O60" s="16">
        <f t="shared" ref="O60" si="208">SUM(N54:N60)/7</f>
        <v>3.5681282794555215E-2</v>
      </c>
      <c r="AD60" s="1">
        <f t="shared" ref="AD60" si="209">H60/PEAK_CASES_UK</f>
        <v>0.4963713857850478</v>
      </c>
      <c r="AE60" s="1">
        <f t="shared" ref="AE60" si="210">M60/PEAK_DEATHS_UK</f>
        <v>0.36734693877551022</v>
      </c>
    </row>
    <row r="61" spans="1:31">
      <c r="A61" s="8">
        <v>43949</v>
      </c>
      <c r="B61" s="13">
        <f t="shared" si="16"/>
        <v>36</v>
      </c>
      <c r="C61" s="2">
        <f>Data!C58</f>
        <v>599339</v>
      </c>
      <c r="D61" s="2">
        <f t="shared" ref="D61" si="211">C61-C60</f>
        <v>29571</v>
      </c>
      <c r="E61" s="11">
        <f t="shared" ref="E61" si="212">H61/D61</f>
        <v>0.1351323932230902</v>
      </c>
      <c r="G61" s="2">
        <f>Data!D58</f>
        <v>161145</v>
      </c>
      <c r="H61" s="3">
        <f t="shared" ref="H61" si="213">G61-G60</f>
        <v>3996</v>
      </c>
      <c r="I61" s="1">
        <f t="shared" ref="I61" si="214">G61/G60-1</f>
        <v>2.5428096901666475E-2</v>
      </c>
      <c r="J61" s="16">
        <f t="shared" ref="J61" si="215">SUM(I55:I61)/7</f>
        <v>3.2253601756077055E-2</v>
      </c>
      <c r="L61" s="2">
        <f>Data!E58</f>
        <v>21678</v>
      </c>
      <c r="M61">
        <f t="shared" ref="M61" si="216">L61-L60</f>
        <v>586</v>
      </c>
      <c r="N61" s="1">
        <f t="shared" ref="N61" si="217">L61/L60-1</f>
        <v>2.7783045704532494E-2</v>
      </c>
      <c r="O61" s="16">
        <f t="shared" ref="O61" si="218">SUM(N55:N61)/7</f>
        <v>3.2485366294776954E-2</v>
      </c>
      <c r="AD61" s="1">
        <f t="shared" ref="AD61" si="219">H61/PEAK_CASES_UK</f>
        <v>0.4603156318396498</v>
      </c>
      <c r="AE61" s="1">
        <f t="shared" ref="AE61" si="220">M61/PEAK_DEATHS_UK</f>
        <v>0.59795918367346934</v>
      </c>
    </row>
    <row r="62" spans="1:31">
      <c r="A62" s="8">
        <v>43950</v>
      </c>
      <c r="B62" s="13">
        <f t="shared" si="16"/>
        <v>37</v>
      </c>
    </row>
  </sheetData>
  <mergeCells count="5">
    <mergeCell ref="A1:N1"/>
    <mergeCell ref="C3:E3"/>
    <mergeCell ref="L3:O3"/>
    <mergeCell ref="G3:J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AE72"/>
  <sheetViews>
    <sheetView topLeftCell="A22" workbookViewId="0">
      <selection activeCell="B75" sqref="B7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 min="30" max="31" width="10.7109375" style="1" customWidth="1"/>
  </cols>
  <sheetData>
    <row r="1" spans="1:31" ht="28.5">
      <c r="A1" s="24" t="s">
        <v>15</v>
      </c>
      <c r="B1" s="24"/>
      <c r="C1" s="24"/>
      <c r="D1" s="24"/>
      <c r="E1" s="24"/>
      <c r="F1" s="24"/>
      <c r="G1" s="24"/>
      <c r="H1" s="24"/>
      <c r="I1" s="24"/>
      <c r="J1" s="24"/>
      <c r="K1" s="24"/>
      <c r="L1" s="24"/>
      <c r="M1" s="24"/>
      <c r="N1" s="24"/>
      <c r="O1" s="17"/>
      <c r="P1" s="12" t="s">
        <v>16</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4" t="s">
        <v>7</v>
      </c>
      <c r="M4" s="6" t="s">
        <v>6</v>
      </c>
      <c r="N4" s="6" t="s">
        <v>4</v>
      </c>
      <c r="O4" s="18" t="s">
        <v>32</v>
      </c>
      <c r="AD4" s="5" t="s">
        <v>1</v>
      </c>
      <c r="AE4" s="5" t="s">
        <v>3</v>
      </c>
    </row>
    <row r="6" spans="1:31">
      <c r="A6" s="8">
        <v>43885</v>
      </c>
      <c r="C6" s="2">
        <f>Data!C119</f>
        <v>4324</v>
      </c>
      <c r="D6" s="2">
        <f t="shared" ref="D6:D21" si="0">C6-C5</f>
        <v>4324</v>
      </c>
      <c r="E6" s="11">
        <f t="shared" ref="E6:E20" si="1">H6/D6</f>
        <v>0</v>
      </c>
      <c r="G6" s="2">
        <f>Data!D119</f>
        <v>229</v>
      </c>
      <c r="H6" s="3"/>
      <c r="L6" s="2">
        <f>Data!E119</f>
        <v>7</v>
      </c>
      <c r="M6">
        <v>1</v>
      </c>
      <c r="N6" s="1"/>
      <c r="O6" s="16"/>
    </row>
    <row r="7" spans="1:31">
      <c r="A7" s="8">
        <v>43886</v>
      </c>
      <c r="C7" s="2">
        <f>Data!C120</f>
        <v>8623</v>
      </c>
      <c r="D7" s="2">
        <f t="shared" si="0"/>
        <v>4299</v>
      </c>
      <c r="E7" s="11">
        <f t="shared" si="1"/>
        <v>2.1632937892533146E-2</v>
      </c>
      <c r="G7" s="2">
        <f>Data!D120</f>
        <v>322</v>
      </c>
      <c r="H7" s="3">
        <f t="shared" ref="H7:H21" si="2">G7-G6</f>
        <v>93</v>
      </c>
      <c r="I7" s="1">
        <f t="shared" ref="I7:I21" si="3">G7/G6-1</f>
        <v>0.40611353711790388</v>
      </c>
      <c r="L7" s="2">
        <f>Data!E120</f>
        <v>10</v>
      </c>
      <c r="M7">
        <f>L7-L6</f>
        <v>3</v>
      </c>
      <c r="N7" s="1">
        <f t="shared" ref="N7:N24" si="4">L7/L6-1</f>
        <v>0.4285714285714286</v>
      </c>
      <c r="O7" s="16"/>
      <c r="AD7" s="1">
        <f t="shared" ref="AD7:AD38" si="5">H7/PEAK_CASES</f>
        <v>1.4183315540643587E-2</v>
      </c>
      <c r="AE7" s="1">
        <f t="shared" ref="AE7:AE38" si="6">M7/PEAK_DEATHS</f>
        <v>3.0959752321981426E-3</v>
      </c>
    </row>
    <row r="8" spans="1:31">
      <c r="A8" s="8">
        <v>43887</v>
      </c>
      <c r="C8" s="2">
        <f>Data!C121</f>
        <v>9587</v>
      </c>
      <c r="D8" s="2">
        <f t="shared" si="0"/>
        <v>964</v>
      </c>
      <c r="E8" s="11">
        <f t="shared" si="1"/>
        <v>8.0912863070539423E-2</v>
      </c>
      <c r="G8" s="2">
        <f>Data!D121</f>
        <v>400</v>
      </c>
      <c r="H8" s="3">
        <f t="shared" si="2"/>
        <v>78</v>
      </c>
      <c r="I8" s="1">
        <f t="shared" si="3"/>
        <v>0.2422360248447204</v>
      </c>
      <c r="L8" s="2">
        <f>Data!E121</f>
        <v>12</v>
      </c>
      <c r="M8">
        <f t="shared" ref="M8:M39" si="7">L8-L7</f>
        <v>2</v>
      </c>
      <c r="N8" s="1">
        <f t="shared" si="4"/>
        <v>0.19999999999999996</v>
      </c>
      <c r="O8" s="16"/>
      <c r="AD8" s="1">
        <f t="shared" si="5"/>
        <v>1.1895684001830106E-2</v>
      </c>
      <c r="AE8" s="1">
        <f t="shared" si="6"/>
        <v>2.0639834881320948E-3</v>
      </c>
    </row>
    <row r="9" spans="1:31">
      <c r="A9" s="8">
        <v>43888</v>
      </c>
      <c r="C9" s="2">
        <f>Data!C122</f>
        <v>12014</v>
      </c>
      <c r="D9" s="2">
        <f t="shared" si="0"/>
        <v>2427</v>
      </c>
      <c r="E9" s="11">
        <f t="shared" si="1"/>
        <v>0.10300782859497322</v>
      </c>
      <c r="G9" s="2">
        <f>Data!D122</f>
        <v>650</v>
      </c>
      <c r="H9" s="3">
        <f t="shared" si="2"/>
        <v>250</v>
      </c>
      <c r="I9" s="1">
        <f t="shared" si="3"/>
        <v>0.625</v>
      </c>
      <c r="L9" s="2">
        <f>Data!E122</f>
        <v>17</v>
      </c>
      <c r="M9">
        <f t="shared" si="7"/>
        <v>5</v>
      </c>
      <c r="N9" s="1">
        <f t="shared" si="4"/>
        <v>0.41666666666666674</v>
      </c>
      <c r="O9" s="16"/>
      <c r="AD9" s="1">
        <f t="shared" si="5"/>
        <v>3.8127192313558031E-2</v>
      </c>
      <c r="AE9" s="1">
        <f t="shared" si="6"/>
        <v>5.1599587203302374E-3</v>
      </c>
    </row>
    <row r="10" spans="1:31">
      <c r="A10" s="8">
        <v>43889</v>
      </c>
      <c r="C10" s="2">
        <f>Data!C123</f>
        <v>15695</v>
      </c>
      <c r="D10" s="2">
        <f t="shared" si="0"/>
        <v>3681</v>
      </c>
      <c r="E10" s="11">
        <f t="shared" si="1"/>
        <v>6.4656343384949744E-2</v>
      </c>
      <c r="G10" s="2">
        <f>Data!D123</f>
        <v>888</v>
      </c>
      <c r="H10" s="3">
        <f t="shared" si="2"/>
        <v>238</v>
      </c>
      <c r="I10" s="1">
        <f t="shared" si="3"/>
        <v>0.36615384615384605</v>
      </c>
      <c r="L10" s="2">
        <f>Data!E123</f>
        <v>21</v>
      </c>
      <c r="M10">
        <f t="shared" si="7"/>
        <v>4</v>
      </c>
      <c r="N10" s="1">
        <f t="shared" si="4"/>
        <v>0.23529411764705888</v>
      </c>
      <c r="O10" s="16"/>
      <c r="AD10" s="1">
        <f t="shared" si="5"/>
        <v>3.6297087082507243E-2</v>
      </c>
      <c r="AE10" s="1">
        <f t="shared" si="6"/>
        <v>4.1279669762641896E-3</v>
      </c>
    </row>
    <row r="11" spans="1:31">
      <c r="A11" s="8">
        <v>43890</v>
      </c>
      <c r="C11" s="2">
        <f>Data!C124</f>
        <v>18661</v>
      </c>
      <c r="D11" s="2">
        <f t="shared" si="0"/>
        <v>2966</v>
      </c>
      <c r="E11" s="11">
        <f t="shared" si="1"/>
        <v>8.0917060013486183E-2</v>
      </c>
      <c r="G11" s="2">
        <f>Data!D124</f>
        <v>1128</v>
      </c>
      <c r="H11" s="3">
        <f t="shared" si="2"/>
        <v>240</v>
      </c>
      <c r="I11" s="1">
        <f t="shared" si="3"/>
        <v>0.27027027027027017</v>
      </c>
      <c r="L11" s="2">
        <f>Data!E124</f>
        <v>29</v>
      </c>
      <c r="M11">
        <f t="shared" si="7"/>
        <v>8</v>
      </c>
      <c r="N11" s="1">
        <f t="shared" si="4"/>
        <v>0.38095238095238093</v>
      </c>
      <c r="O11" s="16"/>
      <c r="AD11" s="1">
        <f t="shared" si="5"/>
        <v>3.6602104621015707E-2</v>
      </c>
      <c r="AE11" s="1">
        <f t="shared" si="6"/>
        <v>8.2559339525283791E-3</v>
      </c>
    </row>
    <row r="12" spans="1:31">
      <c r="A12" s="8">
        <v>43891</v>
      </c>
      <c r="C12" s="2">
        <f>Data!C125</f>
        <v>21127</v>
      </c>
      <c r="D12" s="2">
        <f t="shared" si="0"/>
        <v>2466</v>
      </c>
      <c r="E12" s="11">
        <f t="shared" si="1"/>
        <v>0.22952149229521493</v>
      </c>
      <c r="G12" s="2">
        <f>Data!D125</f>
        <v>1694</v>
      </c>
      <c r="H12" s="3">
        <f t="shared" si="2"/>
        <v>566</v>
      </c>
      <c r="I12" s="1">
        <f t="shared" si="3"/>
        <v>0.50177304964539005</v>
      </c>
      <c r="L12" s="2">
        <f>Data!E125</f>
        <v>34</v>
      </c>
      <c r="M12">
        <f t="shared" si="7"/>
        <v>5</v>
      </c>
      <c r="N12" s="1">
        <f t="shared" si="4"/>
        <v>0.17241379310344818</v>
      </c>
      <c r="O12" s="16"/>
      <c r="AD12" s="1">
        <f t="shared" si="5"/>
        <v>8.6319963397895383E-2</v>
      </c>
      <c r="AE12" s="1">
        <f t="shared" si="6"/>
        <v>5.1599587203302374E-3</v>
      </c>
    </row>
    <row r="13" spans="1:31">
      <c r="A13" s="8">
        <v>43892</v>
      </c>
      <c r="C13" s="2">
        <f>Data!C126</f>
        <v>23345</v>
      </c>
      <c r="D13" s="2">
        <f t="shared" si="0"/>
        <v>2218</v>
      </c>
      <c r="E13" s="11">
        <f t="shared" si="1"/>
        <v>0.15419296663660956</v>
      </c>
      <c r="G13" s="2">
        <f>Data!D126</f>
        <v>2036</v>
      </c>
      <c r="H13" s="3">
        <f t="shared" si="2"/>
        <v>342</v>
      </c>
      <c r="I13" s="1">
        <f t="shared" si="3"/>
        <v>0.20188902007083831</v>
      </c>
      <c r="J13" s="16">
        <f t="shared" ref="J13:J62" si="8">SUM(I7:I13)/7</f>
        <v>0.37334796401470982</v>
      </c>
      <c r="L13" s="2">
        <f>Data!E126</f>
        <v>52</v>
      </c>
      <c r="M13">
        <f t="shared" si="7"/>
        <v>18</v>
      </c>
      <c r="N13" s="1">
        <f t="shared" si="4"/>
        <v>0.52941176470588225</v>
      </c>
      <c r="O13" s="16"/>
      <c r="AD13" s="1">
        <f t="shared" si="5"/>
        <v>5.2157999084947386E-2</v>
      </c>
      <c r="AE13" s="1">
        <f t="shared" si="6"/>
        <v>1.8575851393188854E-2</v>
      </c>
    </row>
    <row r="14" spans="1:31">
      <c r="A14" s="8">
        <v>43893</v>
      </c>
      <c r="C14" s="2">
        <f>Data!C127</f>
        <v>25856</v>
      </c>
      <c r="D14" s="2">
        <f t="shared" si="0"/>
        <v>2511</v>
      </c>
      <c r="E14" s="11">
        <f t="shared" si="1"/>
        <v>0.18558343289526086</v>
      </c>
      <c r="G14" s="2">
        <f>Data!D127</f>
        <v>2502</v>
      </c>
      <c r="H14" s="3">
        <f t="shared" si="2"/>
        <v>466</v>
      </c>
      <c r="I14" s="1">
        <f t="shared" si="3"/>
        <v>0.22888015717092336</v>
      </c>
      <c r="J14" s="16">
        <f t="shared" si="8"/>
        <v>0.34802890973656975</v>
      </c>
      <c r="L14" s="2">
        <f>Data!E127</f>
        <v>79</v>
      </c>
      <c r="M14">
        <f t="shared" si="7"/>
        <v>27</v>
      </c>
      <c r="N14" s="1">
        <f t="shared" si="4"/>
        <v>0.51923076923076916</v>
      </c>
      <c r="O14" s="16"/>
      <c r="AD14" s="1">
        <f t="shared" si="5"/>
        <v>7.1069086472472162E-2</v>
      </c>
      <c r="AE14" s="1">
        <f t="shared" si="6"/>
        <v>2.7863777089783281E-2</v>
      </c>
    </row>
    <row r="15" spans="1:31">
      <c r="A15" s="8">
        <v>43894</v>
      </c>
      <c r="C15" s="2">
        <f>Data!C128</f>
        <v>29837</v>
      </c>
      <c r="D15" s="2">
        <f t="shared" si="0"/>
        <v>3981</v>
      </c>
      <c r="E15" s="11">
        <f t="shared" si="1"/>
        <v>0.14745038934940968</v>
      </c>
      <c r="G15" s="2">
        <f>Data!D128</f>
        <v>3089</v>
      </c>
      <c r="H15" s="3">
        <f t="shared" si="2"/>
        <v>587</v>
      </c>
      <c r="I15" s="1">
        <f t="shared" si="3"/>
        <v>0.23461231015187844</v>
      </c>
      <c r="J15" s="16">
        <f t="shared" si="8"/>
        <v>0.34693980763759236</v>
      </c>
      <c r="L15" s="2">
        <f>Data!E128</f>
        <v>107</v>
      </c>
      <c r="M15">
        <f t="shared" si="7"/>
        <v>28</v>
      </c>
      <c r="N15" s="1">
        <f t="shared" si="4"/>
        <v>0.35443037974683533</v>
      </c>
      <c r="O15" s="16">
        <f t="shared" ref="O15:O62" si="9">SUM(N7:N13)/7</f>
        <v>0.33761573594955224</v>
      </c>
      <c r="AD15" s="1">
        <f t="shared" si="5"/>
        <v>8.9522647552234255E-2</v>
      </c>
      <c r="AE15" s="1">
        <f t="shared" si="6"/>
        <v>2.8895768833849329E-2</v>
      </c>
    </row>
    <row r="16" spans="1:31">
      <c r="A16" s="8">
        <v>43895</v>
      </c>
      <c r="C16" s="2">
        <f>Data!C129</f>
        <v>32362</v>
      </c>
      <c r="D16" s="2">
        <f t="shared" si="0"/>
        <v>2525</v>
      </c>
      <c r="E16" s="11">
        <f t="shared" si="1"/>
        <v>0.30455445544554455</v>
      </c>
      <c r="G16" s="2">
        <f>Data!D129</f>
        <v>3858</v>
      </c>
      <c r="H16" s="3">
        <f t="shared" si="2"/>
        <v>769</v>
      </c>
      <c r="I16" s="1">
        <f t="shared" si="3"/>
        <v>0.24894787957267717</v>
      </c>
      <c r="J16" s="16">
        <f t="shared" si="8"/>
        <v>0.29321807614797485</v>
      </c>
      <c r="L16" s="2">
        <f>Data!E129</f>
        <v>148</v>
      </c>
      <c r="M16">
        <f t="shared" si="7"/>
        <v>41</v>
      </c>
      <c r="N16" s="1">
        <f t="shared" si="4"/>
        <v>0.38317757009345788</v>
      </c>
      <c r="O16" s="16">
        <f t="shared" si="9"/>
        <v>0.35056707032945805</v>
      </c>
      <c r="AD16" s="1">
        <f t="shared" si="5"/>
        <v>0.1172792435565045</v>
      </c>
      <c r="AE16" s="1">
        <f t="shared" si="6"/>
        <v>4.2311661506707947E-2</v>
      </c>
    </row>
    <row r="17" spans="1:31">
      <c r="A17" s="8">
        <v>43896</v>
      </c>
      <c r="C17" s="2">
        <f>Data!C130</f>
        <v>36359</v>
      </c>
      <c r="D17" s="2">
        <f t="shared" si="0"/>
        <v>3997</v>
      </c>
      <c r="E17" s="11">
        <f t="shared" si="1"/>
        <v>0.19464598448836629</v>
      </c>
      <c r="G17" s="2">
        <f>Data!D130</f>
        <v>4636</v>
      </c>
      <c r="H17" s="3">
        <f t="shared" si="2"/>
        <v>778</v>
      </c>
      <c r="I17" s="1">
        <f t="shared" si="3"/>
        <v>0.2016588906168999</v>
      </c>
      <c r="J17" s="16">
        <f t="shared" si="8"/>
        <v>0.26971879678555394</v>
      </c>
      <c r="L17" s="2">
        <f>Data!E130</f>
        <v>197</v>
      </c>
      <c r="M17">
        <f t="shared" si="7"/>
        <v>49</v>
      </c>
      <c r="N17" s="1">
        <f t="shared" si="4"/>
        <v>0.33108108108108114</v>
      </c>
      <c r="O17" s="16">
        <f t="shared" si="9"/>
        <v>0.37262855315043453</v>
      </c>
      <c r="AD17" s="1">
        <f t="shared" si="5"/>
        <v>0.11865182247979258</v>
      </c>
      <c r="AE17" s="1">
        <f t="shared" si="6"/>
        <v>5.0567595459236329E-2</v>
      </c>
    </row>
    <row r="18" spans="1:31">
      <c r="A18" s="8">
        <v>43897</v>
      </c>
      <c r="C18" s="2">
        <f>Data!C131</f>
        <v>42062</v>
      </c>
      <c r="D18" s="2">
        <f t="shared" si="0"/>
        <v>5703</v>
      </c>
      <c r="E18" s="11">
        <f t="shared" si="1"/>
        <v>0.2186568472733649</v>
      </c>
      <c r="G18" s="2">
        <f>Data!D131</f>
        <v>5883</v>
      </c>
      <c r="H18" s="3">
        <f t="shared" si="2"/>
        <v>1247</v>
      </c>
      <c r="I18" s="1">
        <f t="shared" si="3"/>
        <v>0.26898188093183784</v>
      </c>
      <c r="J18" s="16">
        <f>SUM(I12:I18)/7</f>
        <v>0.26953474116577786</v>
      </c>
      <c r="L18" s="2">
        <f>Data!E131</f>
        <v>233</v>
      </c>
      <c r="M18">
        <f t="shared" si="7"/>
        <v>36</v>
      </c>
      <c r="N18" s="1">
        <f t="shared" si="4"/>
        <v>0.18274111675126914</v>
      </c>
      <c r="O18" s="16">
        <f t="shared" si="9"/>
        <v>0.36784439649711892</v>
      </c>
      <c r="AD18" s="1">
        <f t="shared" si="5"/>
        <v>0.19017843526002745</v>
      </c>
      <c r="AE18" s="1">
        <f t="shared" si="6"/>
        <v>3.7151702786377708E-2</v>
      </c>
    </row>
    <row r="19" spans="1:31">
      <c r="A19" s="8">
        <v>43898</v>
      </c>
      <c r="C19" s="2">
        <f>Data!C132</f>
        <v>49937</v>
      </c>
      <c r="D19" s="2">
        <f t="shared" si="0"/>
        <v>7875</v>
      </c>
      <c r="E19" s="11">
        <f t="shared" si="1"/>
        <v>0.18946031746031747</v>
      </c>
      <c r="G19" s="2">
        <f>Data!D132</f>
        <v>7375</v>
      </c>
      <c r="H19" s="3">
        <f t="shared" si="2"/>
        <v>1492</v>
      </c>
      <c r="I19" s="1">
        <f t="shared" si="3"/>
        <v>0.25361210266870637</v>
      </c>
      <c r="J19" s="16">
        <f t="shared" si="8"/>
        <v>0.2340831773119659</v>
      </c>
      <c r="L19" s="2">
        <f>Data!E132</f>
        <v>366</v>
      </c>
      <c r="M19">
        <f t="shared" si="7"/>
        <v>133</v>
      </c>
      <c r="N19" s="1">
        <f t="shared" si="4"/>
        <v>0.57081545064377681</v>
      </c>
      <c r="O19" s="16">
        <f t="shared" si="9"/>
        <v>0.38152824841626493</v>
      </c>
      <c r="AD19" s="1">
        <f t="shared" si="5"/>
        <v>0.22754308372731433</v>
      </c>
      <c r="AE19" s="1">
        <f t="shared" si="6"/>
        <v>0.13725490196078433</v>
      </c>
    </row>
    <row r="20" spans="1:31">
      <c r="A20" s="8">
        <v>43899</v>
      </c>
      <c r="B20" s="13">
        <v>0</v>
      </c>
      <c r="C20" s="2">
        <f>Data!C133</f>
        <v>53826</v>
      </c>
      <c r="D20" s="2">
        <f t="shared" si="0"/>
        <v>3889</v>
      </c>
      <c r="E20" s="11">
        <f t="shared" si="1"/>
        <v>0.46207251221393675</v>
      </c>
      <c r="G20" s="2">
        <f>Data!D133</f>
        <v>9172</v>
      </c>
      <c r="H20" s="3">
        <f t="shared" si="2"/>
        <v>1797</v>
      </c>
      <c r="I20" s="1">
        <f t="shared" si="3"/>
        <v>0.24366101694915265</v>
      </c>
      <c r="J20" s="16">
        <f t="shared" si="8"/>
        <v>0.24005060543743939</v>
      </c>
      <c r="L20" s="2">
        <f>Data!E133</f>
        <v>463</v>
      </c>
      <c r="M20">
        <f t="shared" si="7"/>
        <v>97</v>
      </c>
      <c r="N20" s="1">
        <f t="shared" si="4"/>
        <v>0.26502732240437155</v>
      </c>
      <c r="O20" s="16">
        <f>SUM(N12:N18)/7</f>
        <v>0.35321235353039182</v>
      </c>
      <c r="AD20" s="1">
        <f t="shared" si="5"/>
        <v>0.27405825834985514</v>
      </c>
      <c r="AE20" s="1">
        <f t="shared" si="6"/>
        <v>0.1001031991744066</v>
      </c>
    </row>
    <row r="21" spans="1:31">
      <c r="A21" s="8">
        <v>43900</v>
      </c>
      <c r="B21" s="13">
        <v>1</v>
      </c>
      <c r="C21" s="2">
        <f>Data!C134</f>
        <v>60761</v>
      </c>
      <c r="D21" s="2">
        <f t="shared" si="0"/>
        <v>6935</v>
      </c>
      <c r="E21" s="11">
        <f t="shared" ref="E21:E34" si="10">H21/D21</f>
        <v>0.14087959625090121</v>
      </c>
      <c r="G21" s="2">
        <f>Data!D134</f>
        <v>10149</v>
      </c>
      <c r="H21" s="3">
        <f t="shared" si="2"/>
        <v>977</v>
      </c>
      <c r="I21" s="1">
        <f t="shared" si="3"/>
        <v>0.10651984300043615</v>
      </c>
      <c r="J21" s="16">
        <f t="shared" si="8"/>
        <v>0.22257056055594121</v>
      </c>
      <c r="L21" s="2">
        <f>Data!E134</f>
        <v>631</v>
      </c>
      <c r="M21">
        <f t="shared" si="7"/>
        <v>168</v>
      </c>
      <c r="N21" s="1">
        <f t="shared" si="4"/>
        <v>0.36285097192224613</v>
      </c>
      <c r="O21" s="16">
        <f t="shared" si="9"/>
        <v>0.41012687603615305</v>
      </c>
      <c r="AD21" s="1">
        <f t="shared" si="5"/>
        <v>0.14900106756138479</v>
      </c>
      <c r="AE21" s="1">
        <f t="shared" si="6"/>
        <v>0.17337461300309598</v>
      </c>
    </row>
    <row r="22" spans="1:31">
      <c r="A22" s="8">
        <v>43901</v>
      </c>
      <c r="B22" s="13">
        <v>2</v>
      </c>
      <c r="C22" s="2">
        <f>Data!C135</f>
        <v>73154</v>
      </c>
      <c r="D22" s="2">
        <f t="shared" ref="D22:D36" si="11">C22-C21</f>
        <v>12393</v>
      </c>
      <c r="E22" s="11">
        <f t="shared" si="10"/>
        <v>0.18663761801016704</v>
      </c>
      <c r="G22" s="2">
        <f>Data!D135</f>
        <v>12462</v>
      </c>
      <c r="H22" s="3">
        <f t="shared" ref="H22:H34" si="12">G22-G21</f>
        <v>2313</v>
      </c>
      <c r="I22" s="1">
        <f t="shared" ref="I22:I39" si="13">G22/G21-1</f>
        <v>0.22790422701744006</v>
      </c>
      <c r="J22" s="16">
        <f t="shared" si="8"/>
        <v>0.22161226296530717</v>
      </c>
      <c r="L22" s="2">
        <f>Data!E135</f>
        <v>827</v>
      </c>
      <c r="M22">
        <f t="shared" si="7"/>
        <v>196</v>
      </c>
      <c r="N22" s="1">
        <f t="shared" si="4"/>
        <v>0.31061806656101432</v>
      </c>
      <c r="O22" s="16">
        <f t="shared" si="9"/>
        <v>0.37235766999308012</v>
      </c>
      <c r="AD22" s="1">
        <f t="shared" si="5"/>
        <v>0.3527527832850389</v>
      </c>
      <c r="AE22" s="1">
        <f t="shared" si="6"/>
        <v>0.20227038183694532</v>
      </c>
    </row>
    <row r="23" spans="1:31">
      <c r="A23" s="8">
        <v>43902</v>
      </c>
      <c r="B23" s="13">
        <v>3</v>
      </c>
      <c r="C23" s="2">
        <f>Data!C136</f>
        <v>86011</v>
      </c>
      <c r="D23" s="2">
        <f t="shared" si="11"/>
        <v>12857</v>
      </c>
      <c r="E23" s="11">
        <f t="shared" si="10"/>
        <v>0.20619117990199892</v>
      </c>
      <c r="G23" s="2">
        <f>Data!D136</f>
        <v>15113</v>
      </c>
      <c r="H23" s="3">
        <f t="shared" si="12"/>
        <v>2651</v>
      </c>
      <c r="I23" s="1">
        <f t="shared" si="13"/>
        <v>0.21272668913497039</v>
      </c>
      <c r="J23" s="16">
        <f t="shared" si="8"/>
        <v>0.2164378071884919</v>
      </c>
      <c r="L23" s="2">
        <f>Data!E136</f>
        <v>1016</v>
      </c>
      <c r="M23">
        <f t="shared" si="7"/>
        <v>189</v>
      </c>
      <c r="N23" s="1">
        <f t="shared" si="4"/>
        <v>0.22853688029020547</v>
      </c>
      <c r="O23" s="16">
        <f t="shared" si="9"/>
        <v>0.35001769894900542</v>
      </c>
      <c r="AD23" s="1">
        <f t="shared" si="5"/>
        <v>0.40430074729296933</v>
      </c>
      <c r="AE23" s="1">
        <f t="shared" si="6"/>
        <v>0.19504643962848298</v>
      </c>
    </row>
    <row r="24" spans="1:31">
      <c r="A24" s="8">
        <v>43903</v>
      </c>
      <c r="B24" s="13">
        <v>4</v>
      </c>
      <c r="C24" s="2">
        <f>Data!C137</f>
        <v>97488</v>
      </c>
      <c r="D24" s="2">
        <f t="shared" si="11"/>
        <v>11477</v>
      </c>
      <c r="E24" s="11">
        <f t="shared" si="10"/>
        <v>0.22192210507972468</v>
      </c>
      <c r="G24" s="2">
        <f>Data!D137</f>
        <v>17660</v>
      </c>
      <c r="H24" s="3">
        <f t="shared" si="12"/>
        <v>2547</v>
      </c>
      <c r="I24" s="1">
        <f t="shared" si="13"/>
        <v>0.16853040428769939</v>
      </c>
      <c r="J24" s="16">
        <f t="shared" si="8"/>
        <v>0.2117051662843204</v>
      </c>
      <c r="L24" s="2">
        <f>Data!E137</f>
        <v>1266</v>
      </c>
      <c r="M24">
        <f t="shared" si="7"/>
        <v>250</v>
      </c>
      <c r="N24" s="1">
        <f t="shared" si="4"/>
        <v>0.24606299212598426</v>
      </c>
      <c r="O24" s="16">
        <f t="shared" si="9"/>
        <v>0.3437587970653167</v>
      </c>
      <c r="AD24" s="1">
        <f t="shared" si="5"/>
        <v>0.38843983529052922</v>
      </c>
      <c r="AE24" s="1">
        <f t="shared" si="6"/>
        <v>0.25799793601651189</v>
      </c>
    </row>
    <row r="25" spans="1:31">
      <c r="A25" s="8">
        <v>43904</v>
      </c>
      <c r="B25" s="13">
        <v>5</v>
      </c>
      <c r="C25" s="2">
        <f>Data!C138</f>
        <v>109170</v>
      </c>
      <c r="D25" s="2">
        <f t="shared" si="11"/>
        <v>11682</v>
      </c>
      <c r="E25" s="11">
        <f t="shared" si="10"/>
        <v>0.29934942646807056</v>
      </c>
      <c r="G25" s="2">
        <f>Data!D138</f>
        <v>21157</v>
      </c>
      <c r="H25" s="3">
        <f t="shared" si="12"/>
        <v>3497</v>
      </c>
      <c r="I25" s="1">
        <f t="shared" si="13"/>
        <v>0.19801812004530017</v>
      </c>
      <c r="J25" s="16">
        <f t="shared" si="8"/>
        <v>0.20156748615767217</v>
      </c>
      <c r="L25" s="2">
        <f>Data!E138</f>
        <v>1441</v>
      </c>
      <c r="M25">
        <f t="shared" si="7"/>
        <v>175</v>
      </c>
      <c r="N25" s="1">
        <f t="shared" ref="N25:N39" si="14">L25/L24-1</f>
        <v>0.1382306477093207</v>
      </c>
      <c r="O25" s="16">
        <f t="shared" si="9"/>
        <v>0.32166726995056638</v>
      </c>
      <c r="AD25" s="1">
        <f t="shared" si="5"/>
        <v>0.53332316608204977</v>
      </c>
      <c r="AE25" s="1">
        <f t="shared" si="6"/>
        <v>0.18059855521155832</v>
      </c>
    </row>
    <row r="26" spans="1:31">
      <c r="A26" s="8">
        <v>43905</v>
      </c>
      <c r="B26" s="13">
        <v>6</v>
      </c>
      <c r="C26" s="2">
        <f>Data!C139</f>
        <v>124899</v>
      </c>
      <c r="D26" s="2">
        <f t="shared" si="11"/>
        <v>15729</v>
      </c>
      <c r="E26" s="11">
        <f t="shared" si="10"/>
        <v>0.22824082904189713</v>
      </c>
      <c r="G26" s="2">
        <f>Data!D139</f>
        <v>24747</v>
      </c>
      <c r="H26" s="3">
        <f t="shared" si="12"/>
        <v>3590</v>
      </c>
      <c r="I26" s="1">
        <f t="shared" si="13"/>
        <v>0.16968379259819444</v>
      </c>
      <c r="J26" s="16">
        <f t="shared" si="8"/>
        <v>0.18957772757617047</v>
      </c>
      <c r="L26" s="2">
        <f>Data!E139</f>
        <v>1809</v>
      </c>
      <c r="M26">
        <f t="shared" si="7"/>
        <v>368</v>
      </c>
      <c r="N26" s="1">
        <f t="shared" si="14"/>
        <v>0.25537820957668278</v>
      </c>
      <c r="O26" s="16">
        <f t="shared" si="9"/>
        <v>0.30952182867126682</v>
      </c>
      <c r="AD26" s="1">
        <f t="shared" si="5"/>
        <v>0.54750648162269333</v>
      </c>
      <c r="AE26" s="1">
        <f t="shared" si="6"/>
        <v>0.37977296181630549</v>
      </c>
    </row>
    <row r="27" spans="1:31">
      <c r="A27" s="8">
        <v>43906</v>
      </c>
      <c r="B27" s="13">
        <v>7</v>
      </c>
      <c r="C27" s="2">
        <f>Data!C140</f>
        <v>137962</v>
      </c>
      <c r="D27" s="2">
        <f t="shared" si="11"/>
        <v>13063</v>
      </c>
      <c r="E27" s="11">
        <f t="shared" si="10"/>
        <v>0.24749291893133277</v>
      </c>
      <c r="G27" s="2">
        <f>Data!D140</f>
        <v>27980</v>
      </c>
      <c r="H27" s="3">
        <f t="shared" si="12"/>
        <v>3233</v>
      </c>
      <c r="I27" s="1">
        <f t="shared" si="13"/>
        <v>0.1306420980320846</v>
      </c>
      <c r="J27" s="16">
        <f t="shared" si="8"/>
        <v>0.17343216773087503</v>
      </c>
      <c r="L27" s="2">
        <f>Data!E140</f>
        <v>2158</v>
      </c>
      <c r="M27">
        <f t="shared" si="7"/>
        <v>349</v>
      </c>
      <c r="N27" s="1">
        <f t="shared" si="14"/>
        <v>0.19292426755113312</v>
      </c>
      <c r="O27" s="16">
        <f t="shared" si="9"/>
        <v>0.30316319023670274</v>
      </c>
      <c r="AD27" s="1">
        <f t="shared" si="5"/>
        <v>0.49306085099893243</v>
      </c>
      <c r="AE27" s="1">
        <f t="shared" si="6"/>
        <v>0.36016511867905054</v>
      </c>
    </row>
    <row r="28" spans="1:31">
      <c r="A28" s="8">
        <v>43907</v>
      </c>
      <c r="B28" s="13">
        <v>8</v>
      </c>
      <c r="C28" s="2">
        <f>Data!C141</f>
        <v>148657</v>
      </c>
      <c r="D28" s="2">
        <f t="shared" si="11"/>
        <v>10695</v>
      </c>
      <c r="E28" s="11">
        <f t="shared" si="10"/>
        <v>0.32968676951846659</v>
      </c>
      <c r="G28" s="2">
        <f>Data!D141</f>
        <v>31506</v>
      </c>
      <c r="H28" s="3">
        <f t="shared" si="12"/>
        <v>3526</v>
      </c>
      <c r="I28" s="1">
        <f t="shared" si="13"/>
        <v>0.12601858470335947</v>
      </c>
      <c r="J28" s="16">
        <f t="shared" si="8"/>
        <v>0.17621770225986408</v>
      </c>
      <c r="L28" s="2">
        <f>Data!E141</f>
        <v>2503</v>
      </c>
      <c r="M28">
        <f t="shared" si="7"/>
        <v>345</v>
      </c>
      <c r="N28" s="1">
        <f t="shared" si="14"/>
        <v>0.15987025023169599</v>
      </c>
      <c r="O28" s="16">
        <f t="shared" si="9"/>
        <v>0.25810072722711791</v>
      </c>
      <c r="AD28" s="1">
        <f t="shared" si="5"/>
        <v>0.53774592039042246</v>
      </c>
      <c r="AE28" s="1">
        <f t="shared" si="6"/>
        <v>0.35603715170278638</v>
      </c>
    </row>
    <row r="29" spans="1:31">
      <c r="A29" s="8">
        <v>43908</v>
      </c>
      <c r="B29" s="13">
        <v>9</v>
      </c>
      <c r="C29" s="2">
        <f>Data!C142</f>
        <v>165541</v>
      </c>
      <c r="D29" s="2">
        <f t="shared" si="11"/>
        <v>16884</v>
      </c>
      <c r="E29" s="11">
        <f t="shared" si="10"/>
        <v>0.24917081260364843</v>
      </c>
      <c r="G29" s="2">
        <f>Data!D142</f>
        <v>35713</v>
      </c>
      <c r="H29" s="3">
        <f t="shared" si="12"/>
        <v>4207</v>
      </c>
      <c r="I29" s="1">
        <f t="shared" si="13"/>
        <v>0.13353012124674657</v>
      </c>
      <c r="J29" s="16">
        <f t="shared" si="8"/>
        <v>0.162735687149765</v>
      </c>
      <c r="L29" s="2">
        <f>Data!E142</f>
        <v>2978</v>
      </c>
      <c r="M29">
        <f t="shared" si="7"/>
        <v>475</v>
      </c>
      <c r="N29" s="1">
        <f t="shared" si="14"/>
        <v>0.18977227327207347</v>
      </c>
      <c r="O29" s="16">
        <f t="shared" si="9"/>
        <v>0.24780029081951241</v>
      </c>
      <c r="AD29" s="1">
        <f t="shared" si="5"/>
        <v>0.6416043922525545</v>
      </c>
      <c r="AE29" s="1">
        <f t="shared" si="6"/>
        <v>0.49019607843137253</v>
      </c>
    </row>
    <row r="30" spans="1:31">
      <c r="A30" s="8">
        <v>43909</v>
      </c>
      <c r="B30" s="13">
        <v>10</v>
      </c>
      <c r="C30" s="2">
        <f>Data!C143</f>
        <v>182777</v>
      </c>
      <c r="D30" s="2">
        <f t="shared" si="11"/>
        <v>17236</v>
      </c>
      <c r="E30" s="11">
        <f t="shared" si="10"/>
        <v>0.30877233696913436</v>
      </c>
      <c r="G30" s="2">
        <f>Data!D143</f>
        <v>41035</v>
      </c>
      <c r="H30" s="3">
        <f t="shared" si="12"/>
        <v>5322</v>
      </c>
      <c r="I30" s="1">
        <f t="shared" si="13"/>
        <v>0.14902136476913164</v>
      </c>
      <c r="J30" s="16">
        <f t="shared" si="8"/>
        <v>0.15363492652607375</v>
      </c>
      <c r="L30" s="2">
        <f>Data!E143</f>
        <v>3405</v>
      </c>
      <c r="M30">
        <f t="shared" si="7"/>
        <v>427</v>
      </c>
      <c r="N30" s="1">
        <f t="shared" si="14"/>
        <v>0.14338482202820679</v>
      </c>
      <c r="O30" s="16">
        <f t="shared" si="9"/>
        <v>0.21880304486371951</v>
      </c>
      <c r="AD30" s="1">
        <f t="shared" si="5"/>
        <v>0.81165166997102334</v>
      </c>
      <c r="AE30" s="1">
        <f t="shared" si="6"/>
        <v>0.44066047471620229</v>
      </c>
    </row>
    <row r="31" spans="1:31">
      <c r="A31" s="8">
        <v>43910</v>
      </c>
      <c r="B31" s="13">
        <v>11</v>
      </c>
      <c r="C31" s="2">
        <f>Data!C144</f>
        <v>206886</v>
      </c>
      <c r="D31" s="2">
        <f t="shared" si="11"/>
        <v>24109</v>
      </c>
      <c r="E31" s="11">
        <f t="shared" si="10"/>
        <v>0.24828902069766479</v>
      </c>
      <c r="G31" s="2">
        <f>Data!D144</f>
        <v>47021</v>
      </c>
      <c r="H31" s="3">
        <f t="shared" si="12"/>
        <v>5986</v>
      </c>
      <c r="I31" s="1">
        <f t="shared" si="13"/>
        <v>0.14587547215791408</v>
      </c>
      <c r="J31" s="16">
        <f t="shared" si="8"/>
        <v>0.15039850765039015</v>
      </c>
      <c r="L31" s="2">
        <f>Data!E144</f>
        <v>4032</v>
      </c>
      <c r="M31">
        <f t="shared" si="7"/>
        <v>627</v>
      </c>
      <c r="N31" s="1">
        <f t="shared" si="14"/>
        <v>0.1841409691629956</v>
      </c>
      <c r="O31" s="16">
        <f t="shared" si="9"/>
        <v>0.20153936010815654</v>
      </c>
      <c r="AD31" s="1">
        <f t="shared" si="5"/>
        <v>0.91291749275583345</v>
      </c>
      <c r="AE31" s="1">
        <f t="shared" si="6"/>
        <v>0.6470588235294118</v>
      </c>
    </row>
    <row r="32" spans="1:31">
      <c r="A32" s="8">
        <v>43911</v>
      </c>
      <c r="B32" s="13">
        <v>12</v>
      </c>
      <c r="C32" s="2">
        <f>Data!C145</f>
        <v>233222</v>
      </c>
      <c r="D32" s="2">
        <f t="shared" si="11"/>
        <v>26336</v>
      </c>
      <c r="E32" s="11">
        <f t="shared" si="10"/>
        <v>0.24897478736330497</v>
      </c>
      <c r="G32" s="2">
        <f>Data!D145</f>
        <v>53578</v>
      </c>
      <c r="H32" s="3">
        <f t="shared" si="12"/>
        <v>6557</v>
      </c>
      <c r="I32" s="1">
        <f t="shared" si="13"/>
        <v>0.1394483315965207</v>
      </c>
      <c r="J32" s="16">
        <f t="shared" si="8"/>
        <v>0.14203139501485021</v>
      </c>
      <c r="L32" s="2">
        <f>Data!E145</f>
        <v>4825</v>
      </c>
      <c r="M32">
        <f t="shared" si="7"/>
        <v>793</v>
      </c>
      <c r="N32" s="1">
        <f t="shared" si="14"/>
        <v>0.19667658730158721</v>
      </c>
      <c r="O32" s="16">
        <f t="shared" si="9"/>
        <v>0.18937478035644245</v>
      </c>
      <c r="AD32" s="1">
        <f t="shared" si="5"/>
        <v>1</v>
      </c>
      <c r="AE32" s="1">
        <f t="shared" si="6"/>
        <v>0.81836945304437569</v>
      </c>
    </row>
    <row r="33" spans="1:31">
      <c r="A33" s="8">
        <v>43912</v>
      </c>
      <c r="B33" s="13">
        <v>13</v>
      </c>
      <c r="C33" s="2">
        <f>Data!C146</f>
        <v>258402</v>
      </c>
      <c r="D33" s="2">
        <f t="shared" si="11"/>
        <v>25180</v>
      </c>
      <c r="E33" s="11">
        <f t="shared" si="10"/>
        <v>0.22081016679904686</v>
      </c>
      <c r="G33" s="2">
        <f>Data!D146</f>
        <v>59138</v>
      </c>
      <c r="H33" s="3">
        <f t="shared" si="12"/>
        <v>5560</v>
      </c>
      <c r="I33" s="1">
        <f t="shared" si="13"/>
        <v>0.10377393706372029</v>
      </c>
      <c r="J33" s="16">
        <f t="shared" si="8"/>
        <v>0.13261570136706818</v>
      </c>
      <c r="L33" s="2">
        <f>Data!E146</f>
        <v>5476</v>
      </c>
      <c r="M33">
        <f t="shared" si="7"/>
        <v>651</v>
      </c>
      <c r="N33" s="1">
        <f t="shared" si="14"/>
        <v>0.13492227979274607</v>
      </c>
      <c r="O33" s="16">
        <f t="shared" si="9"/>
        <v>0.1805287770760155</v>
      </c>
      <c r="AD33" s="1">
        <f t="shared" si="5"/>
        <v>0.84794875705353057</v>
      </c>
      <c r="AE33" s="1">
        <f t="shared" si="6"/>
        <v>0.67182662538699689</v>
      </c>
    </row>
    <row r="34" spans="1:31">
      <c r="A34" s="8">
        <v>43913</v>
      </c>
      <c r="B34" s="13">
        <v>14</v>
      </c>
      <c r="C34" s="2">
        <f>Data!C147</f>
        <v>275468</v>
      </c>
      <c r="D34" s="2">
        <f t="shared" si="11"/>
        <v>17066</v>
      </c>
      <c r="E34" s="11">
        <f t="shared" si="10"/>
        <v>0.28061643032930972</v>
      </c>
      <c r="G34" s="2">
        <f>Data!D147</f>
        <v>63927</v>
      </c>
      <c r="H34" s="3">
        <f t="shared" si="12"/>
        <v>4789</v>
      </c>
      <c r="I34" s="1">
        <f t="shared" si="13"/>
        <v>8.0980080489702067E-2</v>
      </c>
      <c r="J34" s="16">
        <f t="shared" si="8"/>
        <v>0.12552112743244212</v>
      </c>
      <c r="L34" s="2">
        <f>Data!E147</f>
        <v>6077</v>
      </c>
      <c r="M34">
        <f t="shared" si="7"/>
        <v>601</v>
      </c>
      <c r="N34" s="1">
        <f t="shared" si="14"/>
        <v>0.10975164353542732</v>
      </c>
      <c r="O34" s="16">
        <f t="shared" si="9"/>
        <v>0.18887819701776784</v>
      </c>
      <c r="AD34" s="1">
        <f t="shared" si="5"/>
        <v>0.7303644959585176</v>
      </c>
      <c r="AE34" s="1">
        <f t="shared" si="6"/>
        <v>0.62022703818369451</v>
      </c>
    </row>
    <row r="35" spans="1:31">
      <c r="A35" s="8">
        <v>43914</v>
      </c>
      <c r="B35" s="13">
        <v>15</v>
      </c>
      <c r="C35" s="2">
        <f>Data!C148</f>
        <v>296964</v>
      </c>
      <c r="D35" s="2">
        <f t="shared" si="11"/>
        <v>21496</v>
      </c>
      <c r="E35" s="11">
        <f t="shared" ref="E35:E40" si="15">H35/D35</f>
        <v>0.24418496464458503</v>
      </c>
      <c r="G35" s="2">
        <f>Data!D148</f>
        <v>69176</v>
      </c>
      <c r="H35" s="3">
        <f t="shared" ref="H35:H40" si="16">G35-G34</f>
        <v>5249</v>
      </c>
      <c r="I35" s="1">
        <f t="shared" si="13"/>
        <v>8.2109280898524872E-2</v>
      </c>
      <c r="J35" s="16">
        <f t="shared" si="8"/>
        <v>0.11924836974603717</v>
      </c>
      <c r="L35" s="2">
        <f>Data!E148</f>
        <v>6820</v>
      </c>
      <c r="M35">
        <f t="shared" si="7"/>
        <v>743</v>
      </c>
      <c r="N35" s="1">
        <f t="shared" si="14"/>
        <v>0.12226427513575788</v>
      </c>
      <c r="O35" s="16">
        <f t="shared" si="9"/>
        <v>0.17167020704863403</v>
      </c>
      <c r="AD35" s="1">
        <f t="shared" si="5"/>
        <v>0.80051852981546434</v>
      </c>
      <c r="AE35" s="1">
        <f t="shared" si="6"/>
        <v>0.76676986584107332</v>
      </c>
    </row>
    <row r="36" spans="1:31">
      <c r="A36" s="8">
        <v>43915</v>
      </c>
      <c r="B36" s="13">
        <v>16</v>
      </c>
      <c r="C36" s="2">
        <f>Data!C149</f>
        <v>324445</v>
      </c>
      <c r="D36" s="2">
        <f t="shared" si="11"/>
        <v>27481</v>
      </c>
      <c r="E36" s="11">
        <f t="shared" si="15"/>
        <v>0.18958553182198609</v>
      </c>
      <c r="G36" s="2">
        <f>Data!D149</f>
        <v>74386</v>
      </c>
      <c r="H36" s="3">
        <f t="shared" si="16"/>
        <v>5210</v>
      </c>
      <c r="I36" s="1">
        <f t="shared" si="13"/>
        <v>7.5315138198219111E-2</v>
      </c>
      <c r="J36" s="16">
        <f t="shared" si="8"/>
        <v>0.11093194359624754</v>
      </c>
      <c r="L36" s="2">
        <f>Data!E149</f>
        <v>7503</v>
      </c>
      <c r="M36">
        <f t="shared" si="7"/>
        <v>683</v>
      </c>
      <c r="N36" s="1">
        <f t="shared" si="14"/>
        <v>0.10014662756598236</v>
      </c>
      <c r="O36" s="16">
        <f t="shared" si="9"/>
        <v>0.15978840361781893</v>
      </c>
      <c r="AD36" s="1">
        <f t="shared" si="5"/>
        <v>0.79457068781454931</v>
      </c>
      <c r="AE36" s="1">
        <f t="shared" si="6"/>
        <v>0.70485036119711042</v>
      </c>
    </row>
    <row r="37" spans="1:31">
      <c r="A37" s="8">
        <v>43916</v>
      </c>
      <c r="B37" s="13">
        <v>17</v>
      </c>
      <c r="C37" s="2">
        <f>Data!C150</f>
        <v>361060</v>
      </c>
      <c r="D37" s="2">
        <f t="shared" ref="D37:D43" si="17">C37-C36</f>
        <v>36615</v>
      </c>
      <c r="E37" s="11">
        <f t="shared" si="15"/>
        <v>0.16804588283490374</v>
      </c>
      <c r="G37" s="2">
        <f>Data!D150</f>
        <v>80539</v>
      </c>
      <c r="H37" s="3">
        <f t="shared" si="16"/>
        <v>6153</v>
      </c>
      <c r="I37" s="1">
        <f t="shared" si="13"/>
        <v>8.2717177963595345E-2</v>
      </c>
      <c r="J37" s="16">
        <f t="shared" si="8"/>
        <v>0.10145991690974235</v>
      </c>
      <c r="L37" s="2">
        <f>Data!E150</f>
        <v>8165</v>
      </c>
      <c r="M37">
        <f t="shared" si="7"/>
        <v>662</v>
      </c>
      <c r="N37" s="1">
        <f t="shared" si="14"/>
        <v>8.8231374117019756E-2</v>
      </c>
      <c r="O37" s="16">
        <f t="shared" si="9"/>
        <v>0.15441612146125633</v>
      </c>
      <c r="AD37" s="1">
        <f t="shared" si="5"/>
        <v>0.93838645722129022</v>
      </c>
      <c r="AE37" s="1">
        <f t="shared" si="6"/>
        <v>0.68317853457172339</v>
      </c>
    </row>
    <row r="38" spans="1:31">
      <c r="A38" s="8">
        <v>43917</v>
      </c>
      <c r="B38" s="13">
        <v>18</v>
      </c>
      <c r="C38" s="2">
        <f>Data!C151</f>
        <v>394079</v>
      </c>
      <c r="D38" s="2">
        <f t="shared" si="17"/>
        <v>33019</v>
      </c>
      <c r="E38" s="11">
        <f t="shared" si="15"/>
        <v>0.18047184954117326</v>
      </c>
      <c r="G38" s="2">
        <f>Data!D151</f>
        <v>86498</v>
      </c>
      <c r="H38" s="3">
        <f t="shared" si="16"/>
        <v>5959</v>
      </c>
      <c r="I38" s="1">
        <f t="shared" si="13"/>
        <v>7.398899911843948E-2</v>
      </c>
      <c r="J38" s="16">
        <f t="shared" si="8"/>
        <v>9.1190420761245977E-2</v>
      </c>
      <c r="L38" s="2">
        <f>Data!E151</f>
        <v>9134</v>
      </c>
      <c r="M38">
        <f t="shared" si="7"/>
        <v>969</v>
      </c>
      <c r="N38" s="1">
        <f t="shared" si="14"/>
        <v>0.11867728107777098</v>
      </c>
      <c r="O38" s="16">
        <f t="shared" si="9"/>
        <v>0.14161245778895762</v>
      </c>
      <c r="AD38" s="1">
        <f t="shared" si="5"/>
        <v>0.90879975598596918</v>
      </c>
      <c r="AE38" s="1">
        <f t="shared" si="6"/>
        <v>1</v>
      </c>
    </row>
    <row r="39" spans="1:31">
      <c r="A39" s="8">
        <v>43918</v>
      </c>
      <c r="B39" s="13">
        <v>19</v>
      </c>
      <c r="C39" s="2">
        <f>Data!C152</f>
        <v>429526</v>
      </c>
      <c r="D39" s="2">
        <f t="shared" si="17"/>
        <v>35447</v>
      </c>
      <c r="E39" s="11">
        <f t="shared" si="15"/>
        <v>0.16853330324145907</v>
      </c>
      <c r="G39" s="2">
        <f>Data!D152</f>
        <v>92472</v>
      </c>
      <c r="H39" s="3">
        <f t="shared" si="16"/>
        <v>5974</v>
      </c>
      <c r="I39" s="1">
        <f t="shared" si="13"/>
        <v>6.9065180697819528E-2</v>
      </c>
      <c r="J39" s="16">
        <f t="shared" si="8"/>
        <v>8.1135684918574383E-2</v>
      </c>
      <c r="L39" s="2">
        <f>Data!E152</f>
        <v>10023</v>
      </c>
      <c r="M39">
        <f t="shared" si="7"/>
        <v>889</v>
      </c>
      <c r="N39" s="1">
        <f t="shared" si="14"/>
        <v>9.7328662141449529E-2</v>
      </c>
      <c r="O39" s="16">
        <f t="shared" si="9"/>
        <v>0.13373339380164517</v>
      </c>
      <c r="AD39" s="1">
        <f t="shared" ref="AD39:AD61" si="18">H39/PEAK_CASES</f>
        <v>0.91108738752478269</v>
      </c>
      <c r="AE39" s="1">
        <f t="shared" ref="AE39:AE61" si="19">M39/PEAK_DEATHS</f>
        <v>0.91744066047471617</v>
      </c>
    </row>
    <row r="40" spans="1:31">
      <c r="A40" s="8">
        <v>43919</v>
      </c>
      <c r="B40" s="13">
        <v>20</v>
      </c>
      <c r="C40" s="2">
        <f>Data!C153</f>
        <v>454030</v>
      </c>
      <c r="D40" s="2">
        <f t="shared" si="17"/>
        <v>24504</v>
      </c>
      <c r="E40" s="11">
        <f t="shared" si="15"/>
        <v>0.21290401567091088</v>
      </c>
      <c r="G40" s="2">
        <f>Data!D153</f>
        <v>97689</v>
      </c>
      <c r="H40" s="3">
        <f t="shared" si="16"/>
        <v>5217</v>
      </c>
      <c r="I40" s="1">
        <f t="shared" ref="I40" si="20">G40/G39-1</f>
        <v>5.6417077601868648E-2</v>
      </c>
      <c r="J40" s="16">
        <f t="shared" si="8"/>
        <v>7.4370419281167013E-2</v>
      </c>
      <c r="L40" s="2">
        <f>Data!E153</f>
        <v>10779</v>
      </c>
      <c r="M40">
        <f t="shared" ref="M40" si="21">L40-L39</f>
        <v>756</v>
      </c>
      <c r="N40" s="1">
        <f t="shared" ref="N40" si="22">L40/L39-1</f>
        <v>7.5426519006285497E-2</v>
      </c>
      <c r="O40" s="16">
        <f t="shared" si="9"/>
        <v>0.12438143836089879</v>
      </c>
      <c r="AD40" s="1">
        <f t="shared" si="18"/>
        <v>0.79563824919932891</v>
      </c>
      <c r="AE40" s="1">
        <f t="shared" si="19"/>
        <v>0.7801857585139319</v>
      </c>
    </row>
    <row r="41" spans="1:31">
      <c r="A41" s="8">
        <v>43920</v>
      </c>
      <c r="B41" s="13">
        <v>21</v>
      </c>
      <c r="C41" s="2">
        <f>Data!C154</f>
        <v>477359</v>
      </c>
      <c r="D41" s="2">
        <f t="shared" si="17"/>
        <v>23329</v>
      </c>
      <c r="E41" s="11">
        <f t="shared" ref="E41" si="23">H41/D41</f>
        <v>0.17360366925286125</v>
      </c>
      <c r="G41" s="2">
        <f>Data!D154</f>
        <v>101739</v>
      </c>
      <c r="H41" s="3">
        <f t="shared" ref="H41" si="24">G41-G40</f>
        <v>4050</v>
      </c>
      <c r="I41" s="1">
        <f t="shared" ref="I41" si="25">G41/G40-1</f>
        <v>4.1458096612720041E-2</v>
      </c>
      <c r="J41" s="16">
        <f t="shared" si="8"/>
        <v>6.8724421584455284E-2</v>
      </c>
      <c r="L41" s="2">
        <f>Data!E154</f>
        <v>11591</v>
      </c>
      <c r="M41">
        <f t="shared" ref="M41" si="26">L41-L40</f>
        <v>812</v>
      </c>
      <c r="N41" s="1">
        <f t="shared" ref="N41" si="27">L41/L40-1</f>
        <v>7.5331663419612171E-2</v>
      </c>
      <c r="O41" s="16">
        <f t="shared" si="9"/>
        <v>0.11018887762373628</v>
      </c>
      <c r="AD41" s="1">
        <f t="shared" si="18"/>
        <v>0.61766051547964007</v>
      </c>
      <c r="AE41" s="1">
        <f t="shared" si="19"/>
        <v>0.83797729618163053</v>
      </c>
    </row>
    <row r="42" spans="1:31">
      <c r="A42" s="8">
        <v>43921</v>
      </c>
      <c r="B42" s="13">
        <v>22</v>
      </c>
      <c r="C42" s="2">
        <f>Data!C155</f>
        <v>506968</v>
      </c>
      <c r="D42" s="2">
        <f t="shared" si="17"/>
        <v>29609</v>
      </c>
      <c r="E42" s="11">
        <f t="shared" ref="E42" si="28">H42/D42</f>
        <v>0.14296328818940188</v>
      </c>
      <c r="G42" s="2">
        <f>Data!D155</f>
        <v>105972</v>
      </c>
      <c r="H42" s="3">
        <f t="shared" ref="H42" si="29">G42-G41</f>
        <v>4233</v>
      </c>
      <c r="I42" s="1">
        <f t="shared" ref="I42" si="30">G42/G41-1</f>
        <v>4.1606463598030219E-2</v>
      </c>
      <c r="J42" s="16">
        <f t="shared" si="8"/>
        <v>6.2938304827241762E-2</v>
      </c>
      <c r="L42" s="2">
        <f>Data!E155</f>
        <v>12428</v>
      </c>
      <c r="M42">
        <f t="shared" ref="M42" si="31">L42-L41</f>
        <v>837</v>
      </c>
      <c r="N42" s="1">
        <f t="shared" ref="N42" si="32">L42/L41-1</f>
        <v>7.2211198343542504E-2</v>
      </c>
      <c r="O42" s="16">
        <f t="shared" si="9"/>
        <v>0.10168948322567048</v>
      </c>
      <c r="AD42" s="1">
        <f t="shared" si="18"/>
        <v>0.64556962025316456</v>
      </c>
      <c r="AE42" s="1">
        <f t="shared" si="19"/>
        <v>0.86377708978328172</v>
      </c>
    </row>
    <row r="43" spans="1:31">
      <c r="A43" s="8">
        <v>43922</v>
      </c>
      <c r="B43" s="13">
        <v>23</v>
      </c>
      <c r="C43" s="2">
        <f>Data!C156</f>
        <v>541423</v>
      </c>
      <c r="D43" s="2">
        <f t="shared" si="17"/>
        <v>34455</v>
      </c>
      <c r="E43" s="11">
        <f t="shared" ref="E43" si="33">H43/D43</f>
        <v>0.13356552024379625</v>
      </c>
      <c r="G43" s="2">
        <f>Data!D156</f>
        <v>110574</v>
      </c>
      <c r="H43" s="3">
        <f t="shared" ref="H43" si="34">G43-G42</f>
        <v>4602</v>
      </c>
      <c r="I43" s="1">
        <f t="shared" ref="I43" si="35">G43/G42-1</f>
        <v>4.3426565507870052E-2</v>
      </c>
      <c r="J43" s="16">
        <f t="shared" si="8"/>
        <v>5.8382794442906186E-2</v>
      </c>
      <c r="L43" s="2">
        <f>Data!E156</f>
        <v>13155</v>
      </c>
      <c r="M43">
        <f t="shared" ref="M43" si="36">L43-L42</f>
        <v>727</v>
      </c>
      <c r="N43" s="1">
        <f t="shared" ref="N43" si="37">L43/L42-1</f>
        <v>5.8496942388155837E-2</v>
      </c>
      <c r="O43" s="16">
        <f t="shared" si="9"/>
        <v>9.677234320912545E-2</v>
      </c>
      <c r="AD43" s="1">
        <f t="shared" si="18"/>
        <v>0.70184535610797616</v>
      </c>
      <c r="AE43" s="1">
        <f t="shared" si="19"/>
        <v>0.75025799793601655</v>
      </c>
    </row>
    <row r="44" spans="1:31">
      <c r="A44" s="8">
        <v>43923</v>
      </c>
      <c r="B44" s="13">
        <v>24</v>
      </c>
      <c r="C44" s="2">
        <f>Data!C157</f>
        <v>581232</v>
      </c>
      <c r="D44" s="2">
        <f t="shared" ref="D44:D45" si="38">C44-C43</f>
        <v>39809</v>
      </c>
      <c r="E44" s="11">
        <f t="shared" ref="E44:E45" si="39">H44/D44</f>
        <v>0.11725991609937451</v>
      </c>
      <c r="G44" s="2">
        <f>Data!D157</f>
        <v>115242</v>
      </c>
      <c r="H44" s="3">
        <f t="shared" ref="H44:H45" si="40">G44-G43</f>
        <v>4668</v>
      </c>
      <c r="I44" s="1">
        <f t="shared" ref="I44:I45" si="41">G44/G43-1</f>
        <v>4.2216072494438039E-2</v>
      </c>
      <c r="J44" s="16">
        <f t="shared" si="8"/>
        <v>5.2596922233026575E-2</v>
      </c>
      <c r="L44" s="2">
        <f>Data!E157</f>
        <v>13915</v>
      </c>
      <c r="M44">
        <f t="shared" ref="M44:M45" si="42">L44-L43</f>
        <v>760</v>
      </c>
      <c r="N44" s="1">
        <f t="shared" ref="N44:N45" si="43">L44/L43-1</f>
        <v>5.7772709996199101E-2</v>
      </c>
      <c r="O44" s="16">
        <f t="shared" si="9"/>
        <v>8.9621903667380404E-2</v>
      </c>
      <c r="AD44" s="1">
        <f t="shared" si="18"/>
        <v>0.71191093487875556</v>
      </c>
      <c r="AE44" s="1">
        <f t="shared" si="19"/>
        <v>0.78431372549019607</v>
      </c>
    </row>
    <row r="45" spans="1:31">
      <c r="A45" s="8">
        <v>43924</v>
      </c>
      <c r="B45" s="13">
        <v>25</v>
      </c>
      <c r="C45" s="2">
        <f>Data!C158</f>
        <v>619849</v>
      </c>
      <c r="D45" s="2">
        <f t="shared" si="38"/>
        <v>38617</v>
      </c>
      <c r="E45" s="11">
        <f t="shared" si="39"/>
        <v>0.11873009296423855</v>
      </c>
      <c r="G45" s="2">
        <f>Data!D158</f>
        <v>119827</v>
      </c>
      <c r="H45" s="3">
        <f t="shared" si="40"/>
        <v>4585</v>
      </c>
      <c r="I45" s="1">
        <f t="shared" si="41"/>
        <v>3.9785841967338254E-2</v>
      </c>
      <c r="J45" s="16">
        <f t="shared" si="8"/>
        <v>4.7710756925726398E-2</v>
      </c>
      <c r="L45" s="2">
        <f>Data!E158</f>
        <v>14681</v>
      </c>
      <c r="M45">
        <f t="shared" si="42"/>
        <v>766</v>
      </c>
      <c r="N45" s="1">
        <f t="shared" si="43"/>
        <v>5.5048508803449581E-2</v>
      </c>
      <c r="O45" s="16">
        <f t="shared" si="9"/>
        <v>8.3671948641976607E-2</v>
      </c>
      <c r="AD45" s="1">
        <f t="shared" si="18"/>
        <v>0.69925270703065423</v>
      </c>
      <c r="AE45" s="1">
        <f t="shared" si="19"/>
        <v>0.79050567595459231</v>
      </c>
    </row>
    <row r="46" spans="1:31">
      <c r="A46" s="8">
        <v>43925</v>
      </c>
      <c r="B46" s="13">
        <v>26</v>
      </c>
      <c r="C46" s="2">
        <f>Data!C159</f>
        <v>657224</v>
      </c>
      <c r="D46" s="2">
        <f t="shared" ref="D46" si="44">C46-C45</f>
        <v>37375</v>
      </c>
      <c r="E46" s="11">
        <f t="shared" ref="E46" si="45">H46/D46</f>
        <v>0.128561872909699</v>
      </c>
      <c r="G46" s="2">
        <f>Data!D159</f>
        <v>124632</v>
      </c>
      <c r="H46" s="3">
        <f t="shared" ref="H46" si="46">G46-G45</f>
        <v>4805</v>
      </c>
      <c r="I46" s="1">
        <f t="shared" ref="I46" si="47">G46/G45-1</f>
        <v>4.0099476745641738E-2</v>
      </c>
      <c r="J46" s="16">
        <f t="shared" si="8"/>
        <v>4.357279921827243E-2</v>
      </c>
      <c r="L46" s="2">
        <f>Data!E159</f>
        <v>15362</v>
      </c>
      <c r="M46">
        <f t="shared" ref="M46" si="48">L46-L45</f>
        <v>681</v>
      </c>
      <c r="N46" s="1">
        <f t="shared" ref="N46" si="49">L46/L45-1</f>
        <v>4.6386485934200694E-2</v>
      </c>
      <c r="O46" s="16">
        <f t="shared" si="9"/>
        <v>7.9320710910430803E-2</v>
      </c>
      <c r="AD46" s="1">
        <f t="shared" si="18"/>
        <v>0.73280463626658532</v>
      </c>
      <c r="AE46" s="1">
        <f t="shared" si="19"/>
        <v>0.70278637770897834</v>
      </c>
    </row>
    <row r="47" spans="1:31" s="2" customFormat="1">
      <c r="A47" s="8">
        <v>43926</v>
      </c>
      <c r="B47" s="13">
        <v>27</v>
      </c>
      <c r="C47" s="2">
        <f>Data!C160</f>
        <v>691461</v>
      </c>
      <c r="D47" s="2">
        <f t="shared" ref="D47" si="50">C47-C46</f>
        <v>34237</v>
      </c>
      <c r="E47" s="11">
        <f t="shared" ref="E47" si="51">H47/D47</f>
        <v>0.12606244706019804</v>
      </c>
      <c r="G47" s="2">
        <f>Data!D160</f>
        <v>128948</v>
      </c>
      <c r="H47" s="3">
        <f t="shared" ref="H47" si="52">G47-G46</f>
        <v>4316</v>
      </c>
      <c r="I47" s="1">
        <f t="shared" ref="I47" si="53">G47/G46-1</f>
        <v>3.4629950574491364E-2</v>
      </c>
      <c r="J47" s="16">
        <f t="shared" si="8"/>
        <v>4.0460352500075673E-2</v>
      </c>
      <c r="K47"/>
      <c r="L47" s="2">
        <f>Data!E160</f>
        <v>15887</v>
      </c>
      <c r="M47">
        <f t="shared" ref="M47" si="54">L47-L46</f>
        <v>525</v>
      </c>
      <c r="N47" s="1">
        <f t="shared" ref="N47" si="55">L47/L46-1</f>
        <v>3.4175237599270991E-2</v>
      </c>
      <c r="O47" s="16">
        <f t="shared" si="9"/>
        <v>7.0230886299813458E-2</v>
      </c>
      <c r="P47"/>
      <c r="AD47" s="1">
        <f t="shared" si="18"/>
        <v>0.65822784810126578</v>
      </c>
      <c r="AE47" s="1">
        <f t="shared" si="19"/>
        <v>0.54179566563467496</v>
      </c>
    </row>
    <row r="48" spans="1:31">
      <c r="A48" s="8">
        <v>43927</v>
      </c>
      <c r="B48" s="13">
        <v>28</v>
      </c>
      <c r="C48" s="2">
        <f>Data!C161</f>
        <v>721732</v>
      </c>
      <c r="D48" s="2">
        <f t="shared" ref="D48:D49" si="56">C48-C47</f>
        <v>30271</v>
      </c>
      <c r="E48" s="11">
        <f t="shared" ref="E48:E49" si="57">H48/D48</f>
        <v>0.11889266955171617</v>
      </c>
      <c r="G48" s="2">
        <f>Data!D161</f>
        <v>132547</v>
      </c>
      <c r="H48" s="3">
        <f t="shared" ref="H48:H49" si="58">G48-G47</f>
        <v>3599</v>
      </c>
      <c r="I48" s="1">
        <f t="shared" ref="I48:I49" si="59">G48/G47-1</f>
        <v>2.7910475540527946E-2</v>
      </c>
      <c r="J48" s="16">
        <f t="shared" si="8"/>
        <v>3.8524978061191088E-2</v>
      </c>
      <c r="L48" s="2">
        <f>Data!E161</f>
        <v>16523</v>
      </c>
      <c r="M48">
        <f t="shared" ref="M48:M49" si="60">L48-L47</f>
        <v>636</v>
      </c>
      <c r="N48" s="1">
        <f t="shared" ref="N48:N49" si="61">L48/L47-1</f>
        <v>4.0032731163844648E-2</v>
      </c>
      <c r="O48" s="16">
        <f t="shared" si="9"/>
        <v>6.2953432555920771E-2</v>
      </c>
      <c r="AD48" s="1">
        <f t="shared" si="18"/>
        <v>0.54887906054598135</v>
      </c>
      <c r="AE48" s="1">
        <f t="shared" si="19"/>
        <v>0.65634674922600622</v>
      </c>
    </row>
    <row r="49" spans="1:31">
      <c r="A49" s="8">
        <v>43928</v>
      </c>
      <c r="B49" s="13">
        <v>29</v>
      </c>
      <c r="C49" s="2">
        <f>Data!C162</f>
        <v>755445</v>
      </c>
      <c r="D49" s="2">
        <f t="shared" si="56"/>
        <v>33713</v>
      </c>
      <c r="E49" s="11">
        <f t="shared" si="57"/>
        <v>9.0143268175481267E-2</v>
      </c>
      <c r="G49" s="2">
        <f>Data!D162</f>
        <v>135586</v>
      </c>
      <c r="H49" s="3">
        <f t="shared" si="58"/>
        <v>3039</v>
      </c>
      <c r="I49" s="1">
        <f t="shared" si="59"/>
        <v>2.2927716206326831E-2</v>
      </c>
      <c r="J49" s="16">
        <f t="shared" si="8"/>
        <v>3.5856585576662034E-2</v>
      </c>
      <c r="L49" s="2">
        <f>Data!E162</f>
        <v>17127</v>
      </c>
      <c r="M49">
        <f t="shared" si="60"/>
        <v>604</v>
      </c>
      <c r="N49" s="1">
        <f t="shared" si="61"/>
        <v>3.6555105005144251E-2</v>
      </c>
      <c r="O49" s="16">
        <f t="shared" si="9"/>
        <v>5.70603923549187E-2</v>
      </c>
      <c r="AD49" s="1">
        <f t="shared" si="18"/>
        <v>0.4634741497636114</v>
      </c>
      <c r="AE49" s="1">
        <f t="shared" si="19"/>
        <v>0.62332301341589269</v>
      </c>
    </row>
    <row r="50" spans="1:31">
      <c r="A50" s="8">
        <v>43929</v>
      </c>
      <c r="B50" s="13">
        <v>30</v>
      </c>
      <c r="C50" s="2">
        <f>Data!C163</f>
        <v>807125</v>
      </c>
      <c r="D50" s="2">
        <f t="shared" ref="D50" si="62">C50-C49</f>
        <v>51680</v>
      </c>
      <c r="E50" s="11">
        <f t="shared" ref="E50" si="63">H50/D50</f>
        <v>7.4226006191950467E-2</v>
      </c>
      <c r="G50" s="2">
        <f>Data!D163</f>
        <v>139422</v>
      </c>
      <c r="H50" s="3">
        <f t="shared" ref="H50" si="64">G50-G49</f>
        <v>3836</v>
      </c>
      <c r="I50" s="1">
        <f t="shared" ref="I50" si="65">G50/G49-1</f>
        <v>2.8292006549348825E-2</v>
      </c>
      <c r="J50" s="16">
        <f t="shared" si="8"/>
        <v>3.3694505725444711E-2</v>
      </c>
      <c r="L50" s="2">
        <f>Data!E163</f>
        <v>17669</v>
      </c>
      <c r="M50">
        <f t="shared" ref="M50" si="66">L50-L49</f>
        <v>542</v>
      </c>
      <c r="N50" s="1">
        <f t="shared" ref="N50" si="67">L50/L49-1</f>
        <v>3.1645939160390046E-2</v>
      </c>
      <c r="O50" s="16">
        <f t="shared" si="9"/>
        <v>5.201768774695191E-2</v>
      </c>
      <c r="AD50" s="1">
        <f t="shared" si="18"/>
        <v>0.58502363885923436</v>
      </c>
      <c r="AE50" s="1">
        <f t="shared" si="19"/>
        <v>0.55933952528379771</v>
      </c>
    </row>
    <row r="51" spans="1:31">
      <c r="A51" s="8">
        <v>43930</v>
      </c>
      <c r="B51" s="13">
        <v>31</v>
      </c>
      <c r="C51" s="2">
        <f>Data!C164</f>
        <v>853369</v>
      </c>
      <c r="D51" s="2">
        <f t="shared" ref="D51" si="68">C51-C50</f>
        <v>46244</v>
      </c>
      <c r="E51" s="11">
        <f t="shared" ref="E51" si="69">H51/D51</f>
        <v>9.0909090909090912E-2</v>
      </c>
      <c r="G51" s="2">
        <f>Data!D164</f>
        <v>143626</v>
      </c>
      <c r="H51" s="3">
        <f t="shared" ref="H51" si="70">G51-G50</f>
        <v>4204</v>
      </c>
      <c r="I51" s="1">
        <f t="shared" ref="I51" si="71">G51/G50-1</f>
        <v>3.0153060492605244E-2</v>
      </c>
      <c r="J51" s="16">
        <f t="shared" si="8"/>
        <v>3.197121829661146E-2</v>
      </c>
      <c r="L51" s="2">
        <f>Data!E164</f>
        <v>18279</v>
      </c>
      <c r="M51">
        <f t="shared" ref="M51" si="72">L51-L50</f>
        <v>610</v>
      </c>
      <c r="N51" s="1">
        <f t="shared" ref="N51" si="73">L51/L50-1</f>
        <v>3.4523742147263503E-2</v>
      </c>
      <c r="O51" s="16">
        <f t="shared" si="9"/>
        <v>4.6923960127180732E-2</v>
      </c>
      <c r="AD51" s="1">
        <f t="shared" si="18"/>
        <v>0.64114686594479187</v>
      </c>
      <c r="AE51" s="1">
        <f t="shared" si="19"/>
        <v>0.62951496388028894</v>
      </c>
    </row>
    <row r="52" spans="1:31">
      <c r="A52" s="8">
        <v>43931</v>
      </c>
      <c r="B52" s="13">
        <v>32</v>
      </c>
      <c r="C52" s="2">
        <f>Data!C165</f>
        <v>906864</v>
      </c>
      <c r="D52" s="2">
        <f t="shared" ref="D52" si="74">C52-C51</f>
        <v>53495</v>
      </c>
      <c r="E52" s="11">
        <f t="shared" ref="E52" si="75">H52/D52</f>
        <v>7.3857369847649318E-2</v>
      </c>
      <c r="G52" s="2">
        <f>Data!D165</f>
        <v>147577</v>
      </c>
      <c r="H52" s="3">
        <f t="shared" ref="H52" si="76">G52-G51</f>
        <v>3951</v>
      </c>
      <c r="I52" s="1">
        <f t="shared" ref="I52" si="77">G52/G51-1</f>
        <v>2.750894684806382E-2</v>
      </c>
      <c r="J52" s="16">
        <f t="shared" si="8"/>
        <v>3.0217376136715109E-2</v>
      </c>
      <c r="L52" s="2">
        <f>Data!E165</f>
        <v>18849</v>
      </c>
      <c r="M52">
        <f t="shared" ref="M52" si="78">L52-L51</f>
        <v>570</v>
      </c>
      <c r="N52" s="1">
        <f t="shared" ref="N52" si="79">L52/L51-1</f>
        <v>3.1183325127195127E-2</v>
      </c>
      <c r="O52" s="16">
        <f t="shared" si="9"/>
        <v>4.308810252321419E-2</v>
      </c>
      <c r="AD52" s="1">
        <f t="shared" si="18"/>
        <v>0.60256214732347113</v>
      </c>
      <c r="AE52" s="1">
        <f t="shared" si="19"/>
        <v>0.58823529411764708</v>
      </c>
    </row>
    <row r="53" spans="1:31">
      <c r="A53" s="8">
        <v>43932</v>
      </c>
      <c r="B53" s="13">
        <v>33</v>
      </c>
      <c r="C53" s="2">
        <f>Data!C166</f>
        <v>963473</v>
      </c>
      <c r="D53" s="2">
        <f t="shared" ref="D53" si="80">C53-C52</f>
        <v>56609</v>
      </c>
      <c r="E53" s="11">
        <f t="shared" ref="E53" si="81">H53/D53</f>
        <v>8.2919677083149318E-2</v>
      </c>
      <c r="G53" s="2">
        <f>Data!D166</f>
        <v>152271</v>
      </c>
      <c r="H53" s="3">
        <f t="shared" ref="H53" si="82">G53-G52</f>
        <v>4694</v>
      </c>
      <c r="I53" s="1">
        <f t="shared" ref="I53" si="83">G53/G52-1</f>
        <v>3.1807124416406429E-2</v>
      </c>
      <c r="J53" s="16">
        <f t="shared" si="8"/>
        <v>2.9032754375395781E-2</v>
      </c>
      <c r="L53" s="2">
        <f>Data!E166</f>
        <v>19468</v>
      </c>
      <c r="M53">
        <f t="shared" ref="M53" si="84">L53-L52</f>
        <v>619</v>
      </c>
      <c r="N53" s="1">
        <f t="shared" ref="N53" si="85">L53/L52-1</f>
        <v>3.2839938458273599E-2</v>
      </c>
      <c r="O53" s="16">
        <f t="shared" si="9"/>
        <v>3.9766821401937671E-2</v>
      </c>
      <c r="AD53" s="1">
        <f t="shared" si="18"/>
        <v>0.71587616287936562</v>
      </c>
      <c r="AE53" s="1">
        <f t="shared" si="19"/>
        <v>0.63880288957688336</v>
      </c>
    </row>
    <row r="54" spans="1:31">
      <c r="A54" s="8">
        <v>43933</v>
      </c>
      <c r="B54" s="13">
        <v>34</v>
      </c>
      <c r="C54" s="2">
        <f>Data!C167</f>
        <v>1010193</v>
      </c>
      <c r="D54" s="2">
        <f t="shared" ref="D54" si="86">C54-C53</f>
        <v>46720</v>
      </c>
      <c r="E54" s="11">
        <f t="shared" ref="E54" si="87">H54/D54</f>
        <v>8.7585616438356162E-2</v>
      </c>
      <c r="G54" s="2">
        <f>Data!D167</f>
        <v>156363</v>
      </c>
      <c r="H54" s="3">
        <f t="shared" ref="H54" si="88">G54-G53</f>
        <v>4092</v>
      </c>
      <c r="I54" s="1">
        <f t="shared" ref="I54" si="89">G54/G53-1</f>
        <v>2.6873140650550686E-2</v>
      </c>
      <c r="J54" s="16">
        <f t="shared" si="8"/>
        <v>2.7924638671975682E-2</v>
      </c>
      <c r="L54" s="2">
        <f>Data!E167</f>
        <v>19899</v>
      </c>
      <c r="M54">
        <f t="shared" ref="M54" si="90">L54-L53</f>
        <v>431</v>
      </c>
      <c r="N54" s="1">
        <f t="shared" ref="N54" si="91">L54/L53-1</f>
        <v>2.2138894596260617E-2</v>
      </c>
      <c r="O54" s="16">
        <f t="shared" si="9"/>
        <v>3.6357509448187039E-2</v>
      </c>
      <c r="AD54" s="1">
        <f t="shared" si="18"/>
        <v>0.62406588378831784</v>
      </c>
      <c r="AE54" s="1">
        <f t="shared" si="19"/>
        <v>0.44478844169246645</v>
      </c>
    </row>
    <row r="55" spans="1:31">
      <c r="A55" s="8">
        <v>43934</v>
      </c>
      <c r="B55" s="13">
        <v>35</v>
      </c>
      <c r="C55" s="2">
        <f>Data!C168</f>
        <v>1046910</v>
      </c>
      <c r="D55" s="2">
        <f t="shared" ref="D55" si="92">C55-C54</f>
        <v>36717</v>
      </c>
      <c r="E55" s="11">
        <f t="shared" ref="E55" si="93">H55/D55</f>
        <v>8.5873028842225668E-2</v>
      </c>
      <c r="G55" s="2">
        <f>Data!D168</f>
        <v>159516</v>
      </c>
      <c r="H55" s="3">
        <f t="shared" ref="H55" si="94">G55-G54</f>
        <v>3153</v>
      </c>
      <c r="I55" s="1">
        <f t="shared" ref="I55" si="95">G55/G54-1</f>
        <v>2.0164616949022385E-2</v>
      </c>
      <c r="J55" s="16">
        <f t="shared" si="8"/>
        <v>2.6818087444617746E-2</v>
      </c>
      <c r="L55" s="2">
        <f>Data!E168</f>
        <v>20465</v>
      </c>
      <c r="M55">
        <f t="shared" ref="M55" si="96">L55-L54</f>
        <v>566</v>
      </c>
      <c r="N55" s="1">
        <f t="shared" ref="N55" si="97">L55/L54-1</f>
        <v>2.8443640383938984E-2</v>
      </c>
      <c r="O55" s="16">
        <f t="shared" si="9"/>
        <v>3.4422288380197452E-2</v>
      </c>
      <c r="AD55" s="1">
        <f t="shared" si="18"/>
        <v>0.48086014945859384</v>
      </c>
      <c r="AE55" s="1">
        <f t="shared" si="19"/>
        <v>0.58410732714138291</v>
      </c>
    </row>
    <row r="56" spans="1:31">
      <c r="A56" s="8">
        <v>43935</v>
      </c>
      <c r="B56" s="13">
        <v>36</v>
      </c>
      <c r="C56" s="2">
        <f>Data!C169</f>
        <v>1073689</v>
      </c>
      <c r="D56" s="2">
        <f t="shared" ref="D56" si="98">C56-C55</f>
        <v>26779</v>
      </c>
      <c r="E56" s="11">
        <f t="shared" ref="E56" si="99">H56/D56</f>
        <v>0.11098248627655999</v>
      </c>
      <c r="G56" s="2">
        <f>Data!D169</f>
        <v>162488</v>
      </c>
      <c r="H56" s="3">
        <f t="shared" ref="H56" si="100">G56-G55</f>
        <v>2972</v>
      </c>
      <c r="I56" s="1">
        <f t="shared" ref="I56" si="101">G56/G55-1</f>
        <v>1.8631359863587438E-2</v>
      </c>
      <c r="J56" s="16">
        <f t="shared" si="8"/>
        <v>2.6204322252797833E-2</v>
      </c>
      <c r="L56" s="2">
        <f>Data!E169</f>
        <v>21067</v>
      </c>
      <c r="M56">
        <f t="shared" ref="M56" si="102">L56-L55</f>
        <v>602</v>
      </c>
      <c r="N56" s="1">
        <f t="shared" ref="N56" si="103">L56/L55-1</f>
        <v>2.9416076227705812E-2</v>
      </c>
      <c r="O56" s="16">
        <f t="shared" si="9"/>
        <v>3.2702810808338825E-2</v>
      </c>
      <c r="AD56" s="1">
        <f t="shared" si="18"/>
        <v>0.45325606222357784</v>
      </c>
      <c r="AE56" s="1">
        <f t="shared" si="19"/>
        <v>0.62125902992776061</v>
      </c>
    </row>
    <row r="57" spans="1:31">
      <c r="A57" s="8">
        <v>43936</v>
      </c>
      <c r="B57" s="13">
        <v>37</v>
      </c>
      <c r="C57" s="2">
        <f>Data!C170</f>
        <v>1117404</v>
      </c>
      <c r="D57" s="2">
        <f t="shared" ref="D57" si="104">C57-C56</f>
        <v>43715</v>
      </c>
      <c r="E57" s="11">
        <f t="shared" ref="E57" si="105">H57/D57</f>
        <v>6.1008807045636507E-2</v>
      </c>
      <c r="G57" s="2">
        <f>Data!D170</f>
        <v>165155</v>
      </c>
      <c r="H57" s="3">
        <f t="shared" ref="H57" si="106">G57-G56</f>
        <v>2667</v>
      </c>
      <c r="I57" s="1">
        <f t="shared" ref="I57" si="107">G57/G56-1</f>
        <v>1.6413519767613627E-2</v>
      </c>
      <c r="J57" s="16">
        <f t="shared" si="8"/>
        <v>2.4507395569692805E-2</v>
      </c>
      <c r="L57" s="2">
        <f>Data!E170</f>
        <v>21645</v>
      </c>
      <c r="M57">
        <f t="shared" ref="M57" si="108">L57-L56</f>
        <v>578</v>
      </c>
      <c r="N57" s="1">
        <f t="shared" ref="N57" si="109">L57/L56-1</f>
        <v>2.7436274742488331E-2</v>
      </c>
      <c r="O57" s="16">
        <f t="shared" si="9"/>
        <v>3.1047226411209446E-2</v>
      </c>
      <c r="AD57" s="1">
        <f t="shared" si="18"/>
        <v>0.40674088760103705</v>
      </c>
      <c r="AE57" s="1">
        <f t="shared" si="19"/>
        <v>0.59649122807017541</v>
      </c>
    </row>
    <row r="58" spans="1:31">
      <c r="A58" s="8">
        <v>43937</v>
      </c>
      <c r="B58" s="13">
        <v>38</v>
      </c>
      <c r="C58" s="2">
        <f>Data!C171</f>
        <v>1178403</v>
      </c>
      <c r="D58" s="2">
        <f t="shared" ref="D58" si="110">C58-C57</f>
        <v>60999</v>
      </c>
      <c r="E58" s="11">
        <f t="shared" ref="E58:E59" si="111">H58/D58</f>
        <v>6.2066591255594356E-2</v>
      </c>
      <c r="G58" s="2">
        <f>Data!D171</f>
        <v>168941</v>
      </c>
      <c r="H58" s="3">
        <f t="shared" ref="H58" si="112">G58-G57</f>
        <v>3786</v>
      </c>
      <c r="I58" s="1">
        <f t="shared" ref="I58" si="113">G58/G57-1</f>
        <v>2.2923919953982574E-2</v>
      </c>
      <c r="J58" s="16">
        <f t="shared" si="8"/>
        <v>2.3474661207032423E-2</v>
      </c>
      <c r="L58" s="2">
        <f>Data!E171</f>
        <v>22170</v>
      </c>
      <c r="M58">
        <f t="shared" ref="M58" si="114">L58-L57</f>
        <v>525</v>
      </c>
      <c r="N58" s="1">
        <f t="shared" ref="N58" si="115">L58/L57-1</f>
        <v>2.4255024255024349E-2</v>
      </c>
      <c r="O58" s="16">
        <f t="shared" si="9"/>
        <v>3.0027365157289671E-2</v>
      </c>
      <c r="AD58" s="1">
        <f t="shared" si="18"/>
        <v>0.57739820039652279</v>
      </c>
      <c r="AE58" s="1">
        <f t="shared" si="19"/>
        <v>0.54179566563467496</v>
      </c>
    </row>
    <row r="59" spans="1:31">
      <c r="A59" s="8">
        <v>43938</v>
      </c>
      <c r="B59" s="13">
        <v>39</v>
      </c>
      <c r="C59" s="2">
        <f>Data!C172</f>
        <v>1244108</v>
      </c>
      <c r="D59" s="2">
        <f>C59-C58</f>
        <v>65705</v>
      </c>
      <c r="E59" s="11">
        <f t="shared" si="111"/>
        <v>5.316185982801918E-2</v>
      </c>
      <c r="G59" s="2">
        <f>Data!D172</f>
        <v>172434</v>
      </c>
      <c r="H59" s="3">
        <f>G59-G58</f>
        <v>3493</v>
      </c>
      <c r="I59" s="1">
        <f>G59/G58-1</f>
        <v>2.06758572519401E-2</v>
      </c>
      <c r="J59" s="16">
        <f t="shared" si="8"/>
        <v>2.2498505550443321E-2</v>
      </c>
      <c r="L59" s="2">
        <f>Data!E172</f>
        <v>22745</v>
      </c>
      <c r="M59">
        <f>L59-L58</f>
        <v>575</v>
      </c>
      <c r="N59" s="1">
        <f>L59/L58-1</f>
        <v>2.5935949481280973E-2</v>
      </c>
      <c r="O59" s="16">
        <f t="shared" si="9"/>
        <v>2.9425984526160853E-2</v>
      </c>
      <c r="AD59" s="1">
        <f t="shared" si="18"/>
        <v>0.53271313100503281</v>
      </c>
      <c r="AE59" s="1">
        <f t="shared" si="19"/>
        <v>0.59339525283797734</v>
      </c>
    </row>
    <row r="60" spans="1:31">
      <c r="A60" s="8">
        <v>43939</v>
      </c>
      <c r="B60" s="13">
        <v>40</v>
      </c>
      <c r="C60" s="2">
        <f>Data!C173</f>
        <v>1305833</v>
      </c>
      <c r="D60" s="2">
        <f t="shared" ref="D60" si="116">C60-C59</f>
        <v>61725</v>
      </c>
      <c r="E60" s="11">
        <f t="shared" ref="E60" si="117">H60/D60</f>
        <v>5.6557310652085864E-2</v>
      </c>
      <c r="G60" s="2">
        <f>Data!D173</f>
        <v>175925</v>
      </c>
      <c r="H60" s="3">
        <f t="shared" ref="H60" si="118">G60-G59</f>
        <v>3491</v>
      </c>
      <c r="I60" s="1">
        <f t="shared" ref="I60" si="119">G60/G59-1</f>
        <v>2.0245427235928037E-2</v>
      </c>
      <c r="J60" s="16">
        <f t="shared" si="8"/>
        <v>2.0846834524660691E-2</v>
      </c>
      <c r="L60" s="2">
        <f>Data!E173</f>
        <v>23227</v>
      </c>
      <c r="M60">
        <f t="shared" ref="M60" si="120">L60-L59</f>
        <v>482</v>
      </c>
      <c r="N60" s="1">
        <f t="shared" ref="N60" si="121">L60/L59-1</f>
        <v>2.1191470652890843E-2</v>
      </c>
      <c r="O60" s="16">
        <f t="shared" si="9"/>
        <v>2.7959024827269547E-2</v>
      </c>
      <c r="AD60" s="1">
        <f t="shared" si="18"/>
        <v>0.53240811346652428</v>
      </c>
      <c r="AE60" s="1">
        <f t="shared" si="19"/>
        <v>0.49742002063983487</v>
      </c>
    </row>
    <row r="61" spans="1:31">
      <c r="A61" s="8">
        <v>43940</v>
      </c>
      <c r="B61" s="13">
        <v>41</v>
      </c>
      <c r="C61" s="2">
        <f>Data!C174</f>
        <v>1356541</v>
      </c>
      <c r="D61" s="2">
        <f t="shared" ref="D61" si="122">C61-C60</f>
        <v>50708</v>
      </c>
      <c r="E61" s="11">
        <f t="shared" ref="E61" si="123">H61/D61</f>
        <v>6.0089137808629803E-2</v>
      </c>
      <c r="G61" s="2">
        <f>Data!D174</f>
        <v>178972</v>
      </c>
      <c r="H61" s="3">
        <f t="shared" ref="H61" si="124">G61-G60</f>
        <v>3047</v>
      </c>
      <c r="I61" s="1">
        <f t="shared" ref="I61" si="125">G61/G60-1</f>
        <v>1.731988063095069E-2</v>
      </c>
      <c r="J61" s="16">
        <f t="shared" si="8"/>
        <v>1.9482083093289266E-2</v>
      </c>
      <c r="L61" s="2">
        <f>Data!E174</f>
        <v>23660</v>
      </c>
      <c r="M61">
        <f t="shared" ref="M61" si="126">L61-L60</f>
        <v>433</v>
      </c>
      <c r="N61" s="1">
        <f t="shared" ref="N61" si="127">L61/L60-1</f>
        <v>1.864209755887547E-2</v>
      </c>
      <c r="O61" s="16">
        <f t="shared" si="9"/>
        <v>2.7209399734996094E-2</v>
      </c>
      <c r="AD61" s="1">
        <f t="shared" si="18"/>
        <v>0.46469421991764526</v>
      </c>
      <c r="AE61" s="1">
        <f t="shared" si="19"/>
        <v>0.44685242518059853</v>
      </c>
    </row>
    <row r="62" spans="1:31">
      <c r="A62" s="8">
        <v>43941</v>
      </c>
      <c r="B62" s="13">
        <v>42</v>
      </c>
      <c r="C62" s="2">
        <f>Data!C175</f>
        <v>1398024</v>
      </c>
      <c r="D62" s="2">
        <f t="shared" ref="D62" si="128">C62-C61</f>
        <v>41483</v>
      </c>
      <c r="E62" s="11">
        <f t="shared" ref="E62" si="129">H62/D62</f>
        <v>5.4383723452980738E-2</v>
      </c>
      <c r="G62" s="2">
        <f>Data!D175</f>
        <v>181228</v>
      </c>
      <c r="H62" s="3">
        <f t="shared" ref="H62" si="130">G62-G61</f>
        <v>2256</v>
      </c>
      <c r="I62" s="1">
        <f t="shared" ref="I62" si="131">G62/G61-1</f>
        <v>1.2605323737791441E-2</v>
      </c>
      <c r="J62" s="16">
        <f t="shared" si="8"/>
        <v>1.8402184063113416E-2</v>
      </c>
      <c r="L62" s="2">
        <f>Data!E175</f>
        <v>24114</v>
      </c>
      <c r="M62">
        <f t="shared" ref="M62" si="132">L62-L61</f>
        <v>454</v>
      </c>
      <c r="N62" s="1">
        <f t="shared" ref="N62" si="133">L62/L61-1</f>
        <v>1.9188503803888368E-2</v>
      </c>
      <c r="O62" s="16">
        <f t="shared" si="9"/>
        <v>2.55453329056557E-2</v>
      </c>
      <c r="AD62" s="1">
        <f t="shared" ref="AD62" si="134">H62/PEAK_CASES</f>
        <v>0.34405978343754767</v>
      </c>
      <c r="AE62" s="1">
        <f t="shared" ref="AE62" si="135">M62/PEAK_DEATHS</f>
        <v>0.46852425180598556</v>
      </c>
    </row>
    <row r="63" spans="1:31">
      <c r="A63" s="8">
        <v>43942</v>
      </c>
      <c r="B63" s="13">
        <v>43</v>
      </c>
      <c r="C63" s="2">
        <f>Data!C176</f>
        <v>1450150</v>
      </c>
      <c r="D63" s="2">
        <f t="shared" ref="D63:D64" si="136">C63-C62</f>
        <v>52126</v>
      </c>
      <c r="E63" s="11">
        <f t="shared" ref="E63:E64" si="137">H63/D63</f>
        <v>5.2353911675555385E-2</v>
      </c>
      <c r="G63" s="2">
        <f>Data!D176</f>
        <v>183957</v>
      </c>
      <c r="H63" s="3">
        <f t="shared" ref="H63:H64" si="138">G63-G62</f>
        <v>2729</v>
      </c>
      <c r="I63" s="1">
        <f t="shared" ref="I63:I64" si="139">G63/G62-1</f>
        <v>1.5058379499856445E-2</v>
      </c>
      <c r="J63" s="16">
        <f t="shared" ref="J63:J64" si="140">SUM(I57:I63)/7</f>
        <v>1.789175829686613E-2</v>
      </c>
      <c r="L63" s="2">
        <f>Data!E176</f>
        <v>24648</v>
      </c>
      <c r="M63">
        <f t="shared" ref="M63:M64" si="141">L63-L62</f>
        <v>534</v>
      </c>
      <c r="N63" s="1">
        <f t="shared" ref="N63:N64" si="142">L63/L62-1</f>
        <v>2.2144812142324E-2</v>
      </c>
      <c r="O63" s="16">
        <f t="shared" ref="O63:O64" si="143">SUM(N55:N61)/7</f>
        <v>2.5045790471743538E-2</v>
      </c>
      <c r="AD63" s="1">
        <f t="shared" ref="AD63:AD64" si="144">H63/PEAK_CASES</f>
        <v>0.41619643129479944</v>
      </c>
      <c r="AE63" s="1">
        <f t="shared" ref="AE63:AE64" si="145">M63/PEAK_DEATHS</f>
        <v>0.55108359133126938</v>
      </c>
    </row>
    <row r="64" spans="1:31">
      <c r="A64" s="8">
        <v>43943</v>
      </c>
      <c r="B64" s="13">
        <v>44</v>
      </c>
      <c r="C64" s="2">
        <f>Data!C177</f>
        <v>1513251</v>
      </c>
      <c r="D64" s="2">
        <f t="shared" si="136"/>
        <v>63101</v>
      </c>
      <c r="E64" s="11">
        <f t="shared" si="137"/>
        <v>5.3406443637977211E-2</v>
      </c>
      <c r="G64" s="2">
        <f>Data!D177</f>
        <v>187327</v>
      </c>
      <c r="H64" s="3">
        <f t="shared" si="138"/>
        <v>3370</v>
      </c>
      <c r="I64" s="1">
        <f t="shared" si="139"/>
        <v>1.8319498578472038E-2</v>
      </c>
      <c r="J64" s="16">
        <f t="shared" si="140"/>
        <v>1.8164040984131619E-2</v>
      </c>
      <c r="L64" s="2">
        <f>Data!E177</f>
        <v>25085</v>
      </c>
      <c r="M64">
        <f t="shared" si="141"/>
        <v>437</v>
      </c>
      <c r="N64" s="1">
        <f t="shared" si="142"/>
        <v>1.7729633235962439E-2</v>
      </c>
      <c r="O64" s="16">
        <f t="shared" si="143"/>
        <v>2.3723628103164879E-2</v>
      </c>
      <c r="AD64" s="1">
        <f t="shared" si="144"/>
        <v>0.51395455238676224</v>
      </c>
      <c r="AE64" s="1">
        <f t="shared" si="145"/>
        <v>0.45098039215686275</v>
      </c>
    </row>
    <row r="65" spans="1:31">
      <c r="A65" s="8">
        <v>43944</v>
      </c>
      <c r="B65" s="13">
        <v>45</v>
      </c>
      <c r="C65" s="2">
        <f>Data!C178</f>
        <v>1579909</v>
      </c>
      <c r="D65" s="2">
        <f t="shared" ref="D65" si="146">C65-C64</f>
        <v>66658</v>
      </c>
      <c r="E65" s="11">
        <f t="shared" ref="E65" si="147">H65/D65</f>
        <v>3.9695160370848213E-2</v>
      </c>
      <c r="G65" s="2">
        <f>Data!D178</f>
        <v>189973</v>
      </c>
      <c r="H65" s="3">
        <f t="shared" ref="H65" si="148">G65-G64</f>
        <v>2646</v>
      </c>
      <c r="I65" s="1">
        <f t="shared" ref="I65" si="149">G65/G64-1</f>
        <v>1.412503269683496E-2</v>
      </c>
      <c r="J65" s="16">
        <f t="shared" ref="J65" si="150">SUM(I59:I65)/7</f>
        <v>1.6907057090253388E-2</v>
      </c>
      <c r="L65" s="2">
        <f>Data!E178</f>
        <v>25549</v>
      </c>
      <c r="M65">
        <f t="shared" ref="M65" si="151">L65-L64</f>
        <v>464</v>
      </c>
      <c r="N65" s="1">
        <f t="shared" ref="N65" si="152">L65/L64-1</f>
        <v>1.8497109826589586E-2</v>
      </c>
      <c r="O65" s="16">
        <f t="shared" ref="O65" si="153">SUM(N57:N63)/7</f>
        <v>2.2684876090967476E-2</v>
      </c>
      <c r="AD65" s="1">
        <f t="shared" ref="AD65" si="154">H65/PEAK_CASES</f>
        <v>0.40353820344669816</v>
      </c>
      <c r="AE65" s="1">
        <f t="shared" ref="AE65" si="155">M65/PEAK_DEATHS</f>
        <v>0.47884416924664602</v>
      </c>
    </row>
    <row r="66" spans="1:31">
      <c r="A66" s="8">
        <v>43945</v>
      </c>
      <c r="B66" s="13">
        <v>46</v>
      </c>
      <c r="C66" s="2">
        <f>Data!C179</f>
        <v>1642356</v>
      </c>
      <c r="D66" s="2">
        <f t="shared" ref="D66:D68" si="156">C66-C65</f>
        <v>62447</v>
      </c>
      <c r="E66" s="11">
        <f t="shared" ref="E66:E68" si="157">H66/D66</f>
        <v>4.8377023716111266E-2</v>
      </c>
      <c r="G66" s="2">
        <f>Data!D179</f>
        <v>192994</v>
      </c>
      <c r="H66" s="3">
        <f t="shared" ref="H66:H68" si="158">G66-G65</f>
        <v>3021</v>
      </c>
      <c r="I66" s="1">
        <f t="shared" ref="I66:I68" si="159">G66/G65-1</f>
        <v>1.5902259794812856E-2</v>
      </c>
      <c r="J66" s="16">
        <f t="shared" ref="J66:J68" si="160">SUM(I60:I66)/7</f>
        <v>1.6225114596378067E-2</v>
      </c>
      <c r="L66" s="2">
        <f>Data!E179</f>
        <v>25969</v>
      </c>
      <c r="M66">
        <f t="shared" ref="M66:M68" si="161">L66-L65</f>
        <v>420</v>
      </c>
      <c r="N66" s="1">
        <f t="shared" ref="N66:N68" si="162">L66/L65-1</f>
        <v>1.6438999569454715E-2</v>
      </c>
      <c r="O66" s="16">
        <f t="shared" ref="O66:O68" si="163">SUM(N58:N64)/7</f>
        <v>2.1298213018606633E-2</v>
      </c>
      <c r="AD66" s="1">
        <f t="shared" ref="AD66:AD68" si="164">H66/PEAK_CASES</f>
        <v>0.4607289919170352</v>
      </c>
      <c r="AE66" s="1">
        <f t="shared" ref="AE66:AE68" si="165">M66/PEAK_DEATHS</f>
        <v>0.43343653250773995</v>
      </c>
    </row>
    <row r="67" spans="1:31">
      <c r="A67" s="8">
        <v>43946</v>
      </c>
      <c r="B67" s="13">
        <v>47</v>
      </c>
      <c r="C67" s="2">
        <f>Data!C180</f>
        <v>1707743</v>
      </c>
      <c r="D67" s="2">
        <f t="shared" si="156"/>
        <v>65387</v>
      </c>
      <c r="E67" s="11">
        <f t="shared" si="157"/>
        <v>3.6046920641717772E-2</v>
      </c>
      <c r="G67" s="2">
        <f>Data!D180</f>
        <v>195351</v>
      </c>
      <c r="H67" s="3">
        <f t="shared" si="158"/>
        <v>2357</v>
      </c>
      <c r="I67" s="1">
        <f t="shared" si="159"/>
        <v>1.2212814906162883E-2</v>
      </c>
      <c r="J67" s="16">
        <f t="shared" si="160"/>
        <v>1.5077598549268758E-2</v>
      </c>
      <c r="L67" s="2">
        <f>Data!E180</f>
        <v>26384</v>
      </c>
      <c r="M67">
        <f t="shared" si="161"/>
        <v>415</v>
      </c>
      <c r="N67" s="1">
        <f t="shared" si="162"/>
        <v>1.5980592244599245E-2</v>
      </c>
      <c r="O67" s="16">
        <f t="shared" si="163"/>
        <v>2.0475653814544525E-2</v>
      </c>
      <c r="AD67" s="1">
        <f t="shared" si="164"/>
        <v>0.35946316913222509</v>
      </c>
      <c r="AE67" s="1">
        <f t="shared" si="165"/>
        <v>0.42827657378740969</v>
      </c>
    </row>
    <row r="68" spans="1:31">
      <c r="A68" s="8">
        <v>43947</v>
      </c>
      <c r="B68" s="13">
        <v>48</v>
      </c>
      <c r="C68" s="2">
        <f>Data!C181</f>
        <v>1757659</v>
      </c>
      <c r="D68" s="2">
        <f t="shared" si="156"/>
        <v>49916</v>
      </c>
      <c r="E68" s="11">
        <f t="shared" si="157"/>
        <v>4.6558217805913939E-2</v>
      </c>
      <c r="G68" s="2">
        <f>Data!D181</f>
        <v>197675</v>
      </c>
      <c r="H68" s="3">
        <f t="shared" si="158"/>
        <v>2324</v>
      </c>
      <c r="I68" s="1">
        <f t="shared" si="159"/>
        <v>1.1896534955029736E-2</v>
      </c>
      <c r="J68" s="16">
        <f t="shared" si="160"/>
        <v>1.4302834881280051E-2</v>
      </c>
      <c r="L68" s="2">
        <f>Data!E181</f>
        <v>26644</v>
      </c>
      <c r="M68">
        <f t="shared" si="161"/>
        <v>260</v>
      </c>
      <c r="N68" s="1">
        <f t="shared" si="162"/>
        <v>9.8544572468162173E-3</v>
      </c>
      <c r="O68" s="16">
        <f t="shared" si="163"/>
        <v>1.9118946684283631E-2</v>
      </c>
      <c r="AD68" s="1">
        <f t="shared" si="164"/>
        <v>0.35443037974683544</v>
      </c>
      <c r="AE68" s="1">
        <f t="shared" si="165"/>
        <v>0.26831785345717235</v>
      </c>
    </row>
    <row r="69" spans="1:31">
      <c r="A69" s="8">
        <v>43948</v>
      </c>
      <c r="B69" s="13">
        <v>49</v>
      </c>
      <c r="C69" s="2">
        <f>Data!C182</f>
        <v>1789662</v>
      </c>
      <c r="D69" s="2">
        <f t="shared" ref="D69" si="166">C69-C68</f>
        <v>32003</v>
      </c>
      <c r="E69" s="11">
        <f t="shared" ref="E69" si="167">H69/D69</f>
        <v>5.433865575102334E-2</v>
      </c>
      <c r="G69" s="2">
        <f>Data!D182</f>
        <v>199414</v>
      </c>
      <c r="H69" s="3">
        <f t="shared" ref="H69" si="168">G69-G68</f>
        <v>1739</v>
      </c>
      <c r="I69" s="1">
        <f t="shared" ref="I69" si="169">G69/G68-1</f>
        <v>8.7972682433286042E-3</v>
      </c>
      <c r="J69" s="16">
        <f t="shared" ref="J69" si="170">SUM(I63:I69)/7</f>
        <v>1.3758826953499646E-2</v>
      </c>
      <c r="L69" s="2">
        <f>Data!E182</f>
        <v>26977</v>
      </c>
      <c r="M69">
        <f t="shared" ref="M69" si="171">L69-L68</f>
        <v>333</v>
      </c>
      <c r="N69" s="1">
        <f t="shared" ref="N69" si="172">L69/L68-1</f>
        <v>1.2498123404894201E-2</v>
      </c>
      <c r="O69" s="16">
        <f t="shared" ref="O69" si="173">SUM(N61:N67)/7</f>
        <v>1.8374535483099117E-2</v>
      </c>
      <c r="AD69" s="1">
        <f t="shared" ref="AD69" si="174">H69/PEAK_CASES</f>
        <v>0.26521274973310965</v>
      </c>
      <c r="AE69" s="1">
        <f t="shared" ref="AE69" si="175">M69/PEAK_DEATHS</f>
        <v>0.34365325077399383</v>
      </c>
    </row>
    <row r="70" spans="1:31">
      <c r="A70" s="8">
        <v>43949</v>
      </c>
      <c r="B70" s="13">
        <v>50</v>
      </c>
      <c r="C70" s="2">
        <f>Data!C183</f>
        <v>1846934</v>
      </c>
      <c r="D70" s="2">
        <f t="shared" ref="D70" si="176">C70-C69</f>
        <v>57272</v>
      </c>
      <c r="E70" s="11">
        <f t="shared" ref="E70" si="177">H70/D70</f>
        <v>3.6509987428411786E-2</v>
      </c>
      <c r="G70" s="2">
        <f>Data!D183</f>
        <v>201505</v>
      </c>
      <c r="H70" s="3">
        <f t="shared" ref="H70" si="178">G70-G69</f>
        <v>2091</v>
      </c>
      <c r="I70" s="1">
        <f t="shared" ref="I70" si="179">G70/G69-1</f>
        <v>1.0485723168884853E-2</v>
      </c>
      <c r="J70" s="16">
        <f t="shared" ref="J70" si="180">SUM(I64:I70)/7</f>
        <v>1.3105590334789419E-2</v>
      </c>
      <c r="L70" s="2">
        <f>Data!E183</f>
        <v>27359</v>
      </c>
      <c r="M70">
        <f t="shared" ref="M70" si="181">L70-L69</f>
        <v>382</v>
      </c>
      <c r="N70" s="1">
        <f t="shared" ref="N70" si="182">L70/L69-1</f>
        <v>1.4160210549727603E-2</v>
      </c>
      <c r="O70" s="16">
        <f t="shared" ref="O70" si="183">SUM(N62:N68)/7</f>
        <v>1.7119158295662081E-2</v>
      </c>
      <c r="AD70" s="1">
        <f t="shared" ref="AD70" si="184">H70/PEAK_CASES</f>
        <v>0.31889583651059938</v>
      </c>
      <c r="AE70" s="1">
        <f t="shared" ref="AE70" si="185">M70/PEAK_DEATHS</f>
        <v>0.39422084623323012</v>
      </c>
    </row>
    <row r="71" spans="1:31">
      <c r="A71" s="8">
        <v>43950</v>
      </c>
      <c r="B71" s="13">
        <v>51</v>
      </c>
      <c r="H71" s="3"/>
      <c r="N71" s="1"/>
      <c r="O71" s="16"/>
    </row>
    <row r="72" spans="1:31">
      <c r="A72" s="8"/>
      <c r="H72" s="3"/>
      <c r="N72" s="1"/>
      <c r="O72" s="16"/>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AE62"/>
  <sheetViews>
    <sheetView tabSelected="1" workbookViewId="0">
      <selection activeCell="A60" sqref="A60:O6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29</v>
      </c>
      <c r="B1" s="24"/>
      <c r="C1" s="24"/>
      <c r="D1" s="24"/>
      <c r="E1" s="24"/>
      <c r="F1" s="24"/>
      <c r="G1" s="24"/>
      <c r="H1" s="24"/>
      <c r="I1" s="24"/>
      <c r="J1" s="24"/>
      <c r="K1" s="24"/>
      <c r="L1" s="24"/>
      <c r="M1" s="24"/>
      <c r="N1" s="24"/>
      <c r="O1" s="17"/>
      <c r="P1" s="12" t="s">
        <v>30</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Data!C188</f>
        <v>0</v>
      </c>
      <c r="G6" s="2">
        <f>Data!D188</f>
        <v>35</v>
      </c>
      <c r="H6" s="3"/>
      <c r="L6" s="2">
        <f>Data!E188</f>
        <v>0</v>
      </c>
      <c r="M6">
        <f t="shared" ref="M6:M46" si="0">L6-L5</f>
        <v>0</v>
      </c>
      <c r="N6" s="1"/>
      <c r="O6" s="16"/>
    </row>
    <row r="7" spans="1:31">
      <c r="A7" s="8">
        <v>43895</v>
      </c>
      <c r="C7" s="2">
        <f>Data!C189</f>
        <v>0</v>
      </c>
      <c r="D7" s="2">
        <f t="shared" ref="D7:D46" si="1">C7-C6</f>
        <v>0</v>
      </c>
      <c r="G7" s="2">
        <f>Data!D189</f>
        <v>94</v>
      </c>
      <c r="H7" s="3">
        <f t="shared" ref="H7:H25" si="2">G7-G6</f>
        <v>59</v>
      </c>
      <c r="I7" s="1">
        <f t="shared" ref="I7:I46" si="3">G7/G6-1</f>
        <v>1.6857142857142855</v>
      </c>
      <c r="L7" s="2">
        <f>Data!E189</f>
        <v>0</v>
      </c>
      <c r="M7">
        <f t="shared" si="0"/>
        <v>0</v>
      </c>
      <c r="N7" s="1"/>
      <c r="O7" s="16"/>
      <c r="AD7" s="1" t="e">
        <f>H7/PEAK_CASES_SE</f>
        <v>#NAME?</v>
      </c>
      <c r="AE7" s="1" t="e">
        <f>M7/PEAK_DEATHS_SE</f>
        <v>#NAME?</v>
      </c>
    </row>
    <row r="8" spans="1:31">
      <c r="A8" s="8">
        <v>43896</v>
      </c>
      <c r="C8" s="2">
        <f>Data!C190</f>
        <v>0</v>
      </c>
      <c r="D8" s="2">
        <f t="shared" si="1"/>
        <v>0</v>
      </c>
      <c r="G8" s="2">
        <f>Data!D190</f>
        <v>101</v>
      </c>
      <c r="H8" s="3">
        <f t="shared" si="2"/>
        <v>7</v>
      </c>
      <c r="I8" s="1">
        <f t="shared" si="3"/>
        <v>7.4468085106383031E-2</v>
      </c>
      <c r="L8" s="2">
        <f>Data!E190</f>
        <v>0</v>
      </c>
      <c r="M8">
        <f t="shared" si="0"/>
        <v>0</v>
      </c>
      <c r="N8" s="1"/>
      <c r="O8" s="16"/>
    </row>
    <row r="9" spans="1:31">
      <c r="A9" s="8">
        <v>43897</v>
      </c>
      <c r="C9" s="2">
        <f>Data!C191</f>
        <v>0</v>
      </c>
      <c r="D9" s="2">
        <f t="shared" si="1"/>
        <v>0</v>
      </c>
      <c r="G9" s="2">
        <f>Data!D191</f>
        <v>161</v>
      </c>
      <c r="H9" s="3">
        <f t="shared" si="2"/>
        <v>60</v>
      </c>
      <c r="I9" s="1">
        <f t="shared" si="3"/>
        <v>0.59405940594059414</v>
      </c>
      <c r="L9" s="2">
        <f>Data!E191</f>
        <v>0</v>
      </c>
      <c r="M9">
        <f t="shared" si="0"/>
        <v>0</v>
      </c>
      <c r="N9" s="1"/>
      <c r="O9" s="16"/>
    </row>
    <row r="10" spans="1:31">
      <c r="A10" s="8">
        <v>43898</v>
      </c>
      <c r="C10" s="2">
        <f>Data!C192</f>
        <v>0</v>
      </c>
      <c r="D10" s="2">
        <f t="shared" si="1"/>
        <v>0</v>
      </c>
      <c r="G10" s="2">
        <f>Data!D192</f>
        <v>203</v>
      </c>
      <c r="H10" s="3">
        <f t="shared" si="2"/>
        <v>42</v>
      </c>
      <c r="I10" s="1">
        <f t="shared" si="3"/>
        <v>0.26086956521739135</v>
      </c>
      <c r="L10" s="2">
        <f>Data!E192</f>
        <v>0</v>
      </c>
      <c r="M10">
        <f t="shared" si="0"/>
        <v>0</v>
      </c>
      <c r="N10" s="1"/>
      <c r="O10" s="16"/>
    </row>
    <row r="11" spans="1:31">
      <c r="A11" s="8">
        <v>43899</v>
      </c>
      <c r="C11" s="2">
        <f>Data!C193</f>
        <v>0</v>
      </c>
      <c r="D11" s="2">
        <f t="shared" si="1"/>
        <v>0</v>
      </c>
      <c r="G11" s="2">
        <f>Data!D193</f>
        <v>248</v>
      </c>
      <c r="H11" s="3">
        <f t="shared" si="2"/>
        <v>45</v>
      </c>
      <c r="I11" s="1">
        <f t="shared" si="3"/>
        <v>0.2216748768472907</v>
      </c>
      <c r="L11" s="2">
        <f>Data!E193</f>
        <v>0</v>
      </c>
      <c r="M11">
        <f t="shared" si="0"/>
        <v>0</v>
      </c>
      <c r="N11" s="1"/>
      <c r="O11" s="16"/>
    </row>
    <row r="12" spans="1:31">
      <c r="A12" s="8">
        <v>43900</v>
      </c>
      <c r="C12" s="2">
        <f>Data!C194</f>
        <v>0</v>
      </c>
      <c r="D12" s="2">
        <f t="shared" si="1"/>
        <v>0</v>
      </c>
      <c r="G12" s="2">
        <f>Data!D194</f>
        <v>355</v>
      </c>
      <c r="H12" s="3">
        <f t="shared" si="2"/>
        <v>107</v>
      </c>
      <c r="I12" s="1">
        <f t="shared" si="3"/>
        <v>0.43145161290322576</v>
      </c>
      <c r="L12" s="2">
        <f>Data!E194</f>
        <v>0</v>
      </c>
      <c r="M12">
        <f t="shared" si="0"/>
        <v>0</v>
      </c>
      <c r="N12" s="1"/>
      <c r="O12" s="16"/>
    </row>
    <row r="13" spans="1:31">
      <c r="A13" s="8">
        <v>43901</v>
      </c>
      <c r="C13" s="2">
        <f>Data!C195</f>
        <v>0</v>
      </c>
      <c r="D13" s="2">
        <f t="shared" si="1"/>
        <v>0</v>
      </c>
      <c r="G13" s="2">
        <f>Data!D195</f>
        <v>500</v>
      </c>
      <c r="H13" s="3">
        <f t="shared" si="2"/>
        <v>145</v>
      </c>
      <c r="I13" s="1">
        <f t="shared" si="3"/>
        <v>0.40845070422535201</v>
      </c>
      <c r="L13" s="2">
        <f>Data!E195</f>
        <v>1</v>
      </c>
      <c r="M13">
        <f t="shared" si="0"/>
        <v>1</v>
      </c>
      <c r="N13" s="1"/>
      <c r="O13" s="16"/>
    </row>
    <row r="14" spans="1:31">
      <c r="A14" s="8">
        <v>43902</v>
      </c>
      <c r="C14" s="2">
        <f>Data!C196</f>
        <v>0</v>
      </c>
      <c r="D14" s="2">
        <f t="shared" si="1"/>
        <v>0</v>
      </c>
      <c r="G14" s="2">
        <f>Data!D196</f>
        <v>599</v>
      </c>
      <c r="H14" s="3">
        <f t="shared" si="2"/>
        <v>99</v>
      </c>
      <c r="I14" s="1">
        <f t="shared" si="3"/>
        <v>0.19799999999999995</v>
      </c>
      <c r="J14" s="16">
        <f t="shared" ref="J14:J53" si="4">SUM(I6:I12)/7</f>
        <v>0.46689111881845297</v>
      </c>
      <c r="L14" s="2">
        <f>Data!E196</f>
        <v>1</v>
      </c>
      <c r="M14">
        <f t="shared" si="0"/>
        <v>0</v>
      </c>
      <c r="N14" s="1">
        <f t="shared" ref="N14:N46" si="5">L14/L13-1</f>
        <v>0</v>
      </c>
      <c r="O14" s="16"/>
    </row>
    <row r="15" spans="1:31">
      <c r="A15" s="8">
        <v>43903</v>
      </c>
      <c r="C15" s="2">
        <f>Data!C197</f>
        <v>0</v>
      </c>
      <c r="D15" s="2">
        <f t="shared" si="1"/>
        <v>0</v>
      </c>
      <c r="G15" s="2">
        <f>Data!D197</f>
        <v>814</v>
      </c>
      <c r="H15" s="3">
        <f t="shared" si="2"/>
        <v>215</v>
      </c>
      <c r="I15" s="1">
        <f t="shared" si="3"/>
        <v>0.35893155258764597</v>
      </c>
      <c r="J15" s="16">
        <f t="shared" si="4"/>
        <v>0.52524121942207469</v>
      </c>
      <c r="L15" s="2">
        <f>Data!E197</f>
        <v>1</v>
      </c>
      <c r="M15">
        <f t="shared" si="0"/>
        <v>0</v>
      </c>
      <c r="N15" s="1">
        <f t="shared" si="5"/>
        <v>0</v>
      </c>
      <c r="O15" s="16"/>
    </row>
    <row r="16" spans="1:31">
      <c r="A16" s="8">
        <v>43904</v>
      </c>
      <c r="C16" s="2">
        <f>Data!C198</f>
        <v>0</v>
      </c>
      <c r="D16" s="2">
        <f t="shared" si="1"/>
        <v>0</v>
      </c>
      <c r="G16" s="2">
        <f>Data!D198</f>
        <v>961</v>
      </c>
      <c r="H16" s="3">
        <f t="shared" si="2"/>
        <v>147</v>
      </c>
      <c r="I16" s="1">
        <f t="shared" si="3"/>
        <v>0.1805896805896805</v>
      </c>
      <c r="J16" s="16">
        <f t="shared" si="4"/>
        <v>0.31271060717717669</v>
      </c>
      <c r="L16" s="2">
        <f>Data!E198</f>
        <v>2</v>
      </c>
      <c r="M16">
        <f t="shared" si="0"/>
        <v>1</v>
      </c>
      <c r="N16" s="1">
        <f t="shared" si="5"/>
        <v>1</v>
      </c>
      <c r="O16" s="16"/>
    </row>
    <row r="17" spans="1:15">
      <c r="A17" s="8">
        <v>43905</v>
      </c>
      <c r="C17" s="2">
        <f>Data!C199</f>
        <v>0</v>
      </c>
      <c r="D17" s="2">
        <f t="shared" si="1"/>
        <v>0</v>
      </c>
      <c r="G17" s="2">
        <f>Data!D199</f>
        <v>1022</v>
      </c>
      <c r="H17" s="3">
        <f t="shared" si="2"/>
        <v>61</v>
      </c>
      <c r="I17" s="1">
        <f t="shared" si="3"/>
        <v>6.347554630593133E-2</v>
      </c>
      <c r="J17" s="16">
        <f t="shared" si="4"/>
        <v>0.35334824538878568</v>
      </c>
      <c r="L17" s="2">
        <f>Data!E199</f>
        <v>3</v>
      </c>
      <c r="M17">
        <f t="shared" si="0"/>
        <v>1</v>
      </c>
      <c r="N17" s="1">
        <f t="shared" si="5"/>
        <v>0.5</v>
      </c>
      <c r="O17" s="16"/>
    </row>
    <row r="18" spans="1:15">
      <c r="A18" s="8">
        <v>43906</v>
      </c>
      <c r="C18" s="2">
        <f>Data!C200</f>
        <v>0</v>
      </c>
      <c r="D18" s="2">
        <f t="shared" si="1"/>
        <v>0</v>
      </c>
      <c r="G18" s="2">
        <f>Data!D200</f>
        <v>1103</v>
      </c>
      <c r="H18" s="3">
        <f t="shared" si="2"/>
        <v>81</v>
      </c>
      <c r="I18" s="1">
        <f t="shared" si="3"/>
        <v>7.9256360078277854E-2</v>
      </c>
      <c r="J18" s="16">
        <f t="shared" si="4"/>
        <v>0.29428114176722658</v>
      </c>
      <c r="L18" s="2">
        <f>Data!E200</f>
        <v>6</v>
      </c>
      <c r="M18">
        <f t="shared" si="0"/>
        <v>3</v>
      </c>
      <c r="N18" s="1">
        <f t="shared" si="5"/>
        <v>1</v>
      </c>
      <c r="O18" s="16"/>
    </row>
    <row r="19" spans="1:15">
      <c r="A19" s="8">
        <v>43907</v>
      </c>
      <c r="C19" s="2">
        <f>Data!C201</f>
        <v>0</v>
      </c>
      <c r="D19" s="2">
        <f t="shared" si="1"/>
        <v>0</v>
      </c>
      <c r="G19" s="2">
        <f>Data!D201</f>
        <v>1190</v>
      </c>
      <c r="H19" s="3">
        <f t="shared" si="2"/>
        <v>87</v>
      </c>
      <c r="I19" s="1">
        <f t="shared" si="3"/>
        <v>7.8875793291024454E-2</v>
      </c>
      <c r="J19" s="16">
        <f t="shared" si="4"/>
        <v>0.26608199620844658</v>
      </c>
      <c r="L19" s="2">
        <f>Data!E201</f>
        <v>7</v>
      </c>
      <c r="M19">
        <f t="shared" si="0"/>
        <v>1</v>
      </c>
      <c r="N19" s="1">
        <f t="shared" si="5"/>
        <v>0.16666666666666674</v>
      </c>
      <c r="O19" s="16"/>
    </row>
    <row r="20" spans="1:15">
      <c r="A20" s="8">
        <v>43908</v>
      </c>
      <c r="C20" s="2">
        <f>Data!C202</f>
        <v>0</v>
      </c>
      <c r="D20" s="2">
        <f t="shared" si="1"/>
        <v>0</v>
      </c>
      <c r="G20" s="2">
        <f>Data!D202</f>
        <v>1279</v>
      </c>
      <c r="H20" s="3">
        <f t="shared" si="2"/>
        <v>89</v>
      </c>
      <c r="I20" s="1">
        <f t="shared" si="3"/>
        <v>7.4789915966386511E-2</v>
      </c>
      <c r="J20" s="16">
        <f>SUM(I12:I18)/7</f>
        <v>0.24573649381287335</v>
      </c>
      <c r="L20" s="2">
        <f>Data!E202</f>
        <v>10</v>
      </c>
      <c r="M20">
        <f t="shared" si="0"/>
        <v>3</v>
      </c>
      <c r="N20" s="1">
        <f t="shared" si="5"/>
        <v>0.4285714285714286</v>
      </c>
      <c r="O20" s="16">
        <f t="shared" ref="O20:O53" si="6">SUM(N14:N20)/7</f>
        <v>0.44217687074829942</v>
      </c>
    </row>
    <row r="21" spans="1:15">
      <c r="A21" s="8">
        <v>43909</v>
      </c>
      <c r="C21" s="2">
        <f>Data!C203</f>
        <v>0</v>
      </c>
      <c r="D21" s="2">
        <f t="shared" si="1"/>
        <v>0</v>
      </c>
      <c r="G21" s="2">
        <f>Data!D203</f>
        <v>1439</v>
      </c>
      <c r="H21" s="3">
        <f t="shared" si="2"/>
        <v>160</v>
      </c>
      <c r="I21" s="1">
        <f t="shared" si="3"/>
        <v>0.12509773260359647</v>
      </c>
      <c r="J21" s="16">
        <f t="shared" si="4"/>
        <v>0.19536851958255888</v>
      </c>
      <c r="L21" s="2">
        <f>Data!E203</f>
        <v>11</v>
      </c>
      <c r="M21">
        <f t="shared" si="0"/>
        <v>1</v>
      </c>
      <c r="N21" s="1">
        <f t="shared" si="5"/>
        <v>0.10000000000000009</v>
      </c>
      <c r="O21" s="16">
        <f t="shared" si="6"/>
        <v>0.45646258503401371</v>
      </c>
    </row>
    <row r="22" spans="1:15">
      <c r="A22" s="8">
        <v>43910</v>
      </c>
      <c r="C22" s="2">
        <f>Data!C204</f>
        <v>0</v>
      </c>
      <c r="D22" s="2">
        <f t="shared" si="1"/>
        <v>0</v>
      </c>
      <c r="G22" s="2">
        <f>Data!D204</f>
        <v>1639</v>
      </c>
      <c r="H22" s="3">
        <f t="shared" si="2"/>
        <v>200</v>
      </c>
      <c r="I22" s="1">
        <f t="shared" si="3"/>
        <v>0.13898540653231417</v>
      </c>
      <c r="J22" s="16">
        <f t="shared" si="4"/>
        <v>0.14770269268842093</v>
      </c>
      <c r="L22" s="2">
        <f>Data!E204</f>
        <v>16</v>
      </c>
      <c r="M22">
        <f t="shared" si="0"/>
        <v>5</v>
      </c>
      <c r="N22" s="1">
        <f t="shared" si="5"/>
        <v>0.45454545454545459</v>
      </c>
      <c r="O22" s="16">
        <f t="shared" si="6"/>
        <v>0.52139764996907867</v>
      </c>
    </row>
    <row r="23" spans="1:15">
      <c r="A23" s="8">
        <v>43911</v>
      </c>
      <c r="C23" s="2">
        <f>Data!C205</f>
        <v>0</v>
      </c>
      <c r="D23" s="2">
        <f t="shared" si="1"/>
        <v>0</v>
      </c>
      <c r="G23" s="2">
        <f>Data!D205</f>
        <v>1763</v>
      </c>
      <c r="H23" s="3">
        <f t="shared" si="2"/>
        <v>124</v>
      </c>
      <c r="I23" s="1">
        <f t="shared" si="3"/>
        <v>7.5655887736424621E-2</v>
      </c>
      <c r="J23" s="16">
        <f t="shared" si="4"/>
        <v>0.1372880830603633</v>
      </c>
      <c r="L23" s="2">
        <f>Data!E205</f>
        <v>20</v>
      </c>
      <c r="M23">
        <f t="shared" si="0"/>
        <v>4</v>
      </c>
      <c r="N23" s="1">
        <f t="shared" si="5"/>
        <v>0.25</v>
      </c>
      <c r="O23" s="16">
        <f t="shared" si="6"/>
        <v>0.41425479282622141</v>
      </c>
    </row>
    <row r="24" spans="1:15">
      <c r="A24" s="8">
        <v>43912</v>
      </c>
      <c r="C24" s="2">
        <f>Data!C206</f>
        <v>0</v>
      </c>
      <c r="D24" s="2">
        <f t="shared" si="1"/>
        <v>0</v>
      </c>
      <c r="G24" s="2">
        <f>Data!D206</f>
        <v>1934</v>
      </c>
      <c r="H24" s="3">
        <f t="shared" si="2"/>
        <v>171</v>
      </c>
      <c r="I24" s="1">
        <f t="shared" si="3"/>
        <v>9.6993760635280868E-2</v>
      </c>
      <c r="J24" s="16">
        <f t="shared" si="4"/>
        <v>0.10586720505245875</v>
      </c>
      <c r="L24" s="2">
        <f>Data!E206</f>
        <v>21</v>
      </c>
      <c r="M24">
        <f t="shared" si="0"/>
        <v>1</v>
      </c>
      <c r="N24" s="1">
        <f t="shared" si="5"/>
        <v>5.0000000000000044E-2</v>
      </c>
      <c r="O24" s="16">
        <f t="shared" si="6"/>
        <v>0.34996907854050718</v>
      </c>
    </row>
    <row r="25" spans="1:15">
      <c r="A25" s="8">
        <v>43913</v>
      </c>
      <c r="C25" s="2">
        <f>Data!C207</f>
        <v>0</v>
      </c>
      <c r="D25" s="2">
        <f t="shared" si="1"/>
        <v>0</v>
      </c>
      <c r="G25" s="2">
        <f>Data!D207</f>
        <v>2046</v>
      </c>
      <c r="H25" s="3">
        <f t="shared" si="2"/>
        <v>112</v>
      </c>
      <c r="I25" s="1">
        <f t="shared" si="3"/>
        <v>5.7911065149948371E-2</v>
      </c>
      <c r="J25" s="16">
        <f t="shared" si="4"/>
        <v>9.0876663216279338E-2</v>
      </c>
      <c r="L25" s="2">
        <f>Data!E207</f>
        <v>25</v>
      </c>
      <c r="M25">
        <f t="shared" si="0"/>
        <v>4</v>
      </c>
      <c r="N25" s="1">
        <f t="shared" si="5"/>
        <v>0.19047619047619047</v>
      </c>
      <c r="O25" s="16">
        <f t="shared" si="6"/>
        <v>0.23432282003710578</v>
      </c>
    </row>
    <row r="26" spans="1:15">
      <c r="A26" s="8">
        <v>43914</v>
      </c>
      <c r="C26" s="2">
        <f>Data!C208</f>
        <v>0</v>
      </c>
      <c r="D26" s="2">
        <f t="shared" si="1"/>
        <v>0</v>
      </c>
      <c r="G26" s="2">
        <f>Data!D208</f>
        <v>2286</v>
      </c>
      <c r="H26" s="3">
        <f>G26-G25</f>
        <v>240</v>
      </c>
      <c r="I26" s="1">
        <f t="shared" si="3"/>
        <v>0.11730205278592365</v>
      </c>
      <c r="J26" s="16">
        <f t="shared" si="4"/>
        <v>9.5664979549043558E-2</v>
      </c>
      <c r="L26" s="2">
        <f>Data!E208</f>
        <v>36</v>
      </c>
      <c r="M26">
        <f t="shared" si="0"/>
        <v>11</v>
      </c>
      <c r="N26" s="1">
        <f t="shared" si="5"/>
        <v>0.43999999999999995</v>
      </c>
      <c r="O26" s="16">
        <f t="shared" si="6"/>
        <v>0.2733704390847248</v>
      </c>
    </row>
    <row r="27" spans="1:15">
      <c r="A27" s="8">
        <v>43915</v>
      </c>
      <c r="C27" s="2">
        <f>Data!C209</f>
        <v>0</v>
      </c>
      <c r="D27" s="2">
        <f t="shared" si="1"/>
        <v>0</v>
      </c>
      <c r="G27" s="2">
        <f>Data!D209</f>
        <v>2526</v>
      </c>
      <c r="H27" s="3">
        <f>G27-G26</f>
        <v>240</v>
      </c>
      <c r="I27" s="1">
        <f t="shared" si="3"/>
        <v>0.10498687664042006</v>
      </c>
      <c r="J27" s="16">
        <f t="shared" si="4"/>
        <v>9.2615651702139354E-2</v>
      </c>
      <c r="L27" s="2">
        <f>Data!E209</f>
        <v>62</v>
      </c>
      <c r="M27">
        <f t="shared" si="0"/>
        <v>26</v>
      </c>
      <c r="N27" s="1">
        <f t="shared" si="5"/>
        <v>0.72222222222222232</v>
      </c>
      <c r="O27" s="16">
        <f t="shared" si="6"/>
        <v>0.31532055246340962</v>
      </c>
    </row>
    <row r="28" spans="1:15">
      <c r="A28" s="8">
        <v>43916</v>
      </c>
      <c r="C28" s="2">
        <f>Data!C210</f>
        <v>0</v>
      </c>
      <c r="D28" s="2">
        <f t="shared" si="1"/>
        <v>0</v>
      </c>
      <c r="G28" s="2">
        <f>Data!D210</f>
        <v>2840</v>
      </c>
      <c r="H28" s="3">
        <f>G28-G27</f>
        <v>314</v>
      </c>
      <c r="I28" s="1">
        <f t="shared" si="3"/>
        <v>0.12430720506729998</v>
      </c>
      <c r="J28" s="16">
        <f t="shared" si="4"/>
        <v>9.8105117344267814E-2</v>
      </c>
      <c r="L28" s="2">
        <f>Data!E210</f>
        <v>77</v>
      </c>
      <c r="M28">
        <f t="shared" si="0"/>
        <v>15</v>
      </c>
      <c r="N28" s="1">
        <f t="shared" si="5"/>
        <v>0.24193548387096775</v>
      </c>
      <c r="O28" s="16">
        <f t="shared" si="6"/>
        <v>0.33559705015926217</v>
      </c>
    </row>
    <row r="29" spans="1:15">
      <c r="A29" s="8">
        <v>43917</v>
      </c>
      <c r="C29" s="2">
        <f>Data!C211</f>
        <v>0</v>
      </c>
      <c r="D29" s="2">
        <f t="shared" si="1"/>
        <v>0</v>
      </c>
      <c r="G29" s="2">
        <f>Data!D211</f>
        <v>3069</v>
      </c>
      <c r="H29" s="3">
        <f t="shared" ref="H29:H46" si="7">G29-G28</f>
        <v>229</v>
      </c>
      <c r="I29" s="1">
        <f t="shared" si="3"/>
        <v>8.0633802816901357E-2</v>
      </c>
      <c r="J29" s="16">
        <f t="shared" si="4"/>
        <v>0.10241896886912974</v>
      </c>
      <c r="L29" s="2">
        <f>Data!E211</f>
        <v>105</v>
      </c>
      <c r="M29">
        <f t="shared" si="0"/>
        <v>28</v>
      </c>
      <c r="N29" s="1">
        <f t="shared" si="5"/>
        <v>0.36363636363636354</v>
      </c>
      <c r="O29" s="16">
        <f t="shared" si="6"/>
        <v>0.32261003717224918</v>
      </c>
    </row>
    <row r="30" spans="1:15">
      <c r="A30" s="8">
        <v>43918</v>
      </c>
      <c r="C30" s="2">
        <f>Data!C212</f>
        <v>0</v>
      </c>
      <c r="D30" s="2">
        <f t="shared" si="1"/>
        <v>0</v>
      </c>
      <c r="G30" s="2">
        <f>Data!D212</f>
        <v>3447</v>
      </c>
      <c r="H30" s="3">
        <f t="shared" si="7"/>
        <v>378</v>
      </c>
      <c r="I30" s="1">
        <f t="shared" si="3"/>
        <v>0.12316715542521983</v>
      </c>
      <c r="J30" s="16">
        <f t="shared" si="4"/>
        <v>0.10230603636394453</v>
      </c>
      <c r="L30" s="2">
        <f>Data!E212</f>
        <v>105</v>
      </c>
      <c r="M30">
        <f t="shared" si="0"/>
        <v>0</v>
      </c>
      <c r="N30" s="1">
        <f t="shared" si="5"/>
        <v>0</v>
      </c>
      <c r="O30" s="16">
        <f t="shared" si="6"/>
        <v>0.28689575145796342</v>
      </c>
    </row>
    <row r="31" spans="1:15">
      <c r="A31" s="8">
        <v>43919</v>
      </c>
      <c r="C31" s="2">
        <f>Data!C213</f>
        <v>0</v>
      </c>
      <c r="D31" s="2">
        <f t="shared" si="1"/>
        <v>0</v>
      </c>
      <c r="G31" s="2">
        <f>Data!D213</f>
        <v>3700</v>
      </c>
      <c r="H31" s="3">
        <f t="shared" si="7"/>
        <v>253</v>
      </c>
      <c r="I31" s="1">
        <f t="shared" si="3"/>
        <v>7.3397156948070696E-2</v>
      </c>
      <c r="J31" s="16">
        <f t="shared" si="4"/>
        <v>9.3970092976028416E-2</v>
      </c>
      <c r="L31" s="2">
        <f>Data!E213</f>
        <v>110</v>
      </c>
      <c r="M31">
        <f t="shared" si="0"/>
        <v>5</v>
      </c>
      <c r="N31" s="1">
        <f t="shared" si="5"/>
        <v>4.7619047619047672E-2</v>
      </c>
      <c r="O31" s="16">
        <f t="shared" si="6"/>
        <v>0.28655561540354169</v>
      </c>
    </row>
    <row r="32" spans="1:15">
      <c r="A32" s="8">
        <v>43920</v>
      </c>
      <c r="C32" s="2">
        <f>Data!C214</f>
        <v>0</v>
      </c>
      <c r="D32" s="2">
        <f t="shared" si="1"/>
        <v>0</v>
      </c>
      <c r="G32" s="2">
        <f>Data!D214</f>
        <v>4028</v>
      </c>
      <c r="H32" s="3">
        <f t="shared" si="7"/>
        <v>328</v>
      </c>
      <c r="I32" s="1">
        <f t="shared" si="3"/>
        <v>8.8648648648648631E-2</v>
      </c>
      <c r="J32" s="16">
        <f t="shared" si="4"/>
        <v>0.10075741693157059</v>
      </c>
      <c r="L32" s="2">
        <f>Data!E214</f>
        <v>146</v>
      </c>
      <c r="M32">
        <f t="shared" si="0"/>
        <v>36</v>
      </c>
      <c r="N32" s="1">
        <f t="shared" si="5"/>
        <v>0.32727272727272738</v>
      </c>
      <c r="O32" s="16">
        <f t="shared" si="6"/>
        <v>0.30609797780304693</v>
      </c>
    </row>
    <row r="33" spans="1:15">
      <c r="A33" s="8">
        <v>43921</v>
      </c>
      <c r="C33" s="2">
        <f>Data!C215</f>
        <v>0</v>
      </c>
      <c r="D33" s="2">
        <f t="shared" si="1"/>
        <v>0</v>
      </c>
      <c r="G33" s="2">
        <f>Data!D215</f>
        <v>4435</v>
      </c>
      <c r="H33" s="3">
        <f t="shared" si="7"/>
        <v>407</v>
      </c>
      <c r="I33" s="1">
        <f t="shared" si="3"/>
        <v>0.10104270109235358</v>
      </c>
      <c r="J33" s="16">
        <f t="shared" si="4"/>
        <v>9.7386473547683414E-2</v>
      </c>
      <c r="L33" s="2">
        <f>Data!E215</f>
        <v>180</v>
      </c>
      <c r="M33">
        <f t="shared" si="0"/>
        <v>34</v>
      </c>
      <c r="N33" s="1">
        <f t="shared" si="5"/>
        <v>0.23287671232876717</v>
      </c>
      <c r="O33" s="16">
        <f t="shared" si="6"/>
        <v>0.27650893670715654</v>
      </c>
    </row>
    <row r="34" spans="1:15">
      <c r="A34" s="8">
        <v>43922</v>
      </c>
      <c r="C34" s="2">
        <f>Data!C216</f>
        <v>0</v>
      </c>
      <c r="D34" s="2">
        <f t="shared" si="1"/>
        <v>0</v>
      </c>
      <c r="G34" s="2">
        <f>Data!D216</f>
        <v>4947</v>
      </c>
      <c r="H34" s="3">
        <f t="shared" si="7"/>
        <v>512</v>
      </c>
      <c r="I34" s="1">
        <f t="shared" si="3"/>
        <v>0.11544532130777907</v>
      </c>
      <c r="J34" s="16">
        <f t="shared" si="4"/>
        <v>0.1017775569046406</v>
      </c>
      <c r="L34" s="2">
        <f>Data!E216</f>
        <v>239</v>
      </c>
      <c r="M34">
        <f t="shared" si="0"/>
        <v>59</v>
      </c>
      <c r="N34" s="1">
        <f t="shared" si="5"/>
        <v>0.32777777777777772</v>
      </c>
      <c r="O34" s="16">
        <f t="shared" si="6"/>
        <v>0.22015973035795017</v>
      </c>
    </row>
    <row r="35" spans="1:15">
      <c r="A35" s="8">
        <v>43923</v>
      </c>
      <c r="C35" s="2">
        <f>Data!C217</f>
        <v>0</v>
      </c>
      <c r="D35" s="2">
        <f t="shared" si="1"/>
        <v>0</v>
      </c>
      <c r="G35" s="2">
        <f>Data!D217</f>
        <v>5568</v>
      </c>
      <c r="H35" s="3">
        <f t="shared" si="7"/>
        <v>621</v>
      </c>
      <c r="I35" s="1">
        <f t="shared" si="3"/>
        <v>0.12553062462098241</v>
      </c>
      <c r="J35" s="16">
        <f t="shared" si="4"/>
        <v>9.9454792376987733E-2</v>
      </c>
      <c r="L35" s="2">
        <f>Data!E217</f>
        <v>308</v>
      </c>
      <c r="M35">
        <f t="shared" si="0"/>
        <v>69</v>
      </c>
      <c r="N35" s="1">
        <f t="shared" si="5"/>
        <v>0.28870292887029292</v>
      </c>
      <c r="O35" s="16">
        <f t="shared" si="6"/>
        <v>0.22684079392928233</v>
      </c>
    </row>
    <row r="36" spans="1:15">
      <c r="A36" s="8">
        <v>43924</v>
      </c>
      <c r="C36" s="2">
        <f>Data!C218</f>
        <v>0</v>
      </c>
      <c r="D36" s="2">
        <f t="shared" si="1"/>
        <v>0</v>
      </c>
      <c r="G36" s="2">
        <f>Data!D218</f>
        <v>6131</v>
      </c>
      <c r="H36" s="3">
        <f t="shared" si="7"/>
        <v>563</v>
      </c>
      <c r="I36" s="1">
        <f t="shared" si="3"/>
        <v>0.10111350574712641</v>
      </c>
      <c r="J36" s="16">
        <f t="shared" si="4"/>
        <v>0.10094885590089617</v>
      </c>
      <c r="L36" s="2">
        <f>Data!E218</f>
        <v>358</v>
      </c>
      <c r="M36">
        <f t="shared" si="0"/>
        <v>50</v>
      </c>
      <c r="N36" s="1">
        <f t="shared" si="5"/>
        <v>0.16233766233766245</v>
      </c>
      <c r="O36" s="16">
        <f t="shared" si="6"/>
        <v>0.19808383660089648</v>
      </c>
    </row>
    <row r="37" spans="1:15">
      <c r="A37" s="8">
        <v>43925</v>
      </c>
      <c r="C37" s="2">
        <f>Data!C219</f>
        <v>0</v>
      </c>
      <c r="D37" s="2">
        <f t="shared" si="1"/>
        <v>0</v>
      </c>
      <c r="G37" s="2">
        <f>Data!D219</f>
        <v>6443</v>
      </c>
      <c r="H37" s="3">
        <f t="shared" si="7"/>
        <v>312</v>
      </c>
      <c r="I37" s="1">
        <f t="shared" si="3"/>
        <v>5.0888925134562113E-2</v>
      </c>
      <c r="J37" s="16">
        <f t="shared" si="4"/>
        <v>0.10112363012285079</v>
      </c>
      <c r="L37" s="2">
        <f>Data!E219</f>
        <v>373</v>
      </c>
      <c r="M37">
        <f t="shared" si="0"/>
        <v>15</v>
      </c>
      <c r="N37" s="1">
        <f t="shared" si="5"/>
        <v>4.1899441340782051E-2</v>
      </c>
      <c r="O37" s="16">
        <f t="shared" si="6"/>
        <v>0.20406947107815104</v>
      </c>
    </row>
    <row r="38" spans="1:15">
      <c r="A38" s="8">
        <v>43926</v>
      </c>
      <c r="C38" s="2">
        <f>Data!C220</f>
        <v>0</v>
      </c>
      <c r="D38" s="2">
        <f t="shared" si="1"/>
        <v>0</v>
      </c>
      <c r="G38" s="2">
        <f>Data!D220</f>
        <v>6830</v>
      </c>
      <c r="H38" s="3">
        <f t="shared" si="7"/>
        <v>387</v>
      </c>
      <c r="I38" s="1">
        <f t="shared" si="3"/>
        <v>6.0065187024678002E-2</v>
      </c>
      <c r="J38" s="16">
        <f t="shared" si="4"/>
        <v>0.10404930197002581</v>
      </c>
      <c r="L38" s="2">
        <f>Data!E220</f>
        <v>401</v>
      </c>
      <c r="M38">
        <f t="shared" si="0"/>
        <v>28</v>
      </c>
      <c r="N38" s="1">
        <f t="shared" si="5"/>
        <v>7.5067024128686377E-2</v>
      </c>
      <c r="O38" s="16">
        <f t="shared" si="6"/>
        <v>0.207990610579528</v>
      </c>
    </row>
    <row r="39" spans="1:15">
      <c r="A39" s="8">
        <v>43927</v>
      </c>
      <c r="C39" s="2">
        <f>Data!C221</f>
        <v>0</v>
      </c>
      <c r="D39" s="2">
        <f t="shared" si="1"/>
        <v>0</v>
      </c>
      <c r="G39" s="2">
        <f>Data!D221</f>
        <v>7206</v>
      </c>
      <c r="H39" s="3">
        <f t="shared" si="7"/>
        <v>376</v>
      </c>
      <c r="I39" s="1">
        <f t="shared" si="3"/>
        <v>5.5051244509516817E-2</v>
      </c>
      <c r="J39" s="16">
        <f t="shared" si="4"/>
        <v>9.3723840499931849E-2</v>
      </c>
      <c r="L39" s="2">
        <f>Data!E221</f>
        <v>477</v>
      </c>
      <c r="M39">
        <f t="shared" si="0"/>
        <v>76</v>
      </c>
      <c r="N39" s="1">
        <f t="shared" si="5"/>
        <v>0.18952618453865333</v>
      </c>
      <c r="O39" s="16">
        <f t="shared" si="6"/>
        <v>0.18831253304608886</v>
      </c>
    </row>
    <row r="40" spans="1:15">
      <c r="A40" s="8">
        <v>43928</v>
      </c>
      <c r="C40" s="2">
        <f>Data!C222</f>
        <v>0</v>
      </c>
      <c r="D40" s="2">
        <f t="shared" si="1"/>
        <v>0</v>
      </c>
      <c r="G40" s="2">
        <f>Data!D222</f>
        <v>7693</v>
      </c>
      <c r="H40" s="3">
        <f t="shared" si="7"/>
        <v>487</v>
      </c>
      <c r="I40" s="1">
        <f t="shared" si="3"/>
        <v>6.7582570080488402E-2</v>
      </c>
      <c r="J40" s="16">
        <f t="shared" si="4"/>
        <v>9.1819273368018609E-2</v>
      </c>
      <c r="L40" s="2">
        <f>Data!E222</f>
        <v>591</v>
      </c>
      <c r="M40">
        <f t="shared" si="0"/>
        <v>114</v>
      </c>
      <c r="N40" s="1">
        <f t="shared" si="5"/>
        <v>0.23899371069182385</v>
      </c>
      <c r="O40" s="16">
        <f t="shared" si="6"/>
        <v>0.18918638995509696</v>
      </c>
    </row>
    <row r="41" spans="1:15">
      <c r="A41" s="8">
        <v>43929</v>
      </c>
      <c r="C41" s="2">
        <f>Data!C223</f>
        <v>0</v>
      </c>
      <c r="D41" s="2">
        <f t="shared" si="1"/>
        <v>0</v>
      </c>
      <c r="G41" s="2">
        <f>Data!D223</f>
        <v>8419</v>
      </c>
      <c r="H41" s="3">
        <f t="shared" si="7"/>
        <v>726</v>
      </c>
      <c r="I41" s="1">
        <f t="shared" si="3"/>
        <v>9.4371506564409291E-2</v>
      </c>
      <c r="J41" s="16">
        <f t="shared" si="4"/>
        <v>8.701964420528549E-2</v>
      </c>
      <c r="L41" s="2">
        <f>Data!E223</f>
        <v>687</v>
      </c>
      <c r="M41">
        <f t="shared" si="0"/>
        <v>96</v>
      </c>
      <c r="N41" s="1">
        <f t="shared" si="5"/>
        <v>0.1624365482233503</v>
      </c>
      <c r="O41" s="16">
        <f t="shared" si="6"/>
        <v>0.16556621430446447</v>
      </c>
    </row>
    <row r="42" spans="1:15">
      <c r="A42" s="8">
        <v>43930</v>
      </c>
      <c r="C42" s="2">
        <f>Data!C224</f>
        <v>0</v>
      </c>
      <c r="D42" s="2">
        <f t="shared" si="1"/>
        <v>0</v>
      </c>
      <c r="G42" s="2">
        <f>Data!D224</f>
        <v>9141</v>
      </c>
      <c r="H42" s="3">
        <f t="shared" si="7"/>
        <v>722</v>
      </c>
      <c r="I42" s="1">
        <f t="shared" si="3"/>
        <v>8.5758403610880052E-2</v>
      </c>
      <c r="J42" s="16">
        <f t="shared" si="4"/>
        <v>8.2239625489304746E-2</v>
      </c>
      <c r="L42" s="2">
        <f>Data!E224</f>
        <v>793</v>
      </c>
      <c r="M42">
        <f t="shared" si="0"/>
        <v>106</v>
      </c>
      <c r="N42" s="1">
        <f t="shared" si="5"/>
        <v>0.15429403202328973</v>
      </c>
      <c r="O42" s="16">
        <f t="shared" si="6"/>
        <v>0.14636494332632116</v>
      </c>
    </row>
    <row r="43" spans="1:15">
      <c r="A43" s="8">
        <v>43931</v>
      </c>
      <c r="C43" s="2">
        <f>Data!C225</f>
        <v>0</v>
      </c>
      <c r="D43" s="2">
        <f t="shared" si="1"/>
        <v>0</v>
      </c>
      <c r="G43" s="2">
        <f>Data!D225</f>
        <v>9685</v>
      </c>
      <c r="H43" s="3">
        <f t="shared" si="7"/>
        <v>544</v>
      </c>
      <c r="I43" s="1">
        <f t="shared" si="3"/>
        <v>5.9512088392954743E-2</v>
      </c>
      <c r="J43" s="16">
        <f t="shared" si="4"/>
        <v>7.9229080525966208E-2</v>
      </c>
      <c r="L43" s="2">
        <f>Data!E225</f>
        <v>870</v>
      </c>
      <c r="M43">
        <f t="shared" si="0"/>
        <v>77</v>
      </c>
      <c r="N43" s="1">
        <f t="shared" si="5"/>
        <v>9.7099621689785698E-2</v>
      </c>
      <c r="O43" s="16">
        <f t="shared" si="6"/>
        <v>0.13704522323376733</v>
      </c>
    </row>
    <row r="44" spans="1:15">
      <c r="A44" s="8">
        <v>43932</v>
      </c>
      <c r="C44" s="2">
        <f>Data!C226</f>
        <v>0</v>
      </c>
      <c r="D44" s="2">
        <f t="shared" si="1"/>
        <v>0</v>
      </c>
      <c r="G44" s="2">
        <f>Data!D226</f>
        <v>10151</v>
      </c>
      <c r="H44" s="3">
        <f t="shared" si="7"/>
        <v>466</v>
      </c>
      <c r="I44" s="1">
        <f t="shared" si="3"/>
        <v>4.8115642746515253E-2</v>
      </c>
      <c r="J44" s="16">
        <f t="shared" si="4"/>
        <v>7.3547334667380157E-2</v>
      </c>
      <c r="L44" s="2">
        <f>Data!E226</f>
        <v>887</v>
      </c>
      <c r="M44">
        <f t="shared" si="0"/>
        <v>17</v>
      </c>
      <c r="N44" s="1">
        <f t="shared" si="5"/>
        <v>1.9540229885057547E-2</v>
      </c>
      <c r="O44" s="16">
        <f t="shared" si="6"/>
        <v>0.13385105016866383</v>
      </c>
    </row>
    <row r="45" spans="1:15">
      <c r="A45" s="8">
        <v>43933</v>
      </c>
      <c r="C45" s="2">
        <f>Data!C227</f>
        <v>0</v>
      </c>
      <c r="D45" s="2">
        <f t="shared" si="1"/>
        <v>0</v>
      </c>
      <c r="G45" s="2">
        <f>Data!D227</f>
        <v>10483</v>
      </c>
      <c r="H45" s="3">
        <f t="shared" si="7"/>
        <v>332</v>
      </c>
      <c r="I45" s="1">
        <f t="shared" si="3"/>
        <v>3.2706137326371731E-2</v>
      </c>
      <c r="J45" s="16">
        <f t="shared" si="4"/>
        <v>6.7604275045355627E-2</v>
      </c>
      <c r="L45" s="2">
        <f>Data!E227</f>
        <v>899</v>
      </c>
      <c r="M45">
        <f t="shared" si="0"/>
        <v>12</v>
      </c>
      <c r="N45" s="1">
        <f t="shared" si="5"/>
        <v>1.3528748590755368E-2</v>
      </c>
      <c r="O45" s="16">
        <f t="shared" si="6"/>
        <v>0.1250598679489594</v>
      </c>
    </row>
    <row r="46" spans="1:15">
      <c r="A46" s="8">
        <v>43934</v>
      </c>
      <c r="C46" s="2">
        <f>Data!C228</f>
        <v>0</v>
      </c>
      <c r="D46" s="2">
        <f t="shared" si="1"/>
        <v>0</v>
      </c>
      <c r="G46" s="2">
        <f>Data!D228</f>
        <v>10948</v>
      </c>
      <c r="H46" s="3">
        <f t="shared" si="7"/>
        <v>465</v>
      </c>
      <c r="I46" s="1">
        <f t="shared" si="3"/>
        <v>4.4357531241056902E-2</v>
      </c>
      <c r="J46" s="16">
        <f t="shared" si="4"/>
        <v>6.7208091847063223E-2</v>
      </c>
      <c r="L46" s="2">
        <f>Data!E228</f>
        <v>919</v>
      </c>
      <c r="M46">
        <f t="shared" si="0"/>
        <v>20</v>
      </c>
      <c r="N46" s="1">
        <f t="shared" si="5"/>
        <v>2.2246941045606317E-2</v>
      </c>
      <c r="O46" s="16">
        <f t="shared" si="6"/>
        <v>0.10116283316423839</v>
      </c>
    </row>
    <row r="47" spans="1:15">
      <c r="A47" s="8">
        <v>43935</v>
      </c>
      <c r="C47" s="2">
        <f>Data!C229</f>
        <v>0</v>
      </c>
      <c r="D47" s="2">
        <f t="shared" ref="D47" si="8">C47-C46</f>
        <v>0</v>
      </c>
      <c r="G47" s="2">
        <f>Data!D229</f>
        <v>11445</v>
      </c>
      <c r="H47" s="3">
        <f t="shared" ref="H47" si="9">G47-G46</f>
        <v>497</v>
      </c>
      <c r="I47" s="1">
        <f t="shared" ref="I47" si="10">G47/G46-1</f>
        <v>4.5396419437340185E-2</v>
      </c>
      <c r="J47" s="16">
        <f t="shared" si="4"/>
        <v>6.3299656175876615E-2</v>
      </c>
      <c r="L47" s="2">
        <f>Data!E229</f>
        <v>1033</v>
      </c>
      <c r="M47">
        <f t="shared" ref="M47" si="11">L47-L46</f>
        <v>114</v>
      </c>
      <c r="N47" s="1">
        <f t="shared" ref="N47" si="12">L47/L46-1</f>
        <v>0.12404787812840046</v>
      </c>
      <c r="O47" s="16">
        <f t="shared" si="6"/>
        <v>8.4741999940892196E-2</v>
      </c>
    </row>
    <row r="48" spans="1:15">
      <c r="A48" s="8">
        <v>43936</v>
      </c>
      <c r="C48" s="2">
        <f>Data!C230</f>
        <v>0</v>
      </c>
      <c r="D48" s="2">
        <f t="shared" ref="D48:D49" si="13">C48-C47</f>
        <v>0</v>
      </c>
      <c r="G48" s="2">
        <f>Data!D230</f>
        <v>11927</v>
      </c>
      <c r="H48" s="3">
        <f t="shared" ref="H48:H49" si="14">G48-G47</f>
        <v>482</v>
      </c>
      <c r="I48" s="1">
        <f t="shared" ref="I48:I49" si="15">G48/G47-1</f>
        <v>4.2114460463084313E-2</v>
      </c>
      <c r="J48" s="16">
        <f t="shared" si="4"/>
        <v>6.177198285181091E-2</v>
      </c>
      <c r="L48" s="2">
        <f>Data!E230</f>
        <v>1203</v>
      </c>
      <c r="M48">
        <f t="shared" ref="M48:M49" si="16">L48-L47</f>
        <v>170</v>
      </c>
      <c r="N48" s="1">
        <f t="shared" ref="N48:N49" si="17">L48/L47-1</f>
        <v>0.16456921587608897</v>
      </c>
      <c r="O48" s="16">
        <f t="shared" si="6"/>
        <v>8.50466667484263E-2</v>
      </c>
    </row>
    <row r="49" spans="1:15">
      <c r="A49" s="8">
        <v>43937</v>
      </c>
      <c r="C49" s="2">
        <f>Data!C231</f>
        <v>0</v>
      </c>
      <c r="D49" s="2">
        <f t="shared" si="13"/>
        <v>0</v>
      </c>
      <c r="G49" s="2">
        <f>Data!D231</f>
        <v>12540</v>
      </c>
      <c r="H49" s="3">
        <f t="shared" si="14"/>
        <v>613</v>
      </c>
      <c r="I49" s="1">
        <f t="shared" si="15"/>
        <v>5.1395992286408898E-2</v>
      </c>
      <c r="J49" s="16">
        <f t="shared" si="4"/>
        <v>5.8602532759932595E-2</v>
      </c>
      <c r="L49" s="2">
        <f>Data!E231</f>
        <v>1333</v>
      </c>
      <c r="M49">
        <f t="shared" si="16"/>
        <v>130</v>
      </c>
      <c r="N49" s="1">
        <f t="shared" si="17"/>
        <v>0.10806317539484622</v>
      </c>
      <c r="O49" s="16">
        <f t="shared" si="6"/>
        <v>7.844225865864865E-2</v>
      </c>
    </row>
    <row r="50" spans="1:15">
      <c r="A50" s="8">
        <v>43938</v>
      </c>
      <c r="C50" s="2">
        <f>Data!C232</f>
        <v>0</v>
      </c>
      <c r="D50" s="2">
        <f t="shared" ref="D50:D53" si="18">C50-C49</f>
        <v>0</v>
      </c>
      <c r="G50" s="2">
        <f>Data!D232</f>
        <v>13216</v>
      </c>
      <c r="H50" s="3">
        <f t="shared" ref="H50:H53" si="19">G50-G49</f>
        <v>676</v>
      </c>
      <c r="I50" s="1">
        <f t="shared" ref="I50:I53" si="20">G50/G49-1</f>
        <v>5.3907496012759237E-2</v>
      </c>
      <c r="J50" s="16">
        <f t="shared" si="4"/>
        <v>5.1137240459743313E-2</v>
      </c>
      <c r="L50" s="2">
        <f>Data!E232</f>
        <v>1400</v>
      </c>
      <c r="M50">
        <f t="shared" ref="M50:M53" si="21">L50-L49</f>
        <v>67</v>
      </c>
      <c r="N50" s="1">
        <f t="shared" ref="N50:N53" si="22">L50/L49-1</f>
        <v>5.0262565641410406E-2</v>
      </c>
      <c r="O50" s="16">
        <f t="shared" si="6"/>
        <v>7.1751250651737902E-2</v>
      </c>
    </row>
    <row r="51" spans="1:15">
      <c r="A51" s="8">
        <v>43939</v>
      </c>
      <c r="C51" s="2">
        <f>Data!C233</f>
        <v>0</v>
      </c>
      <c r="D51" s="2">
        <f t="shared" si="18"/>
        <v>0</v>
      </c>
      <c r="G51" s="2">
        <f>Data!D233</f>
        <v>13822</v>
      </c>
      <c r="H51" s="3">
        <f t="shared" si="19"/>
        <v>606</v>
      </c>
      <c r="I51" s="1">
        <f t="shared" si="20"/>
        <v>4.5853510895883742E-2</v>
      </c>
      <c r="J51" s="16">
        <f t="shared" si="4"/>
        <v>4.6228324556247431E-2</v>
      </c>
      <c r="L51" s="2">
        <f>Data!E233</f>
        <v>1511</v>
      </c>
      <c r="M51">
        <f t="shared" si="21"/>
        <v>111</v>
      </c>
      <c r="N51" s="1">
        <f t="shared" si="22"/>
        <v>7.9285714285714182E-2</v>
      </c>
      <c r="O51" s="16">
        <f t="shared" si="6"/>
        <v>8.0286319851831697E-2</v>
      </c>
    </row>
    <row r="52" spans="1:15">
      <c r="A52" s="8">
        <v>43940</v>
      </c>
      <c r="C52" s="2">
        <f>Data!C234</f>
        <v>0</v>
      </c>
      <c r="D52" s="2">
        <f t="shared" si="18"/>
        <v>0</v>
      </c>
      <c r="G52" s="2">
        <f>Data!D234</f>
        <v>14385</v>
      </c>
      <c r="H52" s="3">
        <f t="shared" si="19"/>
        <v>563</v>
      </c>
      <c r="I52" s="1">
        <f t="shared" si="20"/>
        <v>4.073216611199526E-2</v>
      </c>
      <c r="J52" s="16">
        <f t="shared" si="4"/>
        <v>4.5427668501933791E-2</v>
      </c>
      <c r="L52" s="2">
        <f>Data!E234</f>
        <v>1540</v>
      </c>
      <c r="M52">
        <f t="shared" si="21"/>
        <v>29</v>
      </c>
      <c r="N52" s="1">
        <f t="shared" si="22"/>
        <v>1.9192587690271434E-2</v>
      </c>
      <c r="O52" s="16">
        <f t="shared" si="6"/>
        <v>8.1095439723191137E-2</v>
      </c>
    </row>
    <row r="53" spans="1:15">
      <c r="A53" s="8">
        <v>43941</v>
      </c>
      <c r="C53" s="2">
        <f>Data!C235</f>
        <v>0</v>
      </c>
      <c r="D53" s="2">
        <f t="shared" si="18"/>
        <v>0</v>
      </c>
      <c r="G53" s="2">
        <f>Data!D235</f>
        <v>14777</v>
      </c>
      <c r="H53" s="3">
        <f t="shared" si="19"/>
        <v>392</v>
      </c>
      <c r="I53" s="1">
        <f t="shared" si="20"/>
        <v>2.7250608272506138E-2</v>
      </c>
      <c r="J53" s="16">
        <f t="shared" si="4"/>
        <v>4.5104506808986429E-2</v>
      </c>
      <c r="L53" s="2">
        <f>Data!E235</f>
        <v>1580</v>
      </c>
      <c r="M53">
        <f t="shared" si="21"/>
        <v>40</v>
      </c>
      <c r="N53" s="1">
        <f t="shared" si="22"/>
        <v>2.5974025974025983E-2</v>
      </c>
      <c r="O53" s="16">
        <f t="shared" si="6"/>
        <v>8.1627880427251095E-2</v>
      </c>
    </row>
    <row r="54" spans="1:15">
      <c r="A54" s="8">
        <v>43942</v>
      </c>
      <c r="C54" s="2">
        <f>Data!C236</f>
        <v>0</v>
      </c>
      <c r="D54" s="2">
        <f t="shared" ref="D54:D56" si="23">C54-C53</f>
        <v>0</v>
      </c>
      <c r="G54" s="2">
        <f>Data!D236</f>
        <v>15322</v>
      </c>
      <c r="H54" s="3">
        <f t="shared" ref="H54:H56" si="24">G54-G53</f>
        <v>545</v>
      </c>
      <c r="I54" s="1">
        <f t="shared" ref="I54:I56" si="25">G54/G53-1</f>
        <v>3.6881640387087966E-2</v>
      </c>
      <c r="J54" s="16">
        <f t="shared" ref="J54:J56" si="26">SUM(I46:I52)/7</f>
        <v>4.6251082349789793E-2</v>
      </c>
      <c r="L54" s="2">
        <f>Data!E236</f>
        <v>1765</v>
      </c>
      <c r="M54">
        <f t="shared" ref="M54:M56" si="27">L54-L53</f>
        <v>185</v>
      </c>
      <c r="N54" s="1">
        <f t="shared" ref="N54:N56" si="28">L54/L53-1</f>
        <v>0.11708860759493667</v>
      </c>
      <c r="O54" s="16">
        <f t="shared" ref="O54:O56" si="29">SUM(N48:N54)/7</f>
        <v>8.0633698922470548E-2</v>
      </c>
    </row>
    <row r="55" spans="1:15">
      <c r="A55" s="8">
        <v>43943</v>
      </c>
      <c r="C55" s="2">
        <f>Data!C237</f>
        <v>0</v>
      </c>
      <c r="D55" s="2">
        <f t="shared" si="23"/>
        <v>0</v>
      </c>
      <c r="G55" s="2">
        <f>Data!D237</f>
        <v>16004</v>
      </c>
      <c r="H55" s="3">
        <f t="shared" si="24"/>
        <v>682</v>
      </c>
      <c r="I55" s="1">
        <f t="shared" si="25"/>
        <v>4.4511160422921359E-2</v>
      </c>
      <c r="J55" s="16">
        <f t="shared" si="26"/>
        <v>4.3807236211425397E-2</v>
      </c>
      <c r="L55" s="2">
        <f>Data!E237</f>
        <v>1937</v>
      </c>
      <c r="M55">
        <f t="shared" si="27"/>
        <v>172</v>
      </c>
      <c r="N55" s="1">
        <f t="shared" si="28"/>
        <v>9.7450424929178547E-2</v>
      </c>
      <c r="O55" s="16">
        <f t="shared" si="29"/>
        <v>7.1045300215769061E-2</v>
      </c>
    </row>
    <row r="56" spans="1:15">
      <c r="A56" s="8">
        <v>43944</v>
      </c>
      <c r="C56" s="2">
        <f>Data!C238</f>
        <v>0</v>
      </c>
      <c r="D56" s="2">
        <f t="shared" si="23"/>
        <v>0</v>
      </c>
      <c r="G56" s="2">
        <f>Data!D238</f>
        <v>16755</v>
      </c>
      <c r="H56" s="3">
        <f t="shared" si="24"/>
        <v>751</v>
      </c>
      <c r="I56" s="1">
        <f t="shared" si="25"/>
        <v>4.692576855786057E-2</v>
      </c>
      <c r="J56" s="16">
        <f t="shared" si="26"/>
        <v>4.2590839204246507E-2</v>
      </c>
      <c r="L56" s="2">
        <f>Data!E238</f>
        <v>2021</v>
      </c>
      <c r="M56">
        <f t="shared" si="27"/>
        <v>84</v>
      </c>
      <c r="N56" s="1">
        <f t="shared" si="28"/>
        <v>4.3366029943211259E-2</v>
      </c>
      <c r="O56" s="16">
        <f t="shared" si="29"/>
        <v>6.1802850865535497E-2</v>
      </c>
    </row>
    <row r="57" spans="1:15">
      <c r="A57" s="8">
        <v>43945</v>
      </c>
      <c r="C57" s="2">
        <f>Data!C239</f>
        <v>0</v>
      </c>
      <c r="D57" s="2">
        <f t="shared" ref="D57:D58" si="30">C57-C56</f>
        <v>0</v>
      </c>
      <c r="G57" s="2">
        <f>Data!D239</f>
        <v>17567</v>
      </c>
      <c r="H57" s="3">
        <f t="shared" ref="H57:H58" si="31">G57-G56</f>
        <v>812</v>
      </c>
      <c r="I57" s="1">
        <f t="shared" ref="I57:I58" si="32">G57/G56-1</f>
        <v>4.8463145329752377E-2</v>
      </c>
      <c r="J57" s="16">
        <f t="shared" ref="J57:J58" si="33">SUM(I49:I55)/7</f>
        <v>4.2933224912794658E-2</v>
      </c>
      <c r="L57" s="2">
        <f>Data!E239</f>
        <v>2152</v>
      </c>
      <c r="M57">
        <f t="shared" ref="M57:M58" si="34">L57-L56</f>
        <v>131</v>
      </c>
      <c r="N57" s="1">
        <f t="shared" ref="N57:N58" si="35">L57/L56-1</f>
        <v>6.4819396338446245E-2</v>
      </c>
      <c r="O57" s="16">
        <f t="shared" ref="O57:O58" si="36">SUM(N51:N57)/7</f>
        <v>6.3882398107969182E-2</v>
      </c>
    </row>
    <row r="58" spans="1:15">
      <c r="A58" s="8">
        <v>43946</v>
      </c>
      <c r="C58" s="2">
        <f>Data!C240</f>
        <v>0</v>
      </c>
      <c r="D58" s="2">
        <f t="shared" si="30"/>
        <v>0</v>
      </c>
      <c r="G58" s="2">
        <f>Data!D240</f>
        <v>18177</v>
      </c>
      <c r="H58" s="3">
        <f t="shared" si="31"/>
        <v>610</v>
      </c>
      <c r="I58" s="1">
        <f t="shared" si="32"/>
        <v>3.472419878180677E-2</v>
      </c>
      <c r="J58" s="16">
        <f t="shared" si="33"/>
        <v>4.2294621523002042E-2</v>
      </c>
      <c r="L58" s="2">
        <f>Data!E240</f>
        <v>2192</v>
      </c>
      <c r="M58">
        <f t="shared" si="34"/>
        <v>40</v>
      </c>
      <c r="N58" s="1">
        <f t="shared" si="35"/>
        <v>1.8587360594795488E-2</v>
      </c>
      <c r="O58" s="16">
        <f t="shared" si="36"/>
        <v>5.5211204723552232E-2</v>
      </c>
    </row>
    <row r="59" spans="1:15">
      <c r="A59" s="8">
        <v>43947</v>
      </c>
      <c r="C59" s="2">
        <f>Data!C241</f>
        <v>0</v>
      </c>
      <c r="D59" s="2">
        <f t="shared" ref="D59:D60" si="37">C59-C58</f>
        <v>0</v>
      </c>
      <c r="G59" s="2">
        <f>Data!D241</f>
        <v>18640</v>
      </c>
      <c r="H59" s="3">
        <f t="shared" ref="H59:H60" si="38">G59-G58</f>
        <v>463</v>
      </c>
      <c r="I59" s="1">
        <f t="shared" ref="I59:I60" si="39">G59/G58-1</f>
        <v>2.5471750013753569E-2</v>
      </c>
      <c r="J59" s="16">
        <f t="shared" ref="J59:J60" si="40">SUM(I51:I57)/7</f>
        <v>4.1516857139715348E-2</v>
      </c>
      <c r="L59" s="2">
        <f>Data!E241</f>
        <v>2194</v>
      </c>
      <c r="M59">
        <f t="shared" ref="M59:M60" si="41">L59-L58</f>
        <v>2</v>
      </c>
      <c r="N59" s="1">
        <f t="shared" ref="N59:N60" si="42">L59/L58-1</f>
        <v>9.1240875912412811E-4</v>
      </c>
      <c r="O59" s="16">
        <f t="shared" ref="O59:O60" si="43">SUM(N53:N59)/7</f>
        <v>5.2599750590531187E-2</v>
      </c>
    </row>
    <row r="60" spans="1:15">
      <c r="A60" s="8">
        <v>43948</v>
      </c>
      <c r="C60" s="2">
        <f>Data!C242</f>
        <v>0</v>
      </c>
      <c r="D60" s="2">
        <f t="shared" si="37"/>
        <v>0</v>
      </c>
      <c r="G60" s="2">
        <f>Data!D242</f>
        <v>18926</v>
      </c>
      <c r="H60" s="3">
        <f t="shared" si="38"/>
        <v>286</v>
      </c>
      <c r="I60" s="1">
        <f t="shared" si="39"/>
        <v>1.5343347639485083E-2</v>
      </c>
      <c r="J60" s="16">
        <f t="shared" si="40"/>
        <v>3.9926955409132922E-2</v>
      </c>
      <c r="L60" s="2">
        <f>Data!E242</f>
        <v>2274</v>
      </c>
      <c r="M60">
        <f t="shared" si="41"/>
        <v>80</v>
      </c>
      <c r="N60" s="1">
        <f t="shared" si="42"/>
        <v>3.6463081130355457E-2</v>
      </c>
      <c r="O60" s="16">
        <f t="shared" si="43"/>
        <v>5.4098187041435396E-2</v>
      </c>
    </row>
    <row r="61" spans="1:15">
      <c r="A61" s="8">
        <v>43949</v>
      </c>
      <c r="C61" s="2">
        <f>Data!C243</f>
        <v>0</v>
      </c>
      <c r="D61" s="2">
        <f t="shared" ref="D61" si="44">C61-C60</f>
        <v>0</v>
      </c>
      <c r="G61" s="2">
        <f>Data!D243</f>
        <v>19621</v>
      </c>
      <c r="H61" s="3">
        <f t="shared" ref="H61" si="45">G61-G60</f>
        <v>695</v>
      </c>
      <c r="I61" s="1">
        <f t="shared" ref="I61" si="46">G61/G60-1</f>
        <v>3.6721969777026242E-2</v>
      </c>
      <c r="J61" s="16">
        <f t="shared" ref="J61" si="47">SUM(I53:I59)/7</f>
        <v>3.7746895966526965E-2</v>
      </c>
      <c r="L61" s="2">
        <f>Data!E243</f>
        <v>2355</v>
      </c>
      <c r="M61">
        <f t="shared" ref="M61" si="48">L61-L60</f>
        <v>81</v>
      </c>
      <c r="N61" s="1">
        <f t="shared" ref="N61" si="49">L61/L60-1</f>
        <v>3.562005277044844E-2</v>
      </c>
      <c r="O61" s="16">
        <f t="shared" ref="O61" si="50">SUM(N55:N61)/7</f>
        <v>4.2459822066508508E-2</v>
      </c>
    </row>
    <row r="62" spans="1:15">
      <c r="A62" s="8">
        <v>43950</v>
      </c>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1"/>
  <sheetViews>
    <sheetView workbookViewId="0">
      <selection sqref="A1:E41"/>
    </sheetView>
  </sheetViews>
  <sheetFormatPr defaultRowHeight="15"/>
  <cols>
    <col min="5" max="5" width="10.7109375" bestFit="1" customWidth="1"/>
  </cols>
  <sheetData>
    <row r="1" spans="1:5">
      <c r="A1" t="s">
        <v>27</v>
      </c>
      <c r="B1" s="22">
        <v>43894</v>
      </c>
      <c r="C1">
        <v>35</v>
      </c>
      <c r="D1">
        <v>0</v>
      </c>
      <c r="E1">
        <v>0</v>
      </c>
    </row>
    <row r="2" spans="1:5">
      <c r="A2" t="s">
        <v>27</v>
      </c>
      <c r="B2" s="22">
        <v>43895</v>
      </c>
      <c r="C2">
        <v>94</v>
      </c>
      <c r="D2">
        <v>0</v>
      </c>
      <c r="E2">
        <v>0</v>
      </c>
    </row>
    <row r="3" spans="1:5">
      <c r="A3" t="s">
        <v>27</v>
      </c>
      <c r="B3" s="22">
        <v>43896</v>
      </c>
      <c r="C3">
        <v>101</v>
      </c>
      <c r="D3">
        <v>0</v>
      </c>
      <c r="E3">
        <v>0</v>
      </c>
    </row>
    <row r="4" spans="1:5">
      <c r="A4" t="s">
        <v>27</v>
      </c>
      <c r="B4" s="22">
        <v>43897</v>
      </c>
      <c r="C4">
        <v>161</v>
      </c>
      <c r="D4">
        <v>0</v>
      </c>
      <c r="E4">
        <v>0</v>
      </c>
    </row>
    <row r="5" spans="1:5">
      <c r="A5" t="s">
        <v>27</v>
      </c>
      <c r="B5" s="22">
        <v>43898</v>
      </c>
      <c r="C5">
        <v>203</v>
      </c>
      <c r="D5">
        <v>0</v>
      </c>
      <c r="E5">
        <v>0</v>
      </c>
    </row>
    <row r="6" spans="1:5">
      <c r="A6" t="s">
        <v>27</v>
      </c>
      <c r="B6" s="22">
        <v>43899</v>
      </c>
      <c r="C6">
        <v>248</v>
      </c>
      <c r="D6">
        <v>0</v>
      </c>
      <c r="E6">
        <v>1</v>
      </c>
    </row>
    <row r="7" spans="1:5">
      <c r="A7" t="s">
        <v>27</v>
      </c>
      <c r="B7" s="22">
        <v>43900</v>
      </c>
      <c r="C7">
        <v>355</v>
      </c>
      <c r="D7">
        <v>0</v>
      </c>
      <c r="E7">
        <v>1</v>
      </c>
    </row>
    <row r="8" spans="1:5">
      <c r="A8" t="s">
        <v>27</v>
      </c>
      <c r="B8" s="22">
        <v>43901</v>
      </c>
      <c r="C8">
        <v>500</v>
      </c>
      <c r="D8">
        <v>1</v>
      </c>
      <c r="E8">
        <v>1</v>
      </c>
    </row>
    <row r="9" spans="1:5">
      <c r="A9" t="s">
        <v>27</v>
      </c>
      <c r="B9" s="22">
        <v>43902</v>
      </c>
      <c r="C9">
        <v>599</v>
      </c>
      <c r="D9">
        <v>1</v>
      </c>
      <c r="E9">
        <v>1</v>
      </c>
    </row>
    <row r="10" spans="1:5">
      <c r="A10" t="s">
        <v>27</v>
      </c>
      <c r="B10" s="22">
        <v>43903</v>
      </c>
      <c r="C10">
        <v>814</v>
      </c>
      <c r="D10">
        <v>1</v>
      </c>
      <c r="E10">
        <v>1</v>
      </c>
    </row>
    <row r="11" spans="1:5">
      <c r="A11" t="s">
        <v>27</v>
      </c>
      <c r="B11" s="22">
        <v>43904</v>
      </c>
      <c r="C11">
        <v>961</v>
      </c>
      <c r="D11">
        <v>2</v>
      </c>
      <c r="E11">
        <v>1</v>
      </c>
    </row>
    <row r="12" spans="1:5">
      <c r="A12" t="s">
        <v>27</v>
      </c>
      <c r="B12" s="22">
        <v>43905</v>
      </c>
      <c r="C12">
        <v>1022</v>
      </c>
      <c r="D12">
        <v>3</v>
      </c>
      <c r="E12">
        <v>1</v>
      </c>
    </row>
    <row r="13" spans="1:5">
      <c r="A13" t="s">
        <v>27</v>
      </c>
      <c r="B13" s="22">
        <v>43906</v>
      </c>
      <c r="C13">
        <v>1103</v>
      </c>
      <c r="D13">
        <v>6</v>
      </c>
      <c r="E13">
        <v>1</v>
      </c>
    </row>
    <row r="14" spans="1:5">
      <c r="A14" t="s">
        <v>27</v>
      </c>
      <c r="B14" s="22">
        <v>43907</v>
      </c>
      <c r="C14">
        <v>1190</v>
      </c>
      <c r="D14">
        <v>7</v>
      </c>
      <c r="E14">
        <v>1</v>
      </c>
    </row>
    <row r="15" spans="1:5">
      <c r="A15" t="s">
        <v>27</v>
      </c>
      <c r="B15" s="22">
        <v>43908</v>
      </c>
      <c r="C15">
        <v>1279</v>
      </c>
      <c r="D15">
        <v>10</v>
      </c>
      <c r="E15">
        <v>1</v>
      </c>
    </row>
    <row r="16" spans="1:5">
      <c r="A16" t="s">
        <v>27</v>
      </c>
      <c r="B16" s="22">
        <v>43909</v>
      </c>
      <c r="C16">
        <v>1439</v>
      </c>
      <c r="D16">
        <v>11</v>
      </c>
      <c r="E16">
        <v>16</v>
      </c>
    </row>
    <row r="17" spans="1:5">
      <c r="A17" t="s">
        <v>27</v>
      </c>
      <c r="B17" s="22">
        <v>43910</v>
      </c>
      <c r="C17">
        <v>1639</v>
      </c>
      <c r="D17">
        <v>16</v>
      </c>
      <c r="E17">
        <v>16</v>
      </c>
    </row>
    <row r="18" spans="1:5">
      <c r="A18" t="s">
        <v>27</v>
      </c>
      <c r="B18" s="22">
        <v>43911</v>
      </c>
      <c r="C18">
        <v>1763</v>
      </c>
      <c r="D18">
        <v>20</v>
      </c>
      <c r="E18">
        <v>16</v>
      </c>
    </row>
    <row r="19" spans="1:5">
      <c r="A19" t="s">
        <v>27</v>
      </c>
      <c r="B19" s="22">
        <v>43912</v>
      </c>
      <c r="C19">
        <v>1934</v>
      </c>
      <c r="D19">
        <v>21</v>
      </c>
      <c r="E19">
        <v>16</v>
      </c>
    </row>
    <row r="20" spans="1:5">
      <c r="A20" t="s">
        <v>27</v>
      </c>
      <c r="B20" s="22">
        <v>43913</v>
      </c>
      <c r="C20">
        <v>2046</v>
      </c>
      <c r="D20">
        <v>25</v>
      </c>
      <c r="E20">
        <v>16</v>
      </c>
    </row>
    <row r="21" spans="1:5">
      <c r="A21" t="s">
        <v>27</v>
      </c>
      <c r="B21" s="22">
        <v>43914</v>
      </c>
      <c r="C21">
        <v>2286</v>
      </c>
      <c r="D21">
        <v>36</v>
      </c>
      <c r="E21">
        <v>16</v>
      </c>
    </row>
    <row r="22" spans="1:5">
      <c r="A22" t="s">
        <v>27</v>
      </c>
      <c r="B22" s="22">
        <v>43915</v>
      </c>
      <c r="C22">
        <v>2526</v>
      </c>
      <c r="D22">
        <v>62</v>
      </c>
      <c r="E22">
        <v>16</v>
      </c>
    </row>
    <row r="23" spans="1:5">
      <c r="A23" t="s">
        <v>27</v>
      </c>
      <c r="B23" s="22">
        <v>43916</v>
      </c>
      <c r="C23">
        <v>2840</v>
      </c>
      <c r="D23">
        <v>77</v>
      </c>
      <c r="E23">
        <v>16</v>
      </c>
    </row>
    <row r="24" spans="1:5">
      <c r="A24" t="s">
        <v>27</v>
      </c>
      <c r="B24" s="22">
        <v>43917</v>
      </c>
      <c r="C24">
        <v>3069</v>
      </c>
      <c r="D24">
        <v>105</v>
      </c>
      <c r="E24">
        <v>16</v>
      </c>
    </row>
    <row r="25" spans="1:5">
      <c r="A25" t="s">
        <v>27</v>
      </c>
      <c r="B25" s="22">
        <v>43918</v>
      </c>
      <c r="C25">
        <v>3447</v>
      </c>
      <c r="D25">
        <v>105</v>
      </c>
      <c r="E25">
        <v>16</v>
      </c>
    </row>
    <row r="26" spans="1:5">
      <c r="A26" t="s">
        <v>27</v>
      </c>
      <c r="B26" s="22">
        <v>43919</v>
      </c>
      <c r="C26">
        <v>3700</v>
      </c>
      <c r="D26">
        <v>110</v>
      </c>
      <c r="E26">
        <v>16</v>
      </c>
    </row>
    <row r="27" spans="1:5">
      <c r="A27" t="s">
        <v>27</v>
      </c>
      <c r="B27" s="22">
        <v>43920</v>
      </c>
      <c r="C27">
        <v>4028</v>
      </c>
      <c r="D27">
        <v>146</v>
      </c>
      <c r="E27">
        <v>16</v>
      </c>
    </row>
    <row r="28" spans="1:5">
      <c r="A28" t="s">
        <v>27</v>
      </c>
      <c r="B28" s="22">
        <v>43921</v>
      </c>
      <c r="C28">
        <v>4435</v>
      </c>
      <c r="D28">
        <v>180</v>
      </c>
      <c r="E28">
        <v>16</v>
      </c>
    </row>
    <row r="29" spans="1:5">
      <c r="A29" t="s">
        <v>27</v>
      </c>
      <c r="B29" s="22">
        <v>43922</v>
      </c>
      <c r="C29">
        <v>4947</v>
      </c>
      <c r="D29">
        <v>239</v>
      </c>
      <c r="E29">
        <v>103</v>
      </c>
    </row>
    <row r="30" spans="1:5">
      <c r="A30" t="s">
        <v>27</v>
      </c>
      <c r="B30" s="22">
        <v>43923</v>
      </c>
      <c r="C30">
        <v>5568</v>
      </c>
      <c r="D30">
        <v>308</v>
      </c>
      <c r="E30">
        <v>103</v>
      </c>
    </row>
    <row r="31" spans="1:5">
      <c r="A31" t="s">
        <v>27</v>
      </c>
      <c r="B31" s="22">
        <v>43924</v>
      </c>
      <c r="C31">
        <v>6131</v>
      </c>
      <c r="D31">
        <v>358</v>
      </c>
      <c r="E31">
        <v>205</v>
      </c>
    </row>
    <row r="32" spans="1:5">
      <c r="A32" t="s">
        <v>27</v>
      </c>
      <c r="B32" s="22">
        <v>43925</v>
      </c>
      <c r="C32">
        <v>6443</v>
      </c>
      <c r="D32">
        <v>373</v>
      </c>
      <c r="E32">
        <v>205</v>
      </c>
    </row>
    <row r="33" spans="1:5">
      <c r="A33" t="s">
        <v>27</v>
      </c>
      <c r="B33" s="22">
        <v>43926</v>
      </c>
      <c r="C33">
        <v>6830</v>
      </c>
      <c r="D33">
        <v>401</v>
      </c>
      <c r="E33">
        <v>205</v>
      </c>
    </row>
    <row r="34" spans="1:5">
      <c r="A34" t="s">
        <v>27</v>
      </c>
      <c r="B34" s="22">
        <v>43927</v>
      </c>
      <c r="C34">
        <v>7206</v>
      </c>
      <c r="D34">
        <v>477</v>
      </c>
      <c r="E34">
        <v>205</v>
      </c>
    </row>
    <row r="35" spans="1:5">
      <c r="A35" t="s">
        <v>27</v>
      </c>
      <c r="B35" s="22">
        <v>43928</v>
      </c>
      <c r="C35">
        <v>7693</v>
      </c>
      <c r="D35">
        <v>591</v>
      </c>
      <c r="E35">
        <v>205</v>
      </c>
    </row>
    <row r="36" spans="1:5">
      <c r="A36" t="s">
        <v>27</v>
      </c>
      <c r="B36" s="22">
        <v>43929</v>
      </c>
      <c r="C36">
        <v>8419</v>
      </c>
      <c r="D36">
        <v>687</v>
      </c>
      <c r="E36">
        <v>205</v>
      </c>
    </row>
    <row r="37" spans="1:5">
      <c r="A37" t="s">
        <v>27</v>
      </c>
      <c r="B37" s="22">
        <v>43930</v>
      </c>
      <c r="C37">
        <v>9141</v>
      </c>
      <c r="D37">
        <v>793</v>
      </c>
      <c r="E37">
        <v>205</v>
      </c>
    </row>
    <row r="38" spans="1:5">
      <c r="A38" t="s">
        <v>27</v>
      </c>
      <c r="B38" s="22">
        <v>43931</v>
      </c>
      <c r="C38">
        <v>9685</v>
      </c>
      <c r="D38">
        <v>870</v>
      </c>
      <c r="E38">
        <v>381</v>
      </c>
    </row>
    <row r="39" spans="1:5">
      <c r="A39" t="s">
        <v>27</v>
      </c>
      <c r="B39" s="22">
        <v>43932</v>
      </c>
      <c r="C39">
        <v>10151</v>
      </c>
      <c r="D39">
        <v>887</v>
      </c>
      <c r="E39">
        <v>381</v>
      </c>
    </row>
    <row r="40" spans="1:5">
      <c r="A40" t="s">
        <v>27</v>
      </c>
      <c r="B40" s="22">
        <v>43933</v>
      </c>
      <c r="C40">
        <v>10483</v>
      </c>
      <c r="D40">
        <v>899</v>
      </c>
      <c r="E40">
        <v>381</v>
      </c>
    </row>
    <row r="41" spans="1:5">
      <c r="A41" t="s">
        <v>27</v>
      </c>
      <c r="B41" s="22">
        <v>43934</v>
      </c>
      <c r="C41">
        <v>10948</v>
      </c>
      <c r="D41">
        <v>919</v>
      </c>
      <c r="E41">
        <v>381</v>
      </c>
    </row>
  </sheetData>
  <sortState ref="E1:H41">
    <sortCondition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vt:lpstr>
      <vt:lpstr>Austria</vt:lpstr>
      <vt:lpstr>UK</vt:lpstr>
      <vt:lpstr>Italy</vt:lpstr>
      <vt:lpstr>Sweden</vt:lpstr>
      <vt:lpstr>Sheet2</vt:lpstr>
      <vt:lpstr>Sheet3</vt:lpstr>
      <vt:lpstr>PEAK_CASES</vt:lpstr>
      <vt:lpstr>PEAK_CASES_AT</vt:lpstr>
      <vt:lpstr>PEAK_CASES_IT</vt:lpstr>
      <vt:lpstr>PEAK_CASES_UK</vt:lpstr>
      <vt:lpstr>PEAK_DEATHS</vt:lpstr>
      <vt:lpstr>PEAK_DEATHS_AT</vt:lpstr>
      <vt:lpstr>PEAK_DEATHS_UK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2020-04-29T11:07:58Z</dcterms:modified>
</cp:coreProperties>
</file>