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60" yWindow="1716" windowWidth="39864" windowHeight="19488"/>
  </bookViews>
  <sheets>
    <sheet name="Eval Difference" sheetId="17" r:id="rId1"/>
    <sheet name="src_susan" sheetId="18" r:id="rId2"/>
    <sheet name="src_adam" sheetId="19" r:id="rId3"/>
    <sheet name="src_kenton" sheetId="20" r:id="rId4"/>
    <sheet name="src_phoebe" sheetId="21" r:id="rId5"/>
    <sheet name="src_usha" sheetId="22" r:id="rId6"/>
  </sheets>
  <externalReferences>
    <externalReference r:id="rId7"/>
  </externalReferences>
  <definedNames>
    <definedName name="ADAM_ALL">#REF!</definedName>
    <definedName name="ALLALL_CK">#REF!</definedName>
    <definedName name="ALLALL_PERC" localSheetId="0">'Eval Difference'!#REF!</definedName>
    <definedName name="ALLALL_PERC" localSheetId="2">src_adam!#REF!</definedName>
    <definedName name="ALLALL_PERC" localSheetId="3">src_kenton!#REF!</definedName>
    <definedName name="ALLALL_PERC" localSheetId="4">src_phoebe!#REF!</definedName>
    <definedName name="ALLALL_PERC" localSheetId="1">src_susan!#REF!</definedName>
    <definedName name="ALLALL_PERC" localSheetId="5">src_usha!#REF!</definedName>
    <definedName name="ALLALL_PERC">#REF!</definedName>
    <definedName name="AVG_ALL">'Eval Difference'!$AB$30</definedName>
    <definedName name="KENTON_ALL">#REF!</definedName>
    <definedName name="PERSONA_MODEL_LIST">#REF!</definedName>
    <definedName name="pfef_vanilla_mode1_01">#REF!</definedName>
    <definedName name="_xlnm.Print_Area" localSheetId="0">'Eval Difference'!$A$1:$AF$33</definedName>
    <definedName name="_xlnm.Print_Area" localSheetId="2">src_adam!$A$1:$AB$35</definedName>
    <definedName name="_xlnm.Print_Area" localSheetId="3">src_kenton!$A$1:$AB$35</definedName>
    <definedName name="_xlnm.Print_Area" localSheetId="4">src_phoebe!$A$1:$AB$35</definedName>
    <definedName name="_xlnm.Print_Area" localSheetId="1">src_susan!$A$1:$AB$35</definedName>
    <definedName name="_xlnm.Print_Area" localSheetId="5">src_usha!$A$1:$AB$35</definedName>
    <definedName name="SUSAN_ALL">#REF!</definedName>
  </definedNames>
  <calcPr calcId="125725"/>
</workbook>
</file>

<file path=xl/calcChain.xml><?xml version="1.0" encoding="utf-8"?>
<calcChain xmlns="http://schemas.openxmlformats.org/spreadsheetml/2006/main">
  <c r="F30" i="17"/>
  <c r="J30"/>
  <c r="I30" s="1"/>
  <c r="N30"/>
  <c r="M30" s="1"/>
  <c r="R30"/>
  <c r="Q30" s="1"/>
  <c r="V30"/>
  <c r="T30" s="1"/>
  <c r="Z30"/>
  <c r="Y30" s="1"/>
  <c r="Y29"/>
  <c r="H29"/>
  <c r="Z8"/>
  <c r="X8" s="1"/>
  <c r="Z9"/>
  <c r="Y9" s="1"/>
  <c r="Z10"/>
  <c r="X10" s="1"/>
  <c r="Z11"/>
  <c r="Y11" s="1"/>
  <c r="Z12"/>
  <c r="X12" s="1"/>
  <c r="Z13"/>
  <c r="Y13" s="1"/>
  <c r="Z14"/>
  <c r="X14" s="1"/>
  <c r="Z15"/>
  <c r="X15" s="1"/>
  <c r="Z16"/>
  <c r="X16" s="1"/>
  <c r="Z17"/>
  <c r="X17" s="1"/>
  <c r="Z18"/>
  <c r="Y18" s="1"/>
  <c r="Z19"/>
  <c r="X19" s="1"/>
  <c r="Z20"/>
  <c r="X20" s="1"/>
  <c r="Z21"/>
  <c r="Y21" s="1"/>
  <c r="Z22"/>
  <c r="X22" s="1"/>
  <c r="Z23"/>
  <c r="Y23" s="1"/>
  <c r="Z24"/>
  <c r="X24" s="1"/>
  <c r="Z25"/>
  <c r="Y25" s="1"/>
  <c r="Z26"/>
  <c r="X26" s="1"/>
  <c r="Z27"/>
  <c r="X27" s="1"/>
  <c r="Z28"/>
  <c r="X28" s="1"/>
  <c r="V8"/>
  <c r="U8" s="1"/>
  <c r="V9"/>
  <c r="U9" s="1"/>
  <c r="V10"/>
  <c r="U10" s="1"/>
  <c r="V11"/>
  <c r="U11" s="1"/>
  <c r="V12"/>
  <c r="U12" s="1"/>
  <c r="V13"/>
  <c r="U13" s="1"/>
  <c r="V14"/>
  <c r="T14" s="1"/>
  <c r="V15"/>
  <c r="U15" s="1"/>
  <c r="V16"/>
  <c r="T16" s="1"/>
  <c r="V17"/>
  <c r="U17" s="1"/>
  <c r="V18"/>
  <c r="U18" s="1"/>
  <c r="V19"/>
  <c r="U19" s="1"/>
  <c r="V20"/>
  <c r="U20" s="1"/>
  <c r="V21"/>
  <c r="U21" s="1"/>
  <c r="V22"/>
  <c r="U22" s="1"/>
  <c r="V23"/>
  <c r="U23" s="1"/>
  <c r="V24"/>
  <c r="U24" s="1"/>
  <c r="V25"/>
  <c r="U25" s="1"/>
  <c r="V26"/>
  <c r="T26" s="1"/>
  <c r="V27"/>
  <c r="U27" s="1"/>
  <c r="V28"/>
  <c r="T28" s="1"/>
  <c r="R8"/>
  <c r="Q8" s="1"/>
  <c r="R9"/>
  <c r="Q9" s="1"/>
  <c r="R10"/>
  <c r="Q10" s="1"/>
  <c r="R11"/>
  <c r="Q11" s="1"/>
  <c r="R12"/>
  <c r="Q12" s="1"/>
  <c r="R13"/>
  <c r="Q13" s="1"/>
  <c r="R14"/>
  <c r="Q14" s="1"/>
  <c r="R15"/>
  <c r="Q15" s="1"/>
  <c r="R16"/>
  <c r="Q16" s="1"/>
  <c r="R17"/>
  <c r="P17" s="1"/>
  <c r="R18"/>
  <c r="Q18" s="1"/>
  <c r="R19"/>
  <c r="Q19" s="1"/>
  <c r="R20"/>
  <c r="Q20" s="1"/>
  <c r="R21"/>
  <c r="Q21" s="1"/>
  <c r="R22"/>
  <c r="Q22" s="1"/>
  <c r="R23"/>
  <c r="Q23" s="1"/>
  <c r="R24"/>
  <c r="Q24" s="1"/>
  <c r="R25"/>
  <c r="Q25" s="1"/>
  <c r="R26"/>
  <c r="Q26" s="1"/>
  <c r="R27"/>
  <c r="Q27" s="1"/>
  <c r="R28"/>
  <c r="Q28" s="1"/>
  <c r="N8"/>
  <c r="M8" s="1"/>
  <c r="N9"/>
  <c r="M9" s="1"/>
  <c r="N10"/>
  <c r="M10" s="1"/>
  <c r="N11"/>
  <c r="M11" s="1"/>
  <c r="N12"/>
  <c r="M12" s="1"/>
  <c r="N13"/>
  <c r="M13" s="1"/>
  <c r="N14"/>
  <c r="M14" s="1"/>
  <c r="N15"/>
  <c r="M15" s="1"/>
  <c r="N16"/>
  <c r="M16" s="1"/>
  <c r="N17"/>
  <c r="M17" s="1"/>
  <c r="N18"/>
  <c r="M18" s="1"/>
  <c r="N19"/>
  <c r="M19" s="1"/>
  <c r="N20"/>
  <c r="L20" s="1"/>
  <c r="N21"/>
  <c r="M21" s="1"/>
  <c r="N22"/>
  <c r="L22" s="1"/>
  <c r="N23"/>
  <c r="M23" s="1"/>
  <c r="N24"/>
  <c r="M24" s="1"/>
  <c r="N25"/>
  <c r="M25" s="1"/>
  <c r="N26"/>
  <c r="M26" s="1"/>
  <c r="N27"/>
  <c r="M27" s="1"/>
  <c r="N28"/>
  <c r="M28" s="1"/>
  <c r="J8"/>
  <c r="I8" s="1"/>
  <c r="J9"/>
  <c r="I9" s="1"/>
  <c r="J10"/>
  <c r="I10" s="1"/>
  <c r="J11"/>
  <c r="H11" s="1"/>
  <c r="J12"/>
  <c r="I12" s="1"/>
  <c r="J13"/>
  <c r="H13" s="1"/>
  <c r="J14"/>
  <c r="I14" s="1"/>
  <c r="J15"/>
  <c r="I15" s="1"/>
  <c r="J16"/>
  <c r="I16" s="1"/>
  <c r="J17"/>
  <c r="I17" s="1"/>
  <c r="J18"/>
  <c r="I18" s="1"/>
  <c r="J19"/>
  <c r="I19" s="1"/>
  <c r="J20"/>
  <c r="I20" s="1"/>
  <c r="J21"/>
  <c r="I21" s="1"/>
  <c r="J22"/>
  <c r="I22" s="1"/>
  <c r="J23"/>
  <c r="H23" s="1"/>
  <c r="J24"/>
  <c r="I24" s="1"/>
  <c r="J25"/>
  <c r="I25" s="1"/>
  <c r="J26"/>
  <c r="I26" s="1"/>
  <c r="J27"/>
  <c r="I27" s="1"/>
  <c r="J28"/>
  <c r="I28" s="1"/>
  <c r="Z7"/>
  <c r="Y7" s="1"/>
  <c r="V7"/>
  <c r="T7" s="1"/>
  <c r="R7"/>
  <c r="P7" s="1"/>
  <c r="N7"/>
  <c r="L7" s="1"/>
  <c r="J7"/>
  <c r="H7" s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7"/>
  <c r="D24" l="1"/>
  <c r="D23"/>
  <c r="D13"/>
  <c r="D14"/>
  <c r="E15"/>
  <c r="D16"/>
  <c r="D11"/>
  <c r="D12"/>
  <c r="D25"/>
  <c r="D26"/>
  <c r="E27"/>
  <c r="D28"/>
  <c r="AB29"/>
  <c r="D17"/>
  <c r="D7"/>
  <c r="D18"/>
  <c r="D19"/>
  <c r="D20"/>
  <c r="D8"/>
  <c r="D21"/>
  <c r="D9"/>
  <c r="E22"/>
  <c r="E10"/>
  <c r="D30"/>
  <c r="AD29"/>
  <c r="AB20"/>
  <c r="AD20"/>
  <c r="AB21"/>
  <c r="AD21"/>
  <c r="AB22"/>
  <c r="AD22"/>
  <c r="AB23"/>
  <c r="AD23"/>
  <c r="AB12"/>
  <c r="AD12"/>
  <c r="AB16"/>
  <c r="AD16"/>
  <c r="X13"/>
  <c r="E30"/>
  <c r="X21"/>
  <c r="P19"/>
  <c r="P27"/>
  <c r="H25"/>
  <c r="U30"/>
  <c r="M20"/>
  <c r="M22"/>
  <c r="X30"/>
  <c r="H30"/>
  <c r="L30"/>
  <c r="P30"/>
  <c r="L8"/>
  <c r="X23"/>
  <c r="I11"/>
  <c r="Y26"/>
  <c r="L10"/>
  <c r="X25"/>
  <c r="I13"/>
  <c r="L18"/>
  <c r="T12"/>
  <c r="I23"/>
  <c r="U14"/>
  <c r="U16"/>
  <c r="E9"/>
  <c r="AD9" s="1"/>
  <c r="U26"/>
  <c r="H9"/>
  <c r="T24"/>
  <c r="E11"/>
  <c r="U28"/>
  <c r="E21"/>
  <c r="Q17"/>
  <c r="E23"/>
  <c r="H21"/>
  <c r="P15"/>
  <c r="X9"/>
  <c r="X11"/>
  <c r="D27"/>
  <c r="D15"/>
  <c r="X7"/>
  <c r="AB7" s="1"/>
  <c r="H18"/>
  <c r="L27"/>
  <c r="L15"/>
  <c r="P24"/>
  <c r="P12"/>
  <c r="T21"/>
  <c r="T9"/>
  <c r="X18"/>
  <c r="E28"/>
  <c r="E16"/>
  <c r="U7"/>
  <c r="Y19"/>
  <c r="H19"/>
  <c r="L28"/>
  <c r="L16"/>
  <c r="P25"/>
  <c r="P13"/>
  <c r="T22"/>
  <c r="T10"/>
  <c r="E7"/>
  <c r="E17"/>
  <c r="Q7"/>
  <c r="Y20"/>
  <c r="Y8"/>
  <c r="H20"/>
  <c r="H8"/>
  <c r="L17"/>
  <c r="P26"/>
  <c r="P14"/>
  <c r="T23"/>
  <c r="T11"/>
  <c r="E18"/>
  <c r="AD18" s="1"/>
  <c r="M7"/>
  <c r="D22"/>
  <c r="E19"/>
  <c r="I7"/>
  <c r="Y22"/>
  <c r="Y10"/>
  <c r="AD10" s="1"/>
  <c r="D10"/>
  <c r="H22"/>
  <c r="H10"/>
  <c r="L19"/>
  <c r="P28"/>
  <c r="P16"/>
  <c r="T25"/>
  <c r="T13"/>
  <c r="E20"/>
  <c r="E8"/>
  <c r="AD8" s="1"/>
  <c r="Y24"/>
  <c r="Y12"/>
  <c r="H24"/>
  <c r="H12"/>
  <c r="L21"/>
  <c r="L9"/>
  <c r="P18"/>
  <c r="T27"/>
  <c r="T15"/>
  <c r="Y14"/>
  <c r="H26"/>
  <c r="H14"/>
  <c r="L23"/>
  <c r="L11"/>
  <c r="P20"/>
  <c r="P8"/>
  <c r="T17"/>
  <c r="E24"/>
  <c r="E12"/>
  <c r="Y27"/>
  <c r="AD27" s="1"/>
  <c r="Y15"/>
  <c r="AD15" s="1"/>
  <c r="H27"/>
  <c r="H15"/>
  <c r="L24"/>
  <c r="L12"/>
  <c r="P21"/>
  <c r="P9"/>
  <c r="T18"/>
  <c r="E25"/>
  <c r="AD25" s="1"/>
  <c r="E13"/>
  <c r="Y28"/>
  <c r="Y16"/>
  <c r="H28"/>
  <c r="H16"/>
  <c r="L25"/>
  <c r="L13"/>
  <c r="P22"/>
  <c r="P10"/>
  <c r="T19"/>
  <c r="E26"/>
  <c r="E14"/>
  <c r="Y17"/>
  <c r="H17"/>
  <c r="L26"/>
  <c r="L14"/>
  <c r="P23"/>
  <c r="P11"/>
  <c r="T20"/>
  <c r="T8"/>
  <c r="AB19" l="1"/>
  <c r="AD26"/>
  <c r="AD24"/>
  <c r="AC7"/>
  <c r="AB13"/>
  <c r="AD11"/>
  <c r="AB24"/>
  <c r="AD14"/>
  <c r="AB30"/>
  <c r="AB10"/>
  <c r="AB15"/>
  <c r="AD7"/>
  <c r="AD17"/>
  <c r="AD28"/>
  <c r="AB26"/>
  <c r="AB9"/>
  <c r="AB14"/>
  <c r="AD19"/>
  <c r="AB18"/>
  <c r="AB11"/>
  <c r="AB8"/>
  <c r="AB28"/>
  <c r="AB27"/>
  <c r="AD30"/>
  <c r="AD13"/>
  <c r="AB17"/>
  <c r="AB25"/>
  <c r="AC9" l="1"/>
  <c r="AC18"/>
  <c r="AC11"/>
  <c r="AC8"/>
  <c r="AC19"/>
  <c r="AC14"/>
  <c r="AC13"/>
  <c r="AC24"/>
  <c r="AC17"/>
  <c r="AC25"/>
  <c r="AC26"/>
  <c r="AC28"/>
  <c r="AC10"/>
  <c r="AC27"/>
  <c r="AC15"/>
</calcChain>
</file>

<file path=xl/comments1.xml><?xml version="1.0" encoding="utf-8"?>
<comments xmlns="http://schemas.openxmlformats.org/spreadsheetml/2006/main">
  <authors>
    <author>David Goddard</author>
  </authors>
  <commentList>
    <comment ref="A32" authorId="0">
      <text>
        <r>
          <rPr>
            <b/>
            <sz val="9"/>
            <color indexed="81"/>
            <rFont val="Tahoma"/>
            <family val="2"/>
          </rPr>
          <t>David Goddard:</t>
        </r>
        <r>
          <rPr>
            <sz val="9"/>
            <color indexed="81"/>
            <rFont val="Tahoma"/>
            <family val="2"/>
          </rPr>
          <t xml:space="preserve">
Used for chart axes</t>
        </r>
      </text>
    </comment>
  </commentList>
</comments>
</file>

<file path=xl/sharedStrings.xml><?xml version="1.0" encoding="utf-8"?>
<sst xmlns="http://schemas.openxmlformats.org/spreadsheetml/2006/main" count="449" uniqueCount="82">
  <si>
    <t>cycling</t>
  </si>
  <si>
    <t>cycling-logistics</t>
  </si>
  <si>
    <t>interested</t>
  </si>
  <si>
    <t>pers-urgency</t>
  </si>
  <si>
    <t>tech</t>
  </si>
  <si>
    <t>urgency</t>
  </si>
  <si>
    <t>work-logistics</t>
  </si>
  <si>
    <t>work-pers</t>
  </si>
  <si>
    <t>work-relevant</t>
  </si>
  <si>
    <t>work-urgency</t>
  </si>
  <si>
    <t>ALL</t>
  </si>
  <si>
    <t>football</t>
  </si>
  <si>
    <t>golf</t>
  </si>
  <si>
    <t>golf-logistics</t>
  </si>
  <si>
    <t>tennis</t>
  </si>
  <si>
    <t>tennis-arrangements</t>
  </si>
  <si>
    <t>tennis-organising</t>
  </si>
  <si>
    <t>riding</t>
  </si>
  <si>
    <t>riding-arrangements</t>
  </si>
  <si>
    <t>school-importance</t>
  </si>
  <si>
    <t>company-law</t>
  </si>
  <si>
    <t>friend-group</t>
  </si>
  <si>
    <t>personal-interested</t>
  </si>
  <si>
    <t>Susan</t>
  </si>
  <si>
    <t>Adam</t>
  </si>
  <si>
    <t>Kenton</t>
  </si>
  <si>
    <t>w-l</t>
  </si>
  <si>
    <t>w-p</t>
  </si>
  <si>
    <t>w-r</t>
  </si>
  <si>
    <t>f-g</t>
  </si>
  <si>
    <t>g-l</t>
  </si>
  <si>
    <t>p-u</t>
  </si>
  <si>
    <t>p-i</t>
  </si>
  <si>
    <t>r-a</t>
  </si>
  <si>
    <t>s-i</t>
  </si>
  <si>
    <t>tc</t>
  </si>
  <si>
    <t>tn</t>
  </si>
  <si>
    <t>t-a</t>
  </si>
  <si>
    <t>t-o</t>
  </si>
  <si>
    <t>w-u</t>
  </si>
  <si>
    <t>ur</t>
  </si>
  <si>
    <t>in</t>
  </si>
  <si>
    <t>cy</t>
  </si>
  <si>
    <t>fo</t>
  </si>
  <si>
    <t>go</t>
  </si>
  <si>
    <t>ri</t>
  </si>
  <si>
    <t>#</t>
  </si>
  <si>
    <t>Model</t>
  </si>
  <si>
    <t>co-l</t>
  </si>
  <si>
    <t>cy-l</t>
  </si>
  <si>
    <t>Phoebe</t>
  </si>
  <si>
    <t>Usha</t>
  </si>
  <si>
    <t>phase2-vanilla-mode1-01</t>
  </si>
  <si>
    <t>phase2-vanilla-mode1-02</t>
  </si>
  <si>
    <t>phase2-vanilla-mode2-01</t>
  </si>
  <si>
    <t>phase2-base-mode2-01</t>
  </si>
  <si>
    <t>phase2-vanilla4-mode2-01</t>
  </si>
  <si>
    <t>phase2-vanilla4o-mode2-01</t>
  </si>
  <si>
    <t>vanilla-mode1-01</t>
  </si>
  <si>
    <t>vanilla-mode1-02</t>
  </si>
  <si>
    <t>vanilla-mode2-01</t>
  </si>
  <si>
    <t>base-mode2-01</t>
  </si>
  <si>
    <t>vanilla4-mode2-01</t>
  </si>
  <si>
    <t>vanilla4o-mode2-01</t>
  </si>
  <si>
    <t>average</t>
  </si>
  <si>
    <t>stddev</t>
  </si>
  <si>
    <t>count</t>
  </si>
  <si>
    <t>Avg And Spread For Eval Difference (Source) - SUSAN</t>
  </si>
  <si>
    <t>Avg And Spread For Eval Difference (Source) - ADAM</t>
  </si>
  <si>
    <t>Avg And Spread For Eval Difference (Source) - KENTON</t>
  </si>
  <si>
    <t>Avg And Spread For Eval Difference (Source) - PHOEBE</t>
  </si>
  <si>
    <t>Avg And Spread For Eval Difference (Source) - USHA</t>
  </si>
  <si>
    <t>overall</t>
  </si>
  <si>
    <t>Model label:</t>
  </si>
  <si>
    <t>V-M1-A</t>
  </si>
  <si>
    <t>V-M1-B</t>
  </si>
  <si>
    <t>V-M2</t>
  </si>
  <si>
    <t>B-M2</t>
  </si>
  <si>
    <t>V4-M2</t>
  </si>
  <si>
    <t>V4o-M2</t>
  </si>
  <si>
    <t>Avg and Spread for Evaluation Difference</t>
  </si>
  <si>
    <t>This table shows the aggregated numerical differences between synthetic evaluations and the corresponding participant feedback actions, based on Likert value range of 1-5.  A different close to zero indicates near perfect agreement on average, while a larger number represents a greater disagreement.  The maximum value is 4, representing the difference between likert values 1 &amp; 5 or 5 &amp; 1.</t>
  </si>
</sst>
</file>

<file path=xl/styles.xml><?xml version="1.0" encoding="utf-8"?>
<styleSheet xmlns="http://schemas.openxmlformats.org/spreadsheetml/2006/main">
  <numFmts count="5">
    <numFmt numFmtId="164" formatCode="\+0.0;\-0.0;0"/>
    <numFmt numFmtId="165" formatCode="0.000"/>
    <numFmt numFmtId="166" formatCode="0.0"/>
    <numFmt numFmtId="167" formatCode="0.0000"/>
    <numFmt numFmtId="168" formatCode="\+0.00;\-0.00;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sz val="10"/>
      <color theme="1"/>
      <name val="Courier New"/>
      <family val="3"/>
    </font>
    <font>
      <i/>
      <sz val="9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1" tint="0.34998626667073579"/>
      <name val="Courier New"/>
      <family val="3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8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/>
    <xf numFmtId="2" fontId="0" fillId="0" borderId="0" xfId="0" applyNumberFormat="1" applyAlignment="1"/>
    <xf numFmtId="3" fontId="9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vertical="center"/>
    </xf>
    <xf numFmtId="166" fontId="1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68" fontId="14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166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164" fontId="1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166" fontId="9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Average Evaluation Difference by Category</a:t>
            </a:r>
            <a:endParaRPr lang="en-GB" sz="1400"/>
          </a:p>
        </c:rich>
      </c:tx>
      <c:layout>
        <c:manualLayout>
          <c:xMode val="edge"/>
          <c:yMode val="edge"/>
          <c:x val="5.147936983325252E-2"/>
          <c:y val="4.8668684932901912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'Eval Difference'!$A$7:$A$30</c:f>
              <c:strCache>
                <c:ptCount val="24"/>
                <c:pt idx="0">
                  <c:v>urgency</c:v>
                </c:pt>
                <c:pt idx="1">
                  <c:v>work-logistics</c:v>
                </c:pt>
                <c:pt idx="2">
                  <c:v>work-pers</c:v>
                </c:pt>
                <c:pt idx="3">
                  <c:v>interested</c:v>
                </c:pt>
                <c:pt idx="4">
                  <c:v>work-relevant</c:v>
                </c:pt>
                <c:pt idx="5">
                  <c:v>company-law</c:v>
                </c:pt>
                <c:pt idx="6">
                  <c:v>cycling</c:v>
                </c:pt>
                <c:pt idx="7">
                  <c:v>cycling-logistics</c:v>
                </c:pt>
                <c:pt idx="8">
                  <c:v>football</c:v>
                </c:pt>
                <c:pt idx="9">
                  <c:v>friend-group</c:v>
                </c:pt>
                <c:pt idx="10">
                  <c:v>golf</c:v>
                </c:pt>
                <c:pt idx="11">
                  <c:v>golf-logistics</c:v>
                </c:pt>
                <c:pt idx="12">
                  <c:v>pers-urgency</c:v>
                </c:pt>
                <c:pt idx="13">
                  <c:v>personal-interested</c:v>
                </c:pt>
                <c:pt idx="14">
                  <c:v>riding</c:v>
                </c:pt>
                <c:pt idx="15">
                  <c:v>riding-arrangements</c:v>
                </c:pt>
                <c:pt idx="16">
                  <c:v>school-importance</c:v>
                </c:pt>
                <c:pt idx="17">
                  <c:v>tech</c:v>
                </c:pt>
                <c:pt idx="18">
                  <c:v>tennis</c:v>
                </c:pt>
                <c:pt idx="19">
                  <c:v>tennis-arrangements</c:v>
                </c:pt>
                <c:pt idx="20">
                  <c:v>tennis-organising</c:v>
                </c:pt>
                <c:pt idx="21">
                  <c:v>work-urgency</c:v>
                </c:pt>
                <c:pt idx="23">
                  <c:v>ALL</c:v>
                </c:pt>
              </c:strCache>
            </c:strRef>
          </c:cat>
          <c:val>
            <c:numRef>
              <c:f>'Eval Difference'!$AB$7:$AB$30</c:f>
              <c:numCache>
                <c:formatCode>0.0</c:formatCode>
                <c:ptCount val="24"/>
                <c:pt idx="0">
                  <c:v>0.57820655413541455</c:v>
                </c:pt>
                <c:pt idx="1">
                  <c:v>0.42144172856989848</c:v>
                </c:pt>
                <c:pt idx="2">
                  <c:v>0.75061061263786188</c:v>
                </c:pt>
                <c:pt idx="3">
                  <c:v>0.41301453889048145</c:v>
                </c:pt>
                <c:pt idx="4">
                  <c:v>0.50597538917196072</c:v>
                </c:pt>
                <c:pt idx="5">
                  <c:v>0</c:v>
                </c:pt>
                <c:pt idx="6">
                  <c:v>0.21264298615291993</c:v>
                </c:pt>
                <c:pt idx="7">
                  <c:v>0.48081395348837214</c:v>
                </c:pt>
                <c:pt idx="8">
                  <c:v>0.59918157486970003</c:v>
                </c:pt>
                <c:pt idx="9">
                  <c:v>0</c:v>
                </c:pt>
                <c:pt idx="10">
                  <c:v>1.1074087903805967</c:v>
                </c:pt>
                <c:pt idx="11">
                  <c:v>0.63385005420148965</c:v>
                </c:pt>
                <c:pt idx="12">
                  <c:v>0.72255500781531812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0.6037704523580365</c:v>
                </c:pt>
                <c:pt idx="18">
                  <c:v>0.71267118694583098</c:v>
                </c:pt>
                <c:pt idx="19">
                  <c:v>1.3018263321524113</c:v>
                </c:pt>
                <c:pt idx="20">
                  <c:v>0.81726539151225341</c:v>
                </c:pt>
                <c:pt idx="21">
                  <c:v>0.97357865467668459</c:v>
                </c:pt>
                <c:pt idx="22">
                  <c:v>0</c:v>
                </c:pt>
                <c:pt idx="23">
                  <c:v>0.5501370713927175</c:v>
                </c:pt>
              </c:numCache>
            </c:numRef>
          </c:val>
        </c:ser>
        <c:gapWidth val="55"/>
        <c:overlap val="-7"/>
        <c:axId val="201525504"/>
        <c:axId val="201543680"/>
      </c:barChart>
      <c:catAx>
        <c:axId val="20152550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201543680"/>
        <c:crosses val="autoZero"/>
        <c:auto val="1"/>
        <c:lblAlgn val="ctr"/>
        <c:lblOffset val="100"/>
      </c:catAx>
      <c:valAx>
        <c:axId val="201543680"/>
        <c:scaling>
          <c:orientation val="minMax"/>
        </c:scaling>
        <c:axPos val="l"/>
        <c:majorGridlines/>
        <c:numFmt formatCode="0.0" sourceLinked="1"/>
        <c:tickLblPos val="nextTo"/>
        <c:crossAx val="201525504"/>
        <c:crosses val="autoZero"/>
        <c:crossBetween val="between"/>
        <c:majorUnit val="0.2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Average Evaluation Difference by Tag</a:t>
            </a:r>
          </a:p>
        </c:rich>
      </c:tx>
      <c:layout>
        <c:manualLayout>
          <c:xMode val="edge"/>
          <c:yMode val="edge"/>
          <c:x val="0.48032248449649417"/>
          <c:y val="0.14860989598522406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dLbl>
              <c:idx val="3"/>
              <c:layout>
                <c:manualLayout>
                  <c:x val="-1.4468974178668682E-7"/>
                  <c:y val="5.9846685830937801E-3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0"/>
                  <c:y val="1.5026825350534886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5"/>
              <c:layout>
                <c:manualLayout>
                  <c:x val="0"/>
                  <c:y val="6.7304781346776102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('Eval Difference'!$D$4,'Eval Difference'!$H$4,'Eval Difference'!$L$4,'Eval Difference'!$P$4,'Eval Difference'!$T$4,'Eval Difference'!$X$4,'Eval Difference'!$AB$4)</c:f>
              <c:strCache>
                <c:ptCount val="7"/>
                <c:pt idx="0">
                  <c:v>vanilla-mode1-01</c:v>
                </c:pt>
                <c:pt idx="1">
                  <c:v>vanilla-mode1-02</c:v>
                </c:pt>
                <c:pt idx="2">
                  <c:v>vanilla-mode2-01</c:v>
                </c:pt>
                <c:pt idx="3">
                  <c:v>base-mode2-01</c:v>
                </c:pt>
                <c:pt idx="4">
                  <c:v>vanilla4-mode2-01</c:v>
                </c:pt>
                <c:pt idx="5">
                  <c:v>vanilla4o-mode2-01</c:v>
                </c:pt>
                <c:pt idx="6">
                  <c:v>overall</c:v>
                </c:pt>
              </c:strCache>
            </c:strRef>
          </c:cat>
          <c:val>
            <c:numRef>
              <c:f>('Eval Difference'!$D$30,'Eval Difference'!$H$30,'Eval Difference'!$L$30,'Eval Difference'!$P$30,'Eval Difference'!$T$30,'Eval Difference'!$X$30,'Eval Difference'!$AB$30)</c:f>
              <c:numCache>
                <c:formatCode>0.0</c:formatCode>
                <c:ptCount val="7"/>
                <c:pt idx="0">
                  <c:v>0.72706145251396648</c:v>
                </c:pt>
                <c:pt idx="1">
                  <c:v>1.0301940133037695</c:v>
                </c:pt>
                <c:pt idx="2">
                  <c:v>1.3270867052023123</c:v>
                </c:pt>
                <c:pt idx="3">
                  <c:v>8.4180225281601989E-2</c:v>
                </c:pt>
                <c:pt idx="4">
                  <c:v>9.6631716906946274E-2</c:v>
                </c:pt>
                <c:pt idx="5">
                  <c:v>-5.3794037940379409E-3</c:v>
                </c:pt>
                <c:pt idx="6">
                  <c:v>0.5501370713927175</c:v>
                </c:pt>
              </c:numCache>
            </c:numRef>
          </c:val>
        </c:ser>
        <c:gapWidth val="55"/>
        <c:overlap val="-7"/>
        <c:axId val="202751360"/>
        <c:axId val="202938240"/>
      </c:barChart>
      <c:catAx>
        <c:axId val="202751360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solidFill>
                  <a:schemeClr val="tx1"/>
                </a:solidFill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202938240"/>
        <c:crosses val="autoZero"/>
        <c:auto val="1"/>
        <c:lblAlgn val="ctr"/>
        <c:lblOffset val="100"/>
      </c:catAx>
      <c:valAx>
        <c:axId val="202938240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202751360"/>
        <c:crosses val="autoZero"/>
        <c:crossBetween val="between"/>
        <c:majorUnit val="0.2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350520</xdr:colOff>
      <xdr:row>26</xdr:row>
      <xdr:rowOff>175260</xdr:rowOff>
    </xdr:from>
    <xdr:to>
      <xdr:col>49</xdr:col>
      <xdr:colOff>373380</xdr:colOff>
      <xdr:row>50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342900</xdr:colOff>
      <xdr:row>2</xdr:row>
      <xdr:rowOff>381000</xdr:rowOff>
    </xdr:from>
    <xdr:to>
      <xdr:col>44</xdr:col>
      <xdr:colOff>548640</xdr:colOff>
      <xdr:row>25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-combin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CMA"/>
      <sheetName val="CKFCMA"/>
      <sheetName val="POCMA TS"/>
      <sheetName val="PFEF SRC"/>
      <sheetName val="PFEF T"/>
      <sheetName val="PFEF C"/>
      <sheetName val="PFEA SRC"/>
      <sheetName val="PFEA T"/>
      <sheetName val="PFEA C"/>
    </sheetNames>
    <sheetDataSet>
      <sheetData sheetId="0"/>
      <sheetData sheetId="1"/>
      <sheetData sheetId="2"/>
      <sheetData sheetId="3"/>
      <sheetData sheetId="4">
        <row r="7">
          <cell r="B7" t="str">
            <v>ALL</v>
          </cell>
          <cell r="U7">
            <v>0.37723877925437943</v>
          </cell>
        </row>
        <row r="8">
          <cell r="B8" t="str">
            <v>interested</v>
          </cell>
          <cell r="U8">
            <v>0.50416661987288003</v>
          </cell>
        </row>
        <row r="9">
          <cell r="B9" t="str">
            <v>tennis</v>
          </cell>
          <cell r="U9">
            <v>0.58385827500163889</v>
          </cell>
        </row>
        <row r="10">
          <cell r="B10" t="str">
            <v>tennis-arrangements</v>
          </cell>
          <cell r="U10">
            <v>0.29386188653629097</v>
          </cell>
        </row>
        <row r="11">
          <cell r="B11" t="str">
            <v>tennis-organising</v>
          </cell>
          <cell r="U11">
            <v>0.57928848262966048</v>
          </cell>
        </row>
        <row r="12">
          <cell r="B12" t="str">
            <v>urgency</v>
          </cell>
          <cell r="U12">
            <v>0.57149971405294531</v>
          </cell>
        </row>
        <row r="13">
          <cell r="B13" t="str">
            <v>work-logistics</v>
          </cell>
          <cell r="U13">
            <v>0.73538675494728178</v>
          </cell>
        </row>
        <row r="14">
          <cell r="B14" t="str">
            <v>work-pers</v>
          </cell>
          <cell r="U14">
            <v>0.67835317926251881</v>
          </cell>
        </row>
        <row r="15">
          <cell r="B15" t="str">
            <v>work-relevant</v>
          </cell>
          <cell r="U15">
            <v>0.45285214433040366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32"/>
  <sheetViews>
    <sheetView tabSelected="1" workbookViewId="0">
      <selection activeCell="AH55" sqref="AH55"/>
    </sheetView>
  </sheetViews>
  <sheetFormatPr defaultRowHeight="14.4"/>
  <cols>
    <col min="1" max="1" width="23.109375" style="15" customWidth="1"/>
    <col min="2" max="2" width="2.6640625" style="51" customWidth="1"/>
    <col min="3" max="3" width="1.44140625" customWidth="1"/>
    <col min="4" max="4" width="6.77734375" style="26" customWidth="1"/>
    <col min="5" max="5" width="6.77734375" style="19" customWidth="1"/>
    <col min="6" max="6" width="6.77734375" style="2" customWidth="1"/>
    <col min="7" max="7" width="1.44140625" customWidth="1"/>
    <col min="8" max="8" width="6.77734375" style="26" customWidth="1"/>
    <col min="9" max="9" width="6.77734375" style="19" customWidth="1"/>
    <col min="10" max="10" width="6.77734375" style="2" customWidth="1"/>
    <col min="11" max="11" width="1.44140625" customWidth="1"/>
    <col min="12" max="12" width="6.77734375" style="26" customWidth="1"/>
    <col min="13" max="13" width="6.77734375" style="19" customWidth="1"/>
    <col min="14" max="14" width="6.77734375" style="2" customWidth="1"/>
    <col min="15" max="15" width="1.44140625" customWidth="1"/>
    <col min="16" max="16" width="6.77734375" style="26" customWidth="1"/>
    <col min="17" max="17" width="6.77734375" style="19" customWidth="1"/>
    <col min="18" max="18" width="6.77734375" style="2" customWidth="1"/>
    <col min="19" max="19" width="1.44140625" customWidth="1"/>
    <col min="20" max="20" width="6.77734375" style="26" customWidth="1"/>
    <col min="21" max="21" width="6.77734375" style="19" customWidth="1"/>
    <col min="22" max="22" width="6.77734375" style="2" customWidth="1"/>
    <col min="23" max="23" width="1.44140625" customWidth="1"/>
    <col min="24" max="24" width="6.77734375" style="26" customWidth="1"/>
    <col min="25" max="25" width="6.77734375" style="19" customWidth="1"/>
    <col min="26" max="26" width="6.77734375" style="2" customWidth="1"/>
    <col min="27" max="27" width="1.44140625" style="2" customWidth="1"/>
    <col min="28" max="28" width="5.5546875" style="38" customWidth="1"/>
    <col min="29" max="29" width="4.5546875" style="38" customWidth="1"/>
    <col min="30" max="30" width="6.77734375" style="38" customWidth="1"/>
    <col min="31" max="31" width="1.44140625" style="1" customWidth="1"/>
    <col min="32" max="32" width="4.21875" customWidth="1"/>
  </cols>
  <sheetData>
    <row r="1" spans="1:32" ht="18">
      <c r="A1" s="21" t="s">
        <v>80</v>
      </c>
      <c r="B1" s="48"/>
      <c r="C1" s="4"/>
      <c r="D1" s="29"/>
      <c r="E1" s="30"/>
      <c r="G1" s="4"/>
      <c r="H1" s="29"/>
      <c r="I1" s="30"/>
      <c r="K1" s="4"/>
      <c r="L1" s="29"/>
      <c r="M1" s="30"/>
      <c r="O1" s="4"/>
      <c r="P1" s="29"/>
      <c r="Q1" s="30"/>
      <c r="S1" s="4"/>
      <c r="T1" s="29"/>
      <c r="U1" s="30"/>
      <c r="W1" s="4"/>
      <c r="X1" s="29"/>
      <c r="Y1" s="30"/>
    </row>
    <row r="2" spans="1:32" s="6" customFormat="1" ht="9" customHeight="1">
      <c r="A2" s="13"/>
      <c r="B2" s="49"/>
      <c r="D2" s="27"/>
      <c r="E2" s="20"/>
      <c r="F2" s="9"/>
      <c r="H2" s="27"/>
      <c r="I2" s="20"/>
      <c r="J2" s="9"/>
      <c r="L2" s="27"/>
      <c r="M2" s="20"/>
      <c r="N2" s="9"/>
      <c r="P2" s="27"/>
      <c r="Q2" s="20"/>
      <c r="R2" s="9"/>
      <c r="T2" s="27"/>
      <c r="U2" s="20"/>
      <c r="V2" s="9"/>
      <c r="X2" s="27"/>
      <c r="Y2" s="20"/>
      <c r="Z2" s="9"/>
      <c r="AA2" s="9"/>
      <c r="AB2" s="28"/>
      <c r="AC2" s="28"/>
      <c r="AD2" s="28"/>
      <c r="AE2" s="8"/>
    </row>
    <row r="3" spans="1:32" ht="36.6" customHeight="1">
      <c r="A3" s="33" t="s">
        <v>81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</row>
    <row r="4" spans="1:32" s="6" customFormat="1">
      <c r="A4" s="13"/>
      <c r="B4" s="49"/>
      <c r="D4" s="32" t="s">
        <v>58</v>
      </c>
      <c r="E4" s="32"/>
      <c r="F4" s="32"/>
      <c r="H4" s="32" t="s">
        <v>59</v>
      </c>
      <c r="I4" s="32"/>
      <c r="J4" s="32"/>
      <c r="L4" s="32" t="s">
        <v>60</v>
      </c>
      <c r="M4" s="32"/>
      <c r="N4" s="32"/>
      <c r="P4" s="32" t="s">
        <v>61</v>
      </c>
      <c r="Q4" s="32"/>
      <c r="R4" s="32"/>
      <c r="T4" s="32" t="s">
        <v>62</v>
      </c>
      <c r="U4" s="32"/>
      <c r="V4" s="32"/>
      <c r="X4" s="32" t="s">
        <v>63</v>
      </c>
      <c r="Y4" s="32"/>
      <c r="Z4" s="32"/>
      <c r="AA4" s="36"/>
      <c r="AB4" s="32" t="s">
        <v>72</v>
      </c>
      <c r="AC4" s="32"/>
      <c r="AD4" s="32"/>
      <c r="AE4" s="32"/>
    </row>
    <row r="5" spans="1:32" s="10" customFormat="1">
      <c r="A5" s="23" t="s">
        <v>47</v>
      </c>
      <c r="B5" s="50" t="s">
        <v>46</v>
      </c>
      <c r="D5" s="53" t="s">
        <v>64</v>
      </c>
      <c r="E5" s="54" t="s">
        <v>65</v>
      </c>
      <c r="F5" s="55" t="s">
        <v>66</v>
      </c>
      <c r="G5" s="56"/>
      <c r="H5" s="53" t="s">
        <v>64</v>
      </c>
      <c r="I5" s="54" t="s">
        <v>65</v>
      </c>
      <c r="J5" s="55" t="s">
        <v>66</v>
      </c>
      <c r="K5" s="56"/>
      <c r="L5" s="53" t="s">
        <v>64</v>
      </c>
      <c r="M5" s="54" t="s">
        <v>65</v>
      </c>
      <c r="N5" s="55" t="s">
        <v>66</v>
      </c>
      <c r="O5" s="56"/>
      <c r="P5" s="53" t="s">
        <v>64</v>
      </c>
      <c r="Q5" s="54" t="s">
        <v>65</v>
      </c>
      <c r="R5" s="55" t="s">
        <v>66</v>
      </c>
      <c r="S5" s="56"/>
      <c r="T5" s="53" t="s">
        <v>64</v>
      </c>
      <c r="U5" s="54" t="s">
        <v>65</v>
      </c>
      <c r="V5" s="55" t="s">
        <v>66</v>
      </c>
      <c r="W5" s="56"/>
      <c r="X5" s="53" t="s">
        <v>64</v>
      </c>
      <c r="Y5" s="54" t="s">
        <v>65</v>
      </c>
      <c r="Z5" s="55" t="s">
        <v>66</v>
      </c>
      <c r="AA5" s="31"/>
      <c r="AB5" s="61" t="s">
        <v>64</v>
      </c>
      <c r="AC5" s="61"/>
      <c r="AD5" s="28" t="s">
        <v>65</v>
      </c>
      <c r="AE5" s="11"/>
    </row>
    <row r="6" spans="1:32" s="10" customFormat="1" ht="8.4" customHeight="1">
      <c r="A6" s="23"/>
      <c r="B6" s="50"/>
      <c r="D6" s="28"/>
      <c r="E6" s="25"/>
      <c r="F6" s="12"/>
      <c r="H6" s="28"/>
      <c r="I6" s="25"/>
      <c r="J6" s="12"/>
      <c r="L6" s="28"/>
      <c r="M6" s="25"/>
      <c r="N6" s="12"/>
      <c r="P6" s="28"/>
      <c r="Q6" s="25"/>
      <c r="R6" s="12"/>
      <c r="T6" s="28"/>
      <c r="U6" s="25"/>
      <c r="V6" s="12"/>
      <c r="X6" s="28"/>
      <c r="Y6" s="25"/>
      <c r="Z6" s="12"/>
      <c r="AA6" s="12"/>
      <c r="AB6" s="28"/>
      <c r="AC6" s="28"/>
      <c r="AD6" s="28"/>
      <c r="AE6" s="11"/>
    </row>
    <row r="7" spans="1:32" s="6" customFormat="1">
      <c r="A7" s="7" t="s">
        <v>5</v>
      </c>
      <c r="B7" s="49">
        <v>5</v>
      </c>
      <c r="D7" s="27">
        <f>IF(F7="", "", (src_susan!C10*src_susan!E10 + src_adam!C10*src_adam!E10 + src_kenton!C10*src_kenton!E10 + src_phoebe!C10*src_phoebe!E10 + src_usha!C10*src_usha!E10)/F7)</f>
        <v>0.66675438596491221</v>
      </c>
      <c r="E7" s="27">
        <f>IF(F7="", "", SQRT((IF(src_susan!E10&gt;1, (src_susan!E10-1)*(src_susan!D10^2), 0) + IF(src_adam!E10&gt;1, (src_adam!E10-1)*(src_adam!D10^2), 0) + IF(src_kenton!E10&gt;1, (src_kenton!E10-1)*(src_kenton!D10^2), 0) + IF(src_phoebe!E10&gt;1, (src_phoebe!E10-1)*(src_phoebe!D10^2), 0) + IF(src_usha!E10&gt;1, (src_usha!E10-1)*(src_usha!D10^2), 0)) / (F7 - COUNTIF(F7:F7, ""))))</f>
        <v>1.4016456493407274</v>
      </c>
      <c r="F7" s="9">
        <f>IF((src_susan!E10 + src_adam!E10 + src_kenton!E10 + src_phoebe!E10 + src_usha!E10)=0, "", (src_susan!E10 + src_adam!E10 + src_kenton!E10 + src_phoebe!E10 + src_usha!E10))</f>
        <v>114</v>
      </c>
      <c r="H7" s="27">
        <f>IF(J7="", "", (src_susan!G10*src_susan!I10 + src_adam!G10*src_adam!I10 + src_kenton!G10*src_kenton!I10 + src_phoebe!G10*src_phoebe!I10 + src_usha!G10*src_usha!I10)/J7)</f>
        <v>1.0829487179487178</v>
      </c>
      <c r="I7" s="27">
        <f>IF(J7="", "", SQRT((IF(src_susan!I10&gt;1, (src_susan!I10-1)*(src_susan!H10^2), 0) + IF(src_adam!I10&gt;1, (src_adam!I10-1)*(src_adam!H10^2), 0) + IF(src_kenton!I10&gt;1, (src_kenton!I10-1)*(src_kenton!H10^2), 0) + IF(src_phoebe!I10&gt;1, (src_phoebe!I10-1)*(src_phoebe!H10^2), 0) + IF(src_usha!I10&gt;1, (src_usha!I10-1)*(src_usha!H10^2), 0)) / (J7 - COUNTIF(J7:J7, ""))))</f>
        <v>1.4743707914799558</v>
      </c>
      <c r="J7" s="9">
        <f>IF((src_susan!I10 + src_adam!I10 + src_kenton!I10 + src_phoebe!I10 + src_usha!I10)=0, "", (src_susan!I10 + src_adam!I10 + src_kenton!I10 + src_phoebe!I10 + src_usha!I10))</f>
        <v>234</v>
      </c>
      <c r="L7" s="27">
        <f>IF(N7="", "", (src_susan!K10*src_susan!M10 + src_adam!K10*src_adam!M10 + src_kenton!K10*src_kenton!M10 + src_phoebe!K10*src_phoebe!M10 + src_usha!K10*src_usha!M10)/N7)</f>
        <v>0.93292452830188677</v>
      </c>
      <c r="M7" s="27">
        <f>IF(N7="", "", SQRT((IF(src_susan!M10&gt;1, (src_susan!M10-1)*(src_susan!L10^2), 0) + IF(src_adam!M10&gt;1, (src_adam!M10-1)*(src_adam!L10^2), 0) + IF(src_kenton!M10&gt;1, (src_kenton!M10-1)*(src_kenton!L10^2), 0) + IF(src_phoebe!M10&gt;1, (src_phoebe!M10-1)*(src_phoebe!L10^2), 0) + IF(src_usha!M10&gt;1, (src_usha!M10-1)*(src_usha!L10^2), 0)) / (N7 - COUNTIF(N7:N7, ""))))</f>
        <v>1.6857401375421881</v>
      </c>
      <c r="N7" s="9">
        <f>IF((src_susan!M10 + src_adam!M10 + src_kenton!M10 + src_phoebe!M10 + src_usha!M10)=0, "", (src_susan!M10 + src_adam!M10 + src_kenton!M10 + src_phoebe!M10 + src_usha!M10))</f>
        <v>106</v>
      </c>
      <c r="P7" s="27">
        <f>IF(R7="", "", (src_susan!O10*src_susan!Q10 + src_adam!O10*src_adam!Q10 + src_kenton!O10*src_kenton!Q10 + src_phoebe!O10*src_phoebe!Q10 + src_usha!O10*src_usha!Q10)/R7)</f>
        <v>0.21877551020408165</v>
      </c>
      <c r="Q7" s="27">
        <f>IF(R7="", "", SQRT((IF(src_susan!Q10&gt;1, (src_susan!Q10-1)*(src_susan!P10^2), 0) + IF(src_adam!Q10&gt;1, (src_adam!Q10-1)*(src_adam!P10^2), 0) + IF(src_kenton!Q10&gt;1, (src_kenton!Q10-1)*(src_kenton!P10^2), 0) + IF(src_phoebe!Q10&gt;1, (src_phoebe!Q10-1)*(src_phoebe!P10^2), 0) + IF(src_usha!Q10&gt;1, (src_usha!Q10-1)*(src_usha!P10^2), 0)) / (R7 - COUNTIF(R7:R7, ""))))</f>
        <v>0.83493858994514791</v>
      </c>
      <c r="R7" s="9">
        <f>IF((src_susan!Q10 + src_adam!Q10 + src_kenton!Q10 + src_phoebe!Q10 + src_usha!Q10)=0, "", (src_susan!Q10 + src_adam!Q10 + src_kenton!Q10 + src_phoebe!Q10 + src_usha!Q10))</f>
        <v>98</v>
      </c>
      <c r="T7" s="27">
        <f>IF(V7="", "", (src_susan!S10*src_susan!U10 + src_adam!S10*src_adam!U10 + src_kenton!S10*src_kenton!U10 + src_phoebe!S10*src_phoebe!U10 + src_usha!S10*src_usha!U10)/V7)</f>
        <v>0.15528089887640451</v>
      </c>
      <c r="U7" s="27">
        <f>IF(V7="", "", SQRT((IF(src_susan!U10&gt;1, (src_susan!U10-1)*(src_susan!T10^2), 0) + IF(src_adam!U10&gt;1, (src_adam!U10-1)*(src_adam!T10^2), 0) + IF(src_kenton!U10&gt;1, (src_kenton!U10-1)*(src_kenton!T10^2), 0) + IF(src_phoebe!U10&gt;1, (src_phoebe!U10-1)*(src_phoebe!T10^2), 0) + IF(src_usha!U10&gt;1, (src_usha!U10-1)*(src_usha!T10^2), 0)) / (V7 - COUNTIF(V7:V7, ""))))</f>
        <v>0.93386775764240038</v>
      </c>
      <c r="V7" s="9">
        <f>IF((src_susan!U10 + src_adam!U10 + src_kenton!U10 + src_phoebe!U10 + src_usha!U10)=0, "", (src_susan!U10 + src_adam!U10 + src_kenton!U10 + src_phoebe!U10 + src_usha!U10))</f>
        <v>89</v>
      </c>
      <c r="X7" s="27">
        <f>IF(Z7="", "", (src_susan!W10*src_susan!Y10 + src_adam!W10*src_adam!Y10 + src_kenton!W10*src_kenton!Y10 + src_phoebe!W10*src_phoebe!Y10 + src_usha!W10*src_usha!Y10)/Z7)</f>
        <v>0.13936507936507936</v>
      </c>
      <c r="Y7" s="27">
        <f>IF(Z7="", "", SQRT((IF(src_susan!Y10&gt;1, (src_susan!Y10-1)*(src_susan!X10^2), 0) + IF(src_adam!Y10&gt;1, (src_adam!Y10-1)*(src_adam!X10^2), 0) + IF(src_kenton!Y10&gt;1, (src_kenton!Y10-1)*(src_kenton!X10^2), 0) + IF(src_phoebe!Y10&gt;1, (src_phoebe!Y10-1)*(src_phoebe!X10^2), 0) + IF(src_usha!Y10&gt;1, (src_usha!Y10-1)*(src_usha!X10^2), 0)) / (Z7 - COUNTIF(Z7:Z7, ""))))</f>
        <v>0.57488853301907616</v>
      </c>
      <c r="Z7" s="9">
        <f>IF((src_susan!Y10 + src_adam!Y10 + src_kenton!Y10 + src_phoebe!Y10 + src_usha!Y10)=0, "", (src_susan!Y10 + src_adam!Y10 + src_kenton!Y10 + src_phoebe!Y10 + src_usha!Y10))</f>
        <v>189</v>
      </c>
      <c r="AA7" s="9"/>
      <c r="AB7" s="28">
        <f>IF(F7="", "", (D7*H7 + H7*J7 + L7*N7 + P7*R7 + T7*V7 + X7*Z7) / (H7 + J7 + N7 + R7 + V7 + Z7))</f>
        <v>0.57820655413541455</v>
      </c>
      <c r="AC7" s="58">
        <f>AB7-AVG_ALL</f>
        <v>2.8069482742697049E-2</v>
      </c>
      <c r="AD7" s="28">
        <f>IF(SUM(F7, J7, N7, R7, V7, Z7)&lt;=1, "", SQRT(
  (IF(F7&gt;1, (F7-1)*E7^2, 0) +
   IF(J7&gt;1, (J7-1)*I7^2, 0) +
   IF(N7&gt;1, (N7-1)*M7^2, 0) +
   IF(R7&gt;1, (R7-1)*Q7^2, 0) +
   IF(V7&gt;1, (V7-1)*U7^2, 0) +
   IF(Z7&gt;1, (Z7-1)*Y7^2, 0)) /
  (SUM(F7, J7, N7, R7, V7, Z7) - 6)
))</f>
        <v>1.2234409894119809</v>
      </c>
      <c r="AE7" s="8"/>
      <c r="AF7" s="18" t="s">
        <v>40</v>
      </c>
    </row>
    <row r="8" spans="1:32" s="6" customFormat="1">
      <c r="A8" s="7" t="s">
        <v>6</v>
      </c>
      <c r="B8" s="49">
        <v>5</v>
      </c>
      <c r="D8" s="27">
        <f>IF(F8="", "", (src_susan!C11*src_susan!E11 + src_adam!C11*src_adam!E11 + src_kenton!C11*src_kenton!E11 + src_phoebe!C11*src_phoebe!E11 + src_usha!C11*src_usha!E11)/F8)</f>
        <v>0.47333333333333333</v>
      </c>
      <c r="E8" s="27">
        <f>IF(F8="", "", SQRT((IF(src_susan!E11&gt;1, (src_susan!E11-1)*(src_susan!D11^2), 0) + IF(src_adam!E11&gt;1, (src_adam!E11-1)*(src_adam!D11^2), 0) + IF(src_kenton!E11&gt;1, (src_kenton!E11-1)*(src_kenton!D11^2), 0) + IF(src_phoebe!E11&gt;1, (src_phoebe!E11-1)*(src_phoebe!D11^2), 0) + IF(src_usha!E11&gt;1, (src_usha!E11-1)*(src_usha!D11^2), 0)) / (F8 - COUNTIF(F8:F8, ""))))</f>
        <v>1.5019539904649823</v>
      </c>
      <c r="F8" s="9">
        <f>IF((src_susan!E11 + src_adam!E11 + src_kenton!E11 + src_phoebe!E11 + src_usha!E11)=0, "", (src_susan!E11 + src_adam!E11 + src_kenton!E11 + src_phoebe!E11 + src_usha!E11))</f>
        <v>114</v>
      </c>
      <c r="H8" s="27">
        <f>IF(J8="", "", (src_susan!G11*src_susan!I11 + src_adam!G11*src_adam!I11 + src_kenton!G11*src_kenton!I11 + src_phoebe!G11*src_phoebe!I11 + src_usha!G11*src_usha!I11)/J8)</f>
        <v>0.48310344827586205</v>
      </c>
      <c r="I8" s="27">
        <f>IF(J8="", "", SQRT((IF(src_susan!I11&gt;1, (src_susan!I11-1)*(src_susan!H11^2), 0) + IF(src_adam!I11&gt;1, (src_adam!I11-1)*(src_adam!H11^2), 0) + IF(src_kenton!I11&gt;1, (src_kenton!I11-1)*(src_kenton!H11^2), 0) + IF(src_phoebe!I11&gt;1, (src_phoebe!I11-1)*(src_phoebe!H11^2), 0) + IF(src_usha!I11&gt;1, (src_usha!I11-1)*(src_usha!H11^2), 0)) / (J8 - COUNTIF(J8:J8, ""))))</f>
        <v>1.6411935837403047</v>
      </c>
      <c r="J8" s="9">
        <f>IF((src_susan!I11 + src_adam!I11 + src_kenton!I11 + src_phoebe!I11 + src_usha!I11)=0, "", (src_susan!I11 + src_adam!I11 + src_kenton!I11 + src_phoebe!I11 + src_usha!I11))</f>
        <v>232</v>
      </c>
      <c r="L8" s="27">
        <f>IF(N8="", "", (src_susan!K11*src_susan!M11 + src_adam!K11*src_adam!M11 + src_kenton!K11*src_kenton!M11 + src_phoebe!K11*src_phoebe!M11 + src_usha!K11*src_usha!M11)/N8)</f>
        <v>1.2664423076923075</v>
      </c>
      <c r="M8" s="27">
        <f>IF(N8="", "", SQRT((IF(src_susan!M11&gt;1, (src_susan!M11-1)*(src_susan!L11^2), 0) + IF(src_adam!M11&gt;1, (src_adam!M11-1)*(src_adam!L11^2), 0) + IF(src_kenton!M11&gt;1, (src_kenton!M11-1)*(src_kenton!L11^2), 0) + IF(src_phoebe!M11&gt;1, (src_phoebe!M11-1)*(src_phoebe!L11^2), 0) + IF(src_usha!M11&gt;1, (src_usha!M11-1)*(src_usha!L11^2), 0)) / (N8 - COUNTIF(N8:N8, ""))))</f>
        <v>1.7087475732918451</v>
      </c>
      <c r="N8" s="9">
        <f>IF((src_susan!M11 + src_adam!M11 + src_kenton!M11 + src_phoebe!M11 + src_usha!M11)=0, "", (src_susan!M11 + src_adam!M11 + src_kenton!M11 + src_phoebe!M11 + src_usha!M11))</f>
        <v>104</v>
      </c>
      <c r="P8" s="27">
        <f>IF(R8="", "", (src_susan!O11*src_susan!Q11 + src_adam!O11*src_adam!Q11 + src_kenton!O11*src_kenton!Q11 + src_phoebe!O11*src_phoebe!Q11 + src_usha!O11*src_usha!Q11)/R8)</f>
        <v>0.43843750000000004</v>
      </c>
      <c r="Q8" s="27">
        <f>IF(R8="", "", SQRT((IF(src_susan!Q11&gt;1, (src_susan!Q11-1)*(src_susan!P11^2), 0) + IF(src_adam!Q11&gt;1, (src_adam!Q11-1)*(src_adam!P11^2), 0) + IF(src_kenton!Q11&gt;1, (src_kenton!Q11-1)*(src_kenton!P11^2), 0) + IF(src_phoebe!Q11&gt;1, (src_phoebe!Q11-1)*(src_phoebe!P11^2), 0) + IF(src_usha!Q11&gt;1, (src_usha!Q11-1)*(src_usha!P11^2), 0)) / (R8 - COUNTIF(R8:R8, ""))))</f>
        <v>1.2739677193712564</v>
      </c>
      <c r="R8" s="9">
        <f>IF((src_susan!Q11 + src_adam!Q11 + src_kenton!Q11 + src_phoebe!Q11 + src_usha!Q11)=0, "", (src_susan!Q11 + src_adam!Q11 + src_kenton!Q11 + src_phoebe!Q11 + src_usha!Q11))</f>
        <v>96</v>
      </c>
      <c r="T8" s="27">
        <f>IF(V8="", "", (src_susan!S11*src_susan!U11 + src_adam!S11*src_adam!U11 + src_kenton!S11*src_kenton!U11 + src_phoebe!S11*src_phoebe!U11 + src_usha!S11*src_usha!U11)/V8)</f>
        <v>0.10000000000000002</v>
      </c>
      <c r="U8" s="27">
        <f>IF(V8="", "", SQRT((IF(src_susan!U11&gt;1, (src_susan!U11-1)*(src_susan!T11^2), 0) + IF(src_adam!U11&gt;1, (src_adam!U11-1)*(src_adam!T11^2), 0) + IF(src_kenton!U11&gt;1, (src_kenton!U11-1)*(src_kenton!T11^2), 0) + IF(src_phoebe!U11&gt;1, (src_phoebe!U11-1)*(src_phoebe!T11^2), 0) + IF(src_usha!U11&gt;1, (src_usha!U11-1)*(src_usha!T11^2), 0)) / (V8 - COUNTIF(V8:V8, ""))))</f>
        <v>0.86615818416730328</v>
      </c>
      <c r="V8" s="9">
        <f>IF((src_susan!U11 + src_adam!U11 + src_kenton!U11 + src_phoebe!U11 + src_usha!U11)=0, "", (src_susan!U11 + src_adam!U11 + src_kenton!U11 + src_phoebe!U11 + src_usha!U11))</f>
        <v>90</v>
      </c>
      <c r="X8" s="27">
        <f>IF(Z8="", "", (src_susan!W11*src_susan!Y11 + src_adam!W11*src_adam!Y11 + src_kenton!W11*src_kenton!Y11 + src_phoebe!W11*src_phoebe!Y11 + src_usha!W11*src_usha!Y11)/Z8)</f>
        <v>2.507936507936508E-2</v>
      </c>
      <c r="Y8" s="27">
        <f>IF(Z8="", "", SQRT((IF(src_susan!Y11&gt;1, (src_susan!Y11-1)*(src_susan!X11^2), 0) + IF(src_adam!Y11&gt;1, (src_adam!Y11-1)*(src_adam!X11^2), 0) + IF(src_kenton!Y11&gt;1, (src_kenton!Y11-1)*(src_kenton!X11^2), 0) + IF(src_phoebe!Y11&gt;1, (src_phoebe!Y11-1)*(src_phoebe!X11^2), 0) + IF(src_usha!Y11&gt;1, (src_usha!Y11-1)*(src_usha!X11^2), 0)) / (Z8 - COUNTIF(Z8:Z8, ""))))</f>
        <v>0.49336818838689767</v>
      </c>
      <c r="Z8" s="9">
        <f>IF((src_susan!Y11 + src_adam!Y11 + src_kenton!Y11 + src_phoebe!Y11 + src_usha!Y11)=0, "", (src_susan!Y11 + src_adam!Y11 + src_kenton!Y11 + src_phoebe!Y11 + src_usha!Y11))</f>
        <v>189</v>
      </c>
      <c r="AA8" s="9"/>
      <c r="AB8" s="28">
        <f t="shared" ref="AB8:AB30" si="0">IF(F8="", "", (D8*H8 + H8*J8 + L8*N8 + P8*R8 + T8*V8 + X8*Z8) / (H8 + J8 + N8 + R8 + V8 + Z8))</f>
        <v>0.42144172856989848</v>
      </c>
      <c r="AC8" s="58">
        <f>AB8-AVG_ALL</f>
        <v>-0.12869534282281903</v>
      </c>
      <c r="AD8" s="28">
        <f t="shared" ref="AD8:AD30" si="1">IF(SUM(F8, J8, N8, R8, V8, Z8)&lt;=1, "", SQRT(
  (IF(F8&gt;1, (F8-1)*E8^2, 0) +
   IF(J8&gt;1, (J8-1)*I8^2, 0) +
   IF(N8&gt;1, (N8-1)*M8^2, 0) +
   IF(R8&gt;1, (R8-1)*Q8^2, 0) +
   IF(V8&gt;1, (V8-1)*U8^2, 0) +
   IF(Z8&gt;1, (Z8-1)*Y8^2, 0)) /
  (SUM(F8, J8, N8, R8, V8, Z8) - 6)
))</f>
        <v>1.3280907755996243</v>
      </c>
      <c r="AE8" s="8"/>
      <c r="AF8" s="18" t="s">
        <v>26</v>
      </c>
    </row>
    <row r="9" spans="1:32" s="6" customFormat="1">
      <c r="A9" s="7" t="s">
        <v>7</v>
      </c>
      <c r="B9" s="49">
        <v>5</v>
      </c>
      <c r="D9" s="27">
        <f>IF(F9="", "", (src_susan!C12*src_susan!E12 + src_adam!C12*src_adam!E12 + src_kenton!C12*src_kenton!E12 + src_phoebe!C12*src_phoebe!E12 + src_usha!C12*src_usha!E12)/F9)</f>
        <v>0.68271929824561417</v>
      </c>
      <c r="E9" s="27">
        <f>IF(F9="", "", SQRT((IF(src_susan!E12&gt;1, (src_susan!E12-1)*(src_susan!D12^2), 0) + IF(src_adam!E12&gt;1, (src_adam!E12-1)*(src_adam!D12^2), 0) + IF(src_kenton!E12&gt;1, (src_kenton!E12-1)*(src_kenton!D12^2), 0) + IF(src_phoebe!E12&gt;1, (src_phoebe!E12-1)*(src_phoebe!D12^2), 0) + IF(src_usha!E12&gt;1, (src_usha!E12-1)*(src_usha!D12^2), 0)) / (F9 - COUNTIF(F9:F9, ""))))</f>
        <v>1.8630676457476198</v>
      </c>
      <c r="F9" s="9">
        <f>IF((src_susan!E12 + src_adam!E12 + src_kenton!E12 + src_phoebe!E12 + src_usha!E12)=0, "", (src_susan!E12 + src_adam!E12 + src_kenton!E12 + src_phoebe!E12 + src_usha!E12))</f>
        <v>114</v>
      </c>
      <c r="H9" s="27">
        <f>IF(J9="", "", (src_susan!G12*src_susan!I12 + src_adam!G12*src_adam!I12 + src_kenton!G12*src_kenton!I12 + src_phoebe!G12*src_phoebe!I12 + src_usha!G12*src_usha!I12)/J9)</f>
        <v>0.894655172413793</v>
      </c>
      <c r="I9" s="27">
        <f>IF(J9="", "", SQRT((IF(src_susan!I12&gt;1, (src_susan!I12-1)*(src_susan!H12^2), 0) + IF(src_adam!I12&gt;1, (src_adam!I12-1)*(src_adam!H12^2), 0) + IF(src_kenton!I12&gt;1, (src_kenton!I12-1)*(src_kenton!H12^2), 0) + IF(src_phoebe!I12&gt;1, (src_phoebe!I12-1)*(src_phoebe!H12^2), 0) + IF(src_usha!I12&gt;1, (src_usha!I12-1)*(src_usha!H12^2), 0)) / (J9 - COUNTIF(J9:J9, ""))))</f>
        <v>1.904006664723195</v>
      </c>
      <c r="J9" s="9">
        <f>IF((src_susan!I12 + src_adam!I12 + src_kenton!I12 + src_phoebe!I12 + src_usha!I12)=0, "", (src_susan!I12 + src_adam!I12 + src_kenton!I12 + src_phoebe!I12 + src_usha!I12))</f>
        <v>232</v>
      </c>
      <c r="L9" s="27">
        <f>IF(N9="", "", (src_susan!K12*src_susan!M12 + src_adam!K12*src_adam!M12 + src_kenton!K12*src_kenton!M12 + src_phoebe!K12*src_phoebe!M12 + src_usha!K12*src_usha!M12)/N9)</f>
        <v>1.2723809523809524</v>
      </c>
      <c r="M9" s="27">
        <f>IF(N9="", "", SQRT((IF(src_susan!M12&gt;1, (src_susan!M12-1)*(src_susan!L12^2), 0) + IF(src_adam!M12&gt;1, (src_adam!M12-1)*(src_adam!L12^2), 0) + IF(src_kenton!M12&gt;1, (src_kenton!M12-1)*(src_kenton!L12^2), 0) + IF(src_phoebe!M12&gt;1, (src_phoebe!M12-1)*(src_phoebe!L12^2), 0) + IF(src_usha!M12&gt;1, (src_usha!M12-1)*(src_usha!L12^2), 0)) / (N9 - COUNTIF(N9:N9, ""))))</f>
        <v>1.9291041592259492</v>
      </c>
      <c r="N9" s="9">
        <f>IF((src_susan!M12 + src_adam!M12 + src_kenton!M12 + src_phoebe!M12 + src_usha!M12)=0, "", (src_susan!M12 + src_adam!M12 + src_kenton!M12 + src_phoebe!M12 + src_usha!M12))</f>
        <v>105</v>
      </c>
      <c r="P9" s="27">
        <f>IF(R9="", "", (src_susan!O12*src_susan!Q12 + src_adam!O12*src_adam!Q12 + src_kenton!O12*src_kenton!Q12 + src_phoebe!O12*src_phoebe!Q12 + src_usha!O12*src_usha!Q12)/R9)</f>
        <v>0.8614772727272727</v>
      </c>
      <c r="Q9" s="27">
        <f>IF(R9="", "", SQRT((IF(src_susan!Q12&gt;1, (src_susan!Q12-1)*(src_susan!P12^2), 0) + IF(src_adam!Q12&gt;1, (src_adam!Q12-1)*(src_adam!P12^2), 0) + IF(src_kenton!Q12&gt;1, (src_kenton!Q12-1)*(src_kenton!P12^2), 0) + IF(src_phoebe!Q12&gt;1, (src_phoebe!Q12-1)*(src_phoebe!P12^2), 0) + IF(src_usha!Q12&gt;1, (src_usha!Q12-1)*(src_usha!P12^2), 0)) / (R9 - COUNTIF(R9:R9, ""))))</f>
        <v>1.8795565845553719</v>
      </c>
      <c r="R9" s="9">
        <f>IF((src_susan!Q12 + src_adam!Q12 + src_kenton!Q12 + src_phoebe!Q12 + src_usha!Q12)=0, "", (src_susan!Q12 + src_adam!Q12 + src_kenton!Q12 + src_phoebe!Q12 + src_usha!Q12))</f>
        <v>88</v>
      </c>
      <c r="T9" s="27">
        <f>IF(V9="", "", (src_susan!S12*src_susan!U12 + src_adam!S12*src_adam!U12 + src_kenton!S12*src_kenton!U12 + src_phoebe!S12*src_phoebe!U12 + src_usha!S12*src_usha!U12)/V9)</f>
        <v>0.36355555555555552</v>
      </c>
      <c r="U9" s="27">
        <f>IF(V9="", "", SQRT((IF(src_susan!U12&gt;1, (src_susan!U12-1)*(src_susan!T12^2), 0) + IF(src_adam!U12&gt;1, (src_adam!U12-1)*(src_adam!T12^2), 0) + IF(src_kenton!U12&gt;1, (src_kenton!U12-1)*(src_kenton!T12^2), 0) + IF(src_phoebe!U12&gt;1, (src_phoebe!U12-1)*(src_phoebe!T12^2), 0) + IF(src_usha!U12&gt;1, (src_usha!U12-1)*(src_usha!T12^2), 0)) / (V9 - COUNTIF(V9:V9, ""))))</f>
        <v>1.0508287734503234</v>
      </c>
      <c r="V9" s="9">
        <f>IF((src_susan!U12 + src_adam!U12 + src_kenton!U12 + src_phoebe!U12 + src_usha!U12)=0, "", (src_susan!U12 + src_adam!U12 + src_kenton!U12 + src_phoebe!U12 + src_usha!U12))</f>
        <v>90</v>
      </c>
      <c r="X9" s="27">
        <f>IF(Z9="", "", (src_susan!W12*src_susan!Y12 + src_adam!W12*src_adam!Y12 + src_kenton!W12*src_kenton!Y12 + src_phoebe!W12*src_phoebe!Y12 + src_usha!W12*src_usha!Y12)/Z9)</f>
        <v>0.4151595744680851</v>
      </c>
      <c r="Y9" s="27">
        <f>IF(Z9="", "", SQRT((IF(src_susan!Y12&gt;1, (src_susan!Y12-1)*(src_susan!X12^2), 0) + IF(src_adam!Y12&gt;1, (src_adam!Y12-1)*(src_adam!X12^2), 0) + IF(src_kenton!Y12&gt;1, (src_kenton!Y12-1)*(src_kenton!X12^2), 0) + IF(src_phoebe!Y12&gt;1, (src_phoebe!Y12-1)*(src_phoebe!X12^2), 0) + IF(src_usha!Y12&gt;1, (src_usha!Y12-1)*(src_usha!X12^2), 0)) / (Z9 - COUNTIF(Z9:Z9, ""))))</f>
        <v>0.96159165482979203</v>
      </c>
      <c r="Z9" s="9">
        <f>IF((src_susan!Y12 + src_adam!Y12 + src_kenton!Y12 + src_phoebe!Y12 + src_usha!Y12)=0, "", (src_susan!Y12 + src_adam!Y12 + src_kenton!Y12 + src_phoebe!Y12 + src_usha!Y12))</f>
        <v>188</v>
      </c>
      <c r="AA9" s="9"/>
      <c r="AB9" s="28">
        <f t="shared" si="0"/>
        <v>0.75061061263786188</v>
      </c>
      <c r="AC9" s="58">
        <f>AB9-AVG_ALL</f>
        <v>0.20047354124514438</v>
      </c>
      <c r="AD9" s="28">
        <f t="shared" si="1"/>
        <v>1.6452384541658744</v>
      </c>
      <c r="AE9" s="8"/>
      <c r="AF9" s="18" t="s">
        <v>27</v>
      </c>
    </row>
    <row r="10" spans="1:32" s="6" customFormat="1">
      <c r="A10" s="7" t="s">
        <v>2</v>
      </c>
      <c r="B10" s="49">
        <v>4</v>
      </c>
      <c r="D10" s="27">
        <f>IF(F10="", "", (src_susan!C13*src_susan!E13 + src_adam!C13*src_adam!E13 + src_kenton!C13*src_kenton!E13 + src_phoebe!C13*src_phoebe!E13 + src_usha!C13*src_usha!E13)/F10)</f>
        <v>0.36210526315789471</v>
      </c>
      <c r="E10" s="27">
        <f>IF(F10="", "", SQRT((IF(src_susan!E13&gt;1, (src_susan!E13-1)*(src_susan!D13^2), 0) + IF(src_adam!E13&gt;1, (src_adam!E13-1)*(src_adam!D13^2), 0) + IF(src_kenton!E13&gt;1, (src_kenton!E13-1)*(src_kenton!D13^2), 0) + IF(src_phoebe!E13&gt;1, (src_phoebe!E13-1)*(src_phoebe!D13^2), 0) + IF(src_usha!E13&gt;1, (src_usha!E13-1)*(src_usha!D13^2), 0)) / (F10 - COUNTIF(F10:F10, ""))))</f>
        <v>1.5097342045608733</v>
      </c>
      <c r="F10" s="9">
        <f>IF((src_susan!E13 + src_adam!E13 + src_kenton!E13 + src_phoebe!E13 + src_usha!E13)=0, "", (src_susan!E13 + src_adam!E13 + src_kenton!E13 + src_phoebe!E13 + src_usha!E13))</f>
        <v>114</v>
      </c>
      <c r="H10" s="27">
        <f>IF(J10="", "", (src_susan!G13*src_susan!I13 + src_adam!G13*src_adam!I13 + src_kenton!G13*src_kenton!I13 + src_phoebe!G13*src_phoebe!I13 + src_usha!G13*src_usha!I13)/J10)</f>
        <v>0.48330472103004285</v>
      </c>
      <c r="I10" s="27">
        <f>IF(J10="", "", SQRT((IF(src_susan!I13&gt;1, (src_susan!I13-1)*(src_susan!H13^2), 0) + IF(src_adam!I13&gt;1, (src_adam!I13-1)*(src_adam!H13^2), 0) + IF(src_kenton!I13&gt;1, (src_kenton!I13-1)*(src_kenton!H13^2), 0) + IF(src_phoebe!I13&gt;1, (src_phoebe!I13-1)*(src_phoebe!H13^2), 0) + IF(src_usha!I13&gt;1, (src_usha!I13-1)*(src_usha!H13^2), 0)) / (J10 - COUNTIF(J10:J10, ""))))</f>
        <v>1.8278768846887361</v>
      </c>
      <c r="J10" s="9">
        <f>IF((src_susan!I13 + src_adam!I13 + src_kenton!I13 + src_phoebe!I13 + src_usha!I13)=0, "", (src_susan!I13 + src_adam!I13 + src_kenton!I13 + src_phoebe!I13 + src_usha!I13))</f>
        <v>233</v>
      </c>
      <c r="L10" s="27">
        <f>IF(N10="", "", (src_susan!K13*src_susan!M13 + src_adam!K13*src_adam!M13 + src_kenton!K13*src_kenton!M13 + src_phoebe!K13*src_phoebe!M13 + src_usha!K13*src_usha!M13)/N10)</f>
        <v>0.86103773584905652</v>
      </c>
      <c r="M10" s="27">
        <f>IF(N10="", "", SQRT((IF(src_susan!M13&gt;1, (src_susan!M13-1)*(src_susan!L13^2), 0) + IF(src_adam!M13&gt;1, (src_adam!M13-1)*(src_adam!L13^2), 0) + IF(src_kenton!M13&gt;1, (src_kenton!M13-1)*(src_kenton!L13^2), 0) + IF(src_phoebe!M13&gt;1, (src_phoebe!M13-1)*(src_phoebe!L13^2), 0) + IF(src_usha!M13&gt;1, (src_usha!M13-1)*(src_usha!L13^2), 0)) / (N10 - COUNTIF(N10:N10, ""))))</f>
        <v>1.6309147797686807</v>
      </c>
      <c r="N10" s="9">
        <f>IF((src_susan!M13 + src_adam!M13 + src_kenton!M13 + src_phoebe!M13 + src_usha!M13)=0, "", (src_susan!M13 + src_adam!M13 + src_kenton!M13 + src_phoebe!M13 + src_usha!M13))</f>
        <v>106</v>
      </c>
      <c r="P10" s="27">
        <f>IF(R10="", "", (src_susan!O13*src_susan!Q13 + src_adam!O13*src_adam!Q13 + src_kenton!O13*src_kenton!Q13 + src_phoebe!O13*src_phoebe!Q13 + src_usha!O13*src_usha!Q13)/R10)</f>
        <v>0.46185567010309275</v>
      </c>
      <c r="Q10" s="27">
        <f>IF(R10="", "", SQRT((IF(src_susan!Q13&gt;1, (src_susan!Q13-1)*(src_susan!P13^2), 0) + IF(src_adam!Q13&gt;1, (src_adam!Q13-1)*(src_adam!P13^2), 0) + IF(src_kenton!Q13&gt;1, (src_kenton!Q13-1)*(src_kenton!P13^2), 0) + IF(src_phoebe!Q13&gt;1, (src_phoebe!Q13-1)*(src_phoebe!P13^2), 0) + IF(src_usha!Q13&gt;1, (src_usha!Q13-1)*(src_usha!P13^2), 0)) / (R10 - COUNTIF(R10:R10, ""))))</f>
        <v>1.7913917874330212</v>
      </c>
      <c r="R10" s="9">
        <f>IF((src_susan!Q13 + src_adam!Q13 + src_kenton!Q13 + src_phoebe!Q13 + src_usha!Q13)=0, "", (src_susan!Q13 + src_adam!Q13 + src_kenton!Q13 + src_phoebe!Q13 + src_usha!Q13))</f>
        <v>97</v>
      </c>
      <c r="T10" s="27">
        <f>IF(V10="", "", (src_susan!S13*src_susan!U13 + src_adam!S13*src_adam!U13 + src_kenton!S13*src_kenton!U13 + src_phoebe!S13*src_phoebe!U13 + src_usha!S13*src_usha!U13)/V10)</f>
        <v>0.31077777777777782</v>
      </c>
      <c r="U10" s="27">
        <f>IF(V10="", "", SQRT((IF(src_susan!U13&gt;1, (src_susan!U13-1)*(src_susan!T13^2), 0) + IF(src_adam!U13&gt;1, (src_adam!U13-1)*(src_adam!T13^2), 0) + IF(src_kenton!U13&gt;1, (src_kenton!U13-1)*(src_kenton!T13^2), 0) + IF(src_phoebe!U13&gt;1, (src_phoebe!U13-1)*(src_phoebe!T13^2), 0) + IF(src_usha!U13&gt;1, (src_usha!U13-1)*(src_usha!T13^2), 0)) / (V10 - COUNTIF(V10:V10, ""))))</f>
        <v>1.2178715495121442</v>
      </c>
      <c r="V10" s="9">
        <f>IF((src_susan!U13 + src_adam!U13 + src_kenton!U13 + src_phoebe!U13 + src_usha!U13)=0, "", (src_susan!U13 + src_adam!U13 + src_kenton!U13 + src_phoebe!U13 + src_usha!U13))</f>
        <v>90</v>
      </c>
      <c r="X10" s="27">
        <f>IF(Z10="", "", (src_susan!W13*src_susan!Y13 + src_adam!W13*src_adam!Y13 + src_kenton!W13*src_kenton!Y13 + src_phoebe!W13*src_phoebe!Y13 + src_usha!W13*src_usha!Y13)/Z10)</f>
        <v>9.8835978835978833E-2</v>
      </c>
      <c r="Y10" s="27">
        <f>IF(Z10="", "", SQRT((IF(src_susan!Y13&gt;1, (src_susan!Y13-1)*(src_susan!X13^2), 0) + IF(src_adam!Y13&gt;1, (src_adam!Y13-1)*(src_adam!X13^2), 0) + IF(src_kenton!Y13&gt;1, (src_kenton!Y13-1)*(src_kenton!X13^2), 0) + IF(src_phoebe!Y13&gt;1, (src_phoebe!Y13-1)*(src_phoebe!X13^2), 0) + IF(src_usha!Y13&gt;1, (src_usha!Y13-1)*(src_usha!X13^2), 0)) / (Z10 - COUNTIF(Z10:Z10, ""))))</f>
        <v>0.81535268442558029</v>
      </c>
      <c r="Z10" s="9">
        <f>IF((src_susan!Y13 + src_adam!Y13 + src_kenton!Y13 + src_phoebe!Y13 + src_usha!Y13)=0, "", (src_susan!Y13 + src_adam!Y13 + src_kenton!Y13 + src_phoebe!Y13 + src_usha!Y13))</f>
        <v>189</v>
      </c>
      <c r="AA10" s="9"/>
      <c r="AB10" s="28">
        <f t="shared" si="0"/>
        <v>0.41301453889048145</v>
      </c>
      <c r="AC10" s="58">
        <f>AB10-AVG_ALL</f>
        <v>-0.13712253250223605</v>
      </c>
      <c r="AD10" s="28">
        <f t="shared" si="1"/>
        <v>1.5102129797817465</v>
      </c>
      <c r="AE10" s="8"/>
      <c r="AF10" s="18" t="s">
        <v>41</v>
      </c>
    </row>
    <row r="11" spans="1:32" s="6" customFormat="1">
      <c r="A11" s="7" t="s">
        <v>8</v>
      </c>
      <c r="B11" s="49">
        <v>4</v>
      </c>
      <c r="D11" s="27">
        <f>IF(F11="", "", (src_susan!C14*src_susan!E14 + src_adam!C14*src_adam!E14 + src_kenton!C14*src_kenton!E14 + src_phoebe!C14*src_phoebe!E14 + src_usha!C14*src_usha!E14)/F11)</f>
        <v>0.44808219178082193</v>
      </c>
      <c r="E11" s="27">
        <f>IF(F11="", "", SQRT((IF(src_susan!E14&gt;1, (src_susan!E14-1)*(src_susan!D14^2), 0) + IF(src_adam!E14&gt;1, (src_adam!E14-1)*(src_adam!D14^2), 0) + IF(src_kenton!E14&gt;1, (src_kenton!E14-1)*(src_kenton!D14^2), 0) + IF(src_phoebe!E14&gt;1, (src_phoebe!E14-1)*(src_phoebe!D14^2), 0) + IF(src_usha!E14&gt;1, (src_usha!E14-1)*(src_usha!D14^2), 0)) / (F11 - COUNTIF(F11:F11, ""))))</f>
        <v>2.024858865367543</v>
      </c>
      <c r="F11" s="9">
        <f>IF((src_susan!E14 + src_adam!E14 + src_kenton!E14 + src_phoebe!E14 + src_usha!E14)=0, "", (src_susan!E14 + src_adam!E14 + src_kenton!E14 + src_phoebe!E14 + src_usha!E14))</f>
        <v>73</v>
      </c>
      <c r="H11" s="27">
        <f>IF(J11="", "", (src_susan!G14*src_susan!I14 + src_adam!G14*src_adam!I14 + src_kenton!G14*src_kenton!I14 + src_phoebe!G14*src_phoebe!I14 + src_usha!G14*src_usha!I14)/J11)</f>
        <v>0.59777777777777774</v>
      </c>
      <c r="I11" s="27">
        <f>IF(J11="", "", SQRT((IF(src_susan!I14&gt;1, (src_susan!I14-1)*(src_susan!H14^2), 0) + IF(src_adam!I14&gt;1, (src_adam!I14-1)*(src_adam!H14^2), 0) + IF(src_kenton!I14&gt;1, (src_kenton!I14-1)*(src_kenton!H14^2), 0) + IF(src_phoebe!I14&gt;1, (src_phoebe!I14-1)*(src_phoebe!H14^2), 0) + IF(src_usha!I14&gt;1, (src_usha!I14-1)*(src_usha!H14^2), 0)) / (J11 - COUNTIF(J11:J11, ""))))</f>
        <v>1.8805627453813496</v>
      </c>
      <c r="J11" s="9">
        <f>IF((src_susan!I14 + src_adam!I14 + src_kenton!I14 + src_phoebe!I14 + src_usha!I14)=0, "", (src_susan!I14 + src_adam!I14 + src_kenton!I14 + src_phoebe!I14 + src_usha!I14))</f>
        <v>117</v>
      </c>
      <c r="L11" s="27">
        <f>IF(N11="", "", (src_susan!K14*src_susan!M14 + src_adam!K14*src_adam!M14 + src_kenton!K14*src_kenton!M14 + src_phoebe!K14*src_phoebe!M14 + src_usha!K14*src_usha!M14)/N11)</f>
        <v>1.2607246376811596</v>
      </c>
      <c r="M11" s="27">
        <f>IF(N11="", "", SQRT((IF(src_susan!M14&gt;1, (src_susan!M14-1)*(src_susan!L14^2), 0) + IF(src_adam!M14&gt;1, (src_adam!M14-1)*(src_adam!L14^2), 0) + IF(src_kenton!M14&gt;1, (src_kenton!M14-1)*(src_kenton!L14^2), 0) + IF(src_phoebe!M14&gt;1, (src_phoebe!M14-1)*(src_phoebe!L14^2), 0) + IF(src_usha!M14&gt;1, (src_usha!M14-1)*(src_usha!L14^2), 0)) / (N11 - COUNTIF(N11:N11, ""))))</f>
        <v>2.1226111892830408</v>
      </c>
      <c r="N11" s="9">
        <f>IF((src_susan!M14 + src_adam!M14 + src_kenton!M14 + src_phoebe!M14 + src_usha!M14)=0, "", (src_susan!M14 + src_adam!M14 + src_kenton!M14 + src_phoebe!M14 + src_usha!M14))</f>
        <v>69</v>
      </c>
      <c r="P11" s="27">
        <f>IF(R11="", "", (src_susan!O14*src_susan!Q14 + src_adam!O14*src_adam!Q14 + src_kenton!O14*src_kenton!Q14 + src_phoebe!O14*src_phoebe!Q14 + src_usha!O14*src_usha!Q14)/R11)</f>
        <v>0.14812500000000001</v>
      </c>
      <c r="Q11" s="27">
        <f>IF(R11="", "", SQRT((IF(src_susan!Q14&gt;1, (src_susan!Q14-1)*(src_susan!P14^2), 0) + IF(src_adam!Q14&gt;1, (src_adam!Q14-1)*(src_adam!P14^2), 0) + IF(src_kenton!Q14&gt;1, (src_kenton!Q14-1)*(src_kenton!P14^2), 0) + IF(src_phoebe!Q14&gt;1, (src_phoebe!Q14-1)*(src_phoebe!P14^2), 0) + IF(src_usha!Q14&gt;1, (src_usha!Q14-1)*(src_usha!P14^2), 0)) / (R11 - COUNTIF(R11:R11, ""))))</f>
        <v>1.429413669131508</v>
      </c>
      <c r="R11" s="9">
        <f>IF((src_susan!Q14 + src_adam!Q14 + src_kenton!Q14 + src_phoebe!Q14 + src_usha!Q14)=0, "", (src_susan!Q14 + src_adam!Q14 + src_kenton!Q14 + src_phoebe!Q14 + src_usha!Q14))</f>
        <v>64</v>
      </c>
      <c r="T11" s="27">
        <f>IF(V11="", "", (src_susan!S14*src_susan!U14 + src_adam!S14*src_adam!U14 + src_kenton!S14*src_kenton!U14 + src_phoebe!S14*src_phoebe!U14 + src_usha!S14*src_usha!U14)/V11)</f>
        <v>0.26119402985074625</v>
      </c>
      <c r="U11" s="27">
        <f>IF(V11="", "", SQRT((IF(src_susan!U14&gt;1, (src_susan!U14-1)*(src_susan!T14^2), 0) + IF(src_adam!U14&gt;1, (src_adam!U14-1)*(src_adam!T14^2), 0) + IF(src_kenton!U14&gt;1, (src_kenton!U14-1)*(src_kenton!T14^2), 0) + IF(src_phoebe!U14&gt;1, (src_phoebe!U14-1)*(src_phoebe!T14^2), 0) + IF(src_usha!U14&gt;1, (src_usha!U14-1)*(src_usha!T14^2), 0)) / (V11 - COUNTIF(V11:V11, ""))))</f>
        <v>0.86960275713907476</v>
      </c>
      <c r="V11" s="9">
        <f>IF((src_susan!U14 + src_adam!U14 + src_kenton!U14 + src_phoebe!U14 + src_usha!U14)=0, "", (src_susan!U14 + src_adam!U14 + src_kenton!U14 + src_phoebe!U14 + src_usha!U14))</f>
        <v>67</v>
      </c>
      <c r="X11" s="27">
        <f>IF(Z11="", "", (src_susan!W14*src_susan!Y14 + src_adam!W14*src_adam!Y14 + src_kenton!W14*src_kenton!Y14 + src_phoebe!W14*src_phoebe!Y14 + src_usha!W14*src_usha!Y14)/Z11)</f>
        <v>0.3</v>
      </c>
      <c r="Y11" s="27">
        <f>IF(Z11="", "", SQRT((IF(src_susan!Y14&gt;1, (src_susan!Y14-1)*(src_susan!X14^2), 0) + IF(src_adam!Y14&gt;1, (src_adam!Y14-1)*(src_adam!X14^2), 0) + IF(src_kenton!Y14&gt;1, (src_kenton!Y14-1)*(src_kenton!X14^2), 0) + IF(src_phoebe!Y14&gt;1, (src_phoebe!Y14-1)*(src_phoebe!X14^2), 0) + IF(src_usha!Y14&gt;1, (src_usha!Y14-1)*(src_usha!X14^2), 0)) / (Z11 - COUNTIF(Z11:Z11, ""))))</f>
        <v>0.80371560388599184</v>
      </c>
      <c r="Z11" s="9">
        <f>IF((src_susan!Y14 + src_adam!Y14 + src_kenton!Y14 + src_phoebe!Y14 + src_usha!Y14)=0, "", (src_susan!Y14 + src_adam!Y14 + src_kenton!Y14 + src_phoebe!Y14 + src_usha!Y14))</f>
        <v>114</v>
      </c>
      <c r="AA11" s="9"/>
      <c r="AB11" s="28">
        <f t="shared" si="0"/>
        <v>0.50597538917196072</v>
      </c>
      <c r="AC11" s="58">
        <f>AB11-AVG_ALL</f>
        <v>-4.4161682220756782E-2</v>
      </c>
      <c r="AD11" s="28">
        <f t="shared" si="1"/>
        <v>1.5928041379619278</v>
      </c>
      <c r="AE11" s="8"/>
      <c r="AF11" s="18" t="s">
        <v>28</v>
      </c>
    </row>
    <row r="12" spans="1:32" s="6" customFormat="1">
      <c r="A12" s="7" t="s">
        <v>20</v>
      </c>
      <c r="B12" s="49">
        <v>1</v>
      </c>
      <c r="D12" s="27" t="str">
        <f>IF(F12="", "", (src_susan!C15*src_susan!E15 + src_adam!C15*src_adam!E15 + src_kenton!C15*src_kenton!E15 + src_phoebe!C15*src_phoebe!E15 + src_usha!C15*src_usha!E15)/F12)</f>
        <v/>
      </c>
      <c r="E12" s="27" t="str">
        <f>IF(F12="", "", SQRT((IF(src_susan!E15&gt;1, (src_susan!E15-1)*(src_susan!D15^2), 0) + IF(src_adam!E15&gt;1, (src_adam!E15-1)*(src_adam!D15^2), 0) + IF(src_kenton!E15&gt;1, (src_kenton!E15-1)*(src_kenton!D15^2), 0) + IF(src_phoebe!E15&gt;1, (src_phoebe!E15-1)*(src_phoebe!D15^2), 0) + IF(src_usha!E15&gt;1, (src_usha!E15-1)*(src_usha!D15^2), 0)) / (F12 - COUNTIF(F12:F12, ""))))</f>
        <v/>
      </c>
      <c r="F12" s="9" t="str">
        <f>IF((src_susan!E15 + src_adam!E15 + src_kenton!E15 + src_phoebe!E15 + src_usha!E15)=0, "", (src_susan!E15 + src_adam!E15 + src_kenton!E15 + src_phoebe!E15 + src_usha!E15))</f>
        <v/>
      </c>
      <c r="H12" s="27" t="str">
        <f>IF(J12="", "", (src_susan!G15*src_susan!I15 + src_adam!G15*src_adam!I15 + src_kenton!G15*src_kenton!I15 + src_phoebe!G15*src_phoebe!I15 + src_usha!G15*src_usha!I15)/J12)</f>
        <v/>
      </c>
      <c r="I12" s="27" t="str">
        <f>IF(J12="", "", SQRT((IF(src_susan!I15&gt;1, (src_susan!I15-1)*(src_susan!H15^2), 0) + IF(src_adam!I15&gt;1, (src_adam!I15-1)*(src_adam!H15^2), 0) + IF(src_kenton!I15&gt;1, (src_kenton!I15-1)*(src_kenton!H15^2), 0) + IF(src_phoebe!I15&gt;1, (src_phoebe!I15-1)*(src_phoebe!H15^2), 0) + IF(src_usha!I15&gt;1, (src_usha!I15-1)*(src_usha!H15^2), 0)) / (J12 - COUNTIF(J12:J12, ""))))</f>
        <v/>
      </c>
      <c r="J12" s="9" t="str">
        <f>IF((src_susan!I15 + src_adam!I15 + src_kenton!I15 + src_phoebe!I15 + src_usha!I15)=0, "", (src_susan!I15 + src_adam!I15 + src_kenton!I15 + src_phoebe!I15 + src_usha!I15))</f>
        <v/>
      </c>
      <c r="L12" s="27" t="str">
        <f>IF(N12="", "", (src_susan!K15*src_susan!M15 + src_adam!K15*src_adam!M15 + src_kenton!K15*src_kenton!M15 + src_phoebe!K15*src_phoebe!M15 + src_usha!K15*src_usha!M15)/N12)</f>
        <v/>
      </c>
      <c r="M12" s="27" t="str">
        <f>IF(N12="", "", SQRT((IF(src_susan!M15&gt;1, (src_susan!M15-1)*(src_susan!L15^2), 0) + IF(src_adam!M15&gt;1, (src_adam!M15-1)*(src_adam!L15^2), 0) + IF(src_kenton!M15&gt;1, (src_kenton!M15-1)*(src_kenton!L15^2), 0) + IF(src_phoebe!M15&gt;1, (src_phoebe!M15-1)*(src_phoebe!L15^2), 0) + IF(src_usha!M15&gt;1, (src_usha!M15-1)*(src_usha!L15^2), 0)) / (N12 - COUNTIF(N12:N12, ""))))</f>
        <v/>
      </c>
      <c r="N12" s="9" t="str">
        <f>IF((src_susan!M15 + src_adam!M15 + src_kenton!M15 + src_phoebe!M15 + src_usha!M15)=0, "", (src_susan!M15 + src_adam!M15 + src_kenton!M15 + src_phoebe!M15 + src_usha!M15))</f>
        <v/>
      </c>
      <c r="P12" s="27" t="str">
        <f>IF(R12="", "", (src_susan!O15*src_susan!Q15 + src_adam!O15*src_adam!Q15 + src_kenton!O15*src_kenton!Q15 + src_phoebe!O15*src_phoebe!Q15 + src_usha!O15*src_usha!Q15)/R12)</f>
        <v/>
      </c>
      <c r="Q12" s="27" t="str">
        <f>IF(R12="", "", SQRT((IF(src_susan!Q15&gt;1, (src_susan!Q15-1)*(src_susan!P15^2), 0) + IF(src_adam!Q15&gt;1, (src_adam!Q15-1)*(src_adam!P15^2), 0) + IF(src_kenton!Q15&gt;1, (src_kenton!Q15-1)*(src_kenton!P15^2), 0) + IF(src_phoebe!Q15&gt;1, (src_phoebe!Q15-1)*(src_phoebe!P15^2), 0) + IF(src_usha!Q15&gt;1, (src_usha!Q15-1)*(src_usha!P15^2), 0)) / (R12 - COUNTIF(R12:R12, ""))))</f>
        <v/>
      </c>
      <c r="R12" s="9" t="str">
        <f>IF((src_susan!Q15 + src_adam!Q15 + src_kenton!Q15 + src_phoebe!Q15 + src_usha!Q15)=0, "", (src_susan!Q15 + src_adam!Q15 + src_kenton!Q15 + src_phoebe!Q15 + src_usha!Q15))</f>
        <v/>
      </c>
      <c r="T12" s="27" t="str">
        <f>IF(V12="", "", (src_susan!S15*src_susan!U15 + src_adam!S15*src_adam!U15 + src_kenton!S15*src_kenton!U15 + src_phoebe!S15*src_phoebe!U15 + src_usha!S15*src_usha!U15)/V12)</f>
        <v/>
      </c>
      <c r="U12" s="27" t="str">
        <f>IF(V12="", "", SQRT((IF(src_susan!U15&gt;1, (src_susan!U15-1)*(src_susan!T15^2), 0) + IF(src_adam!U15&gt;1, (src_adam!U15-1)*(src_adam!T15^2), 0) + IF(src_kenton!U15&gt;1, (src_kenton!U15-1)*(src_kenton!T15^2), 0) + IF(src_phoebe!U15&gt;1, (src_phoebe!U15-1)*(src_phoebe!T15^2), 0) + IF(src_usha!U15&gt;1, (src_usha!U15-1)*(src_usha!T15^2), 0)) / (V12 - COUNTIF(V12:V12, ""))))</f>
        <v/>
      </c>
      <c r="V12" s="9" t="str">
        <f>IF((src_susan!U15 + src_adam!U15 + src_kenton!U15 + src_phoebe!U15 + src_usha!U15)=0, "", (src_susan!U15 + src_adam!U15 + src_kenton!U15 + src_phoebe!U15 + src_usha!U15))</f>
        <v/>
      </c>
      <c r="X12" s="27" t="str">
        <f>IF(Z12="", "", (src_susan!W15*src_susan!Y15 + src_adam!W15*src_adam!Y15 + src_kenton!W15*src_kenton!Y15 + src_phoebe!W15*src_phoebe!Y15 + src_usha!W15*src_usha!Y15)/Z12)</f>
        <v/>
      </c>
      <c r="Y12" s="27" t="str">
        <f>IF(Z12="", "", SQRT((IF(src_susan!Y15&gt;1, (src_susan!Y15-1)*(src_susan!X15^2), 0) + IF(src_adam!Y15&gt;1, (src_adam!Y15-1)*(src_adam!X15^2), 0) + IF(src_kenton!Y15&gt;1, (src_kenton!Y15-1)*(src_kenton!X15^2), 0) + IF(src_phoebe!Y15&gt;1, (src_phoebe!Y15-1)*(src_phoebe!X15^2), 0) + IF(src_usha!Y15&gt;1, (src_usha!Y15-1)*(src_usha!X15^2), 0)) / (Z12 - COUNTIF(Z12:Z12, ""))))</f>
        <v/>
      </c>
      <c r="Z12" s="9" t="str">
        <f>IF((src_susan!Y15 + src_adam!Y15 + src_kenton!Y15 + src_phoebe!Y15 + src_usha!Y15)=0, "", (src_susan!Y15 + src_adam!Y15 + src_kenton!Y15 + src_phoebe!Y15 + src_usha!Y15))</f>
        <v/>
      </c>
      <c r="AA12" s="9"/>
      <c r="AB12" s="28" t="str">
        <f t="shared" si="0"/>
        <v/>
      </c>
      <c r="AC12" s="58"/>
      <c r="AD12" s="28" t="str">
        <f t="shared" si="1"/>
        <v/>
      </c>
      <c r="AE12" s="8"/>
      <c r="AF12" s="18" t="s">
        <v>48</v>
      </c>
    </row>
    <row r="13" spans="1:32" s="6" customFormat="1">
      <c r="A13" s="7" t="s">
        <v>0</v>
      </c>
      <c r="B13" s="49">
        <v>1</v>
      </c>
      <c r="D13" s="27">
        <f>IF(F13="", "", (src_susan!C16*src_susan!E16 + src_adam!C16*src_adam!E16 + src_kenton!C16*src_kenton!E16 + src_phoebe!C16*src_phoebe!E16 + src_usha!C16*src_usha!E16)/F13)</f>
        <v>0.1</v>
      </c>
      <c r="E13" s="27">
        <f>IF(F13="", "", SQRT((IF(src_susan!E16&gt;1, (src_susan!E16-1)*(src_susan!D16^2), 0) + IF(src_adam!E16&gt;1, (src_adam!E16-1)*(src_adam!D16^2), 0) + IF(src_kenton!E16&gt;1, (src_kenton!E16-1)*(src_kenton!D16^2), 0) + IF(src_phoebe!E16&gt;1, (src_phoebe!E16-1)*(src_phoebe!D16^2), 0) + IF(src_usha!E16&gt;1, (src_usha!E16-1)*(src_usha!D16^2), 0)) / (F13 - COUNTIF(F13:F13, ""))))</f>
        <v>1.17983049630021</v>
      </c>
      <c r="F13" s="9">
        <f>IF((src_susan!E16 + src_adam!E16 + src_kenton!E16 + src_phoebe!E16 + src_usha!E16)=0, "", (src_susan!E16 + src_adam!E16 + src_kenton!E16 + src_phoebe!E16 + src_usha!E16))</f>
        <v>30</v>
      </c>
      <c r="H13" s="27">
        <f>IF(J13="", "", (src_susan!G16*src_susan!I16 + src_adam!G16*src_adam!I16 + src_kenton!G16*src_kenton!I16 + src_phoebe!G16*src_phoebe!I16 + src_usha!G16*src_usha!I16)/J13)</f>
        <v>0.1</v>
      </c>
      <c r="I13" s="27">
        <f>IF(J13="", "", SQRT((IF(src_susan!I16&gt;1, (src_susan!I16-1)*(src_susan!H16^2), 0) + IF(src_adam!I16&gt;1, (src_adam!I16-1)*(src_adam!H16^2), 0) + IF(src_kenton!I16&gt;1, (src_kenton!I16-1)*(src_kenton!H16^2), 0) + IF(src_phoebe!I16&gt;1, (src_phoebe!I16-1)*(src_phoebe!H16^2), 0) + IF(src_usha!I16&gt;1, (src_usha!I16-1)*(src_usha!H16^2), 0)) / (J13 - COUNTIF(J13:J13, ""))))</f>
        <v>0.8253901898600694</v>
      </c>
      <c r="J13" s="9">
        <f>IF((src_susan!I16 + src_adam!I16 + src_kenton!I16 + src_phoebe!I16 + src_usha!I16)=0, "", (src_susan!I16 + src_adam!I16 + src_kenton!I16 + src_phoebe!I16 + src_usha!I16))</f>
        <v>29</v>
      </c>
      <c r="L13" s="27">
        <f>IF(N13="", "", (src_susan!K16*src_susan!M16 + src_adam!K16*src_adam!M16 + src_kenton!K16*src_kenton!M16 + src_phoebe!K16*src_phoebe!M16 + src_usha!K16*src_usha!M16)/N13)</f>
        <v>0.41</v>
      </c>
      <c r="M13" s="27">
        <f>IF(N13="", "", SQRT((IF(src_susan!M16&gt;1, (src_susan!M16-1)*(src_susan!L16^2), 0) + IF(src_adam!M16&gt;1, (src_adam!M16-1)*(src_adam!L16^2), 0) + IF(src_kenton!M16&gt;1, (src_kenton!M16-1)*(src_kenton!L16^2), 0) + IF(src_phoebe!M16&gt;1, (src_phoebe!M16-1)*(src_phoebe!L16^2), 0) + IF(src_usha!M16&gt;1, (src_usha!M16-1)*(src_usha!L16^2), 0)) / (N13 - COUNTIF(N13:N13, ""))))</f>
        <v>1.3020399794584299</v>
      </c>
      <c r="N13" s="9">
        <f>IF((src_susan!M16 + src_adam!M16 + src_kenton!M16 + src_phoebe!M16 + src_usha!M16)=0, "", (src_susan!M16 + src_adam!M16 + src_kenton!M16 + src_phoebe!M16 + src_usha!M16))</f>
        <v>37</v>
      </c>
      <c r="P13" s="27">
        <f>IF(R13="", "", (src_susan!O16*src_susan!Q16 + src_adam!O16*src_adam!Q16 + src_kenton!O16*src_kenton!Q16 + src_phoebe!O16*src_phoebe!Q16 + src_usha!O16*src_usha!Q16)/R13)</f>
        <v>0.25</v>
      </c>
      <c r="Q13" s="27">
        <f>IF(R13="", "", SQRT((IF(src_susan!Q16&gt;1, (src_susan!Q16-1)*(src_susan!P16^2), 0) + IF(src_adam!Q16&gt;1, (src_adam!Q16-1)*(src_adam!P16^2), 0) + IF(src_kenton!Q16&gt;1, (src_kenton!Q16-1)*(src_kenton!P16^2), 0) + IF(src_phoebe!Q16&gt;1, (src_phoebe!Q16-1)*(src_phoebe!P16^2), 0) + IF(src_usha!Q16&gt;1, (src_usha!Q16-1)*(src_usha!P16^2), 0)) / (R13 - COUNTIF(R13:R13, ""))))</f>
        <v>1.2818172863382502</v>
      </c>
      <c r="R13" s="9">
        <f>IF((src_susan!Q16 + src_adam!Q16 + src_kenton!Q16 + src_phoebe!Q16 + src_usha!Q16)=0, "", (src_susan!Q16 + src_adam!Q16 + src_kenton!Q16 + src_phoebe!Q16 + src_usha!Q16))</f>
        <v>36</v>
      </c>
      <c r="T13" s="27">
        <f>IF(V13="", "", (src_susan!S16*src_susan!U16 + src_adam!S16*src_adam!U16 + src_kenton!S16*src_kenton!U16 + src_phoebe!S16*src_phoebe!U16 + src_usha!S16*src_usha!U16)/V13)</f>
        <v>0.17</v>
      </c>
      <c r="U13" s="27">
        <f>IF(V13="", "", SQRT((IF(src_susan!U16&gt;1, (src_susan!U16-1)*(src_susan!T16^2), 0) + IF(src_adam!U16&gt;1, (src_adam!U16-1)*(src_adam!T16^2), 0) + IF(src_kenton!U16&gt;1, (src_kenton!U16-1)*(src_kenton!T16^2), 0) + IF(src_phoebe!U16&gt;1, (src_phoebe!U16-1)*(src_phoebe!T16^2), 0) + IF(src_usha!U16&gt;1, (src_usha!U16-1)*(src_usha!T16^2), 0)) / (V13 - COUNTIF(V13:V13, ""))))</f>
        <v>0.86946069765223122</v>
      </c>
      <c r="V13" s="9">
        <f>IF((src_susan!U16 + src_adam!U16 + src_kenton!U16 + src_phoebe!U16 + src_usha!U16)=0, "", (src_susan!U16 + src_adam!U16 + src_kenton!U16 + src_phoebe!U16 + src_usha!U16))</f>
        <v>42</v>
      </c>
      <c r="X13" s="27">
        <f>IF(Z13="", "", (src_susan!W16*src_susan!Y16 + src_adam!W16*src_adam!Y16 + src_kenton!W16*src_kenton!Y16 + src_phoebe!W16*src_phoebe!Y16 + src_usha!W16*src_usha!Y16)/Z13)</f>
        <v>0.05</v>
      </c>
      <c r="Y13" s="27">
        <f>IF(Z13="", "", SQRT((IF(src_susan!Y16&gt;1, (src_susan!Y16-1)*(src_susan!X16^2), 0) + IF(src_adam!Y16&gt;1, (src_adam!Y16-1)*(src_adam!X16^2), 0) + IF(src_kenton!Y16&gt;1, (src_kenton!Y16-1)*(src_kenton!X16^2), 0) + IF(src_phoebe!Y16&gt;1, (src_phoebe!Y16-1)*(src_phoebe!X16^2), 0) + IF(src_usha!Y16&gt;1, (src_usha!Y16-1)*(src_usha!X16^2), 0)) / (Z13 - COUNTIF(Z13:Z13, ""))))</f>
        <v>1.221260526147993</v>
      </c>
      <c r="Z13" s="9">
        <f>IF((src_susan!Y16 + src_adam!Y16 + src_kenton!Y16 + src_phoebe!Y16 + src_usha!Y16)=0, "", (src_susan!Y16 + src_adam!Y16 + src_kenton!Y16 + src_phoebe!Y16 + src_usha!Y16))</f>
        <v>22</v>
      </c>
      <c r="AA13" s="9"/>
      <c r="AB13" s="28">
        <f t="shared" si="0"/>
        <v>0.21264298615291993</v>
      </c>
      <c r="AC13" s="58">
        <f>AB13-AVG_ALL</f>
        <v>-0.33749408523979757</v>
      </c>
      <c r="AD13" s="28">
        <f t="shared" si="1"/>
        <v>1.1245982398250167</v>
      </c>
      <c r="AE13" s="8"/>
      <c r="AF13" s="18" t="s">
        <v>42</v>
      </c>
    </row>
    <row r="14" spans="1:32" s="6" customFormat="1">
      <c r="A14" s="7" t="s">
        <v>1</v>
      </c>
      <c r="B14" s="49">
        <v>1</v>
      </c>
      <c r="D14" s="27">
        <f>IF(F14="", "", (src_susan!C17*src_susan!E17 + src_adam!C17*src_adam!E17 + src_kenton!C17*src_kenton!E17 + src_phoebe!C17*src_phoebe!E17 + src_usha!C17*src_usha!E17)/F14)</f>
        <v>0.1</v>
      </c>
      <c r="E14" s="27">
        <f>IF(F14="", "", SQRT((IF(src_susan!E17&gt;1, (src_susan!E17-1)*(src_susan!D17^2), 0) + IF(src_adam!E17&gt;1, (src_adam!E17-1)*(src_adam!D17^2), 0) + IF(src_kenton!E17&gt;1, (src_kenton!E17-1)*(src_kenton!D17^2), 0) + IF(src_phoebe!E17&gt;1, (src_phoebe!E17-1)*(src_phoebe!D17^2), 0) + IF(src_usha!E17&gt;1, (src_usha!E17-1)*(src_usha!D17^2), 0)) / (F14 - COUNTIF(F14:F14, ""))))</f>
        <v>0.5023677272012339</v>
      </c>
      <c r="F14" s="9">
        <f>IF((src_susan!E17 + src_adam!E17 + src_kenton!E17 + src_phoebe!E17 + src_usha!E17)=0, "", (src_susan!E17 + src_adam!E17 + src_kenton!E17 + src_phoebe!E17 + src_usha!E17))</f>
        <v>15</v>
      </c>
      <c r="H14" s="27">
        <f>IF(J14="", "", (src_susan!G17*src_susan!I17 + src_adam!G17*src_adam!I17 + src_kenton!G17*src_kenton!I17 + src_phoebe!G17*src_phoebe!I17 + src_usha!G17*src_usha!I17)/J14)</f>
        <v>0.2</v>
      </c>
      <c r="I14" s="27">
        <f>IF(J14="", "", SQRT((IF(src_susan!I17&gt;1, (src_susan!I17-1)*(src_susan!H17^2), 0) + IF(src_adam!I17&gt;1, (src_adam!I17-1)*(src_adam!H17^2), 0) + IF(src_kenton!I17&gt;1, (src_kenton!I17-1)*(src_kenton!H17^2), 0) + IF(src_phoebe!I17&gt;1, (src_phoebe!I17-1)*(src_phoebe!H17^2), 0) + IF(src_usha!I17&gt;1, (src_usha!I17-1)*(src_usha!H17^2), 0)) / (J14 - COUNTIF(J14:J14, ""))))</f>
        <v>1.1156638751671315</v>
      </c>
      <c r="J14" s="9">
        <f>IF((src_susan!I17 + src_adam!I17 + src_kenton!I17 + src_phoebe!I17 + src_usha!I17)=0, "", (src_susan!I17 + src_adam!I17 + src_kenton!I17 + src_phoebe!I17 + src_usha!I17))</f>
        <v>17</v>
      </c>
      <c r="L14" s="27">
        <f>IF(N14="", "", (src_susan!K17*src_susan!M17 + src_adam!K17*src_adam!M17 + src_kenton!K17*src_kenton!M17 + src_phoebe!K17*src_phoebe!M17 + src_usha!K17*src_usha!M17)/N14)</f>
        <v>1.4</v>
      </c>
      <c r="M14" s="27">
        <f>IF(N14="", "", SQRT((IF(src_susan!M17&gt;1, (src_susan!M17-1)*(src_susan!L17^2), 0) + IF(src_adam!M17&gt;1, (src_adam!M17-1)*(src_adam!L17^2), 0) + IF(src_kenton!M17&gt;1, (src_kenton!M17-1)*(src_kenton!L17^2), 0) + IF(src_phoebe!M17&gt;1, (src_phoebe!M17-1)*(src_phoebe!L17^2), 0) + IF(src_usha!M17&gt;1, (src_usha!M17-1)*(src_usha!L17^2), 0)) / (N14 - COUNTIF(N14:N14, ""))))</f>
        <v>1.2378428817907383</v>
      </c>
      <c r="N14" s="9">
        <f>IF((src_susan!M17 + src_adam!M17 + src_kenton!M17 + src_phoebe!M17 + src_usha!M17)=0, "", (src_susan!M17 + src_adam!M17 + src_kenton!M17 + src_phoebe!M17 + src_usha!M17))</f>
        <v>20</v>
      </c>
      <c r="P14" s="27">
        <f>IF(R14="", "", (src_susan!O17*src_susan!Q17 + src_adam!O17*src_adam!Q17 + src_kenton!O17*src_kenton!Q17 + src_phoebe!O17*src_phoebe!Q17 + src_usha!O17*src_usha!Q17)/R14)</f>
        <v>0.5</v>
      </c>
      <c r="Q14" s="27">
        <f>IF(R14="", "", SQRT((IF(src_susan!Q17&gt;1, (src_susan!Q17-1)*(src_susan!P17^2), 0) + IF(src_adam!Q17&gt;1, (src_adam!Q17-1)*(src_adam!P17^2), 0) + IF(src_kenton!Q17&gt;1, (src_kenton!Q17-1)*(src_kenton!P17^2), 0) + IF(src_phoebe!Q17&gt;1, (src_phoebe!Q17-1)*(src_phoebe!P17^2), 0) + IF(src_usha!Q17&gt;1, (src_usha!Q17-1)*(src_usha!P17^2), 0)) / (R14 - COUNTIF(R14:R14, ""))))</f>
        <v>1.4948228840051434</v>
      </c>
      <c r="R14" s="9">
        <f>IF((src_susan!Q17 + src_adam!Q17 + src_kenton!Q17 + src_phoebe!Q17 + src_usha!Q17)=0, "", (src_susan!Q17 + src_adam!Q17 + src_kenton!Q17 + src_phoebe!Q17 + src_usha!Q17))</f>
        <v>22</v>
      </c>
      <c r="T14" s="27">
        <f>IF(V14="", "", (src_susan!S17*src_susan!U17 + src_adam!S17*src_adam!U17 + src_kenton!S17*src_kenton!U17 + src_phoebe!S17*src_phoebe!U17 + src_usha!S17*src_usha!U17)/V14)</f>
        <v>0</v>
      </c>
      <c r="U14" s="27">
        <f>IF(V14="", "", SQRT((IF(src_susan!U17&gt;1, (src_susan!U17-1)*(src_susan!T17^2), 0) + IF(src_adam!U17&gt;1, (src_adam!U17-1)*(src_adam!T17^2), 0) + IF(src_kenton!U17&gt;1, (src_kenton!U17-1)*(src_kenton!T17^2), 0) + IF(src_phoebe!U17&gt;1, (src_phoebe!U17-1)*(src_phoebe!T17^2), 0) + IF(src_usha!U17&gt;1, (src_usha!U17-1)*(src_usha!T17^2), 0)) / (V14 - COUNTIF(V14:V14, ""))))</f>
        <v>1.0786387432600122</v>
      </c>
      <c r="V14" s="9">
        <f>IF((src_susan!U17 + src_adam!U17 + src_kenton!U17 + src_phoebe!U17 + src_usha!U17)=0, "", (src_susan!U17 + src_adam!U17 + src_kenton!U17 + src_phoebe!U17 + src_usha!U17))</f>
        <v>26</v>
      </c>
      <c r="X14" s="27">
        <f>IF(Z14="", "", (src_susan!W17*src_susan!Y17 + src_adam!W17*src_adam!Y17 + src_kenton!W17*src_kenton!Y17 + src_phoebe!W17*src_phoebe!Y17 + src_usha!W17*src_usha!Y17)/Z14)</f>
        <v>0.4</v>
      </c>
      <c r="Y14" s="27">
        <f>IF(Z14="", "", SQRT((IF(src_susan!Y17&gt;1, (src_susan!Y17-1)*(src_susan!X17^2), 0) + IF(src_adam!Y17&gt;1, (src_adam!Y17-1)*(src_adam!X17^2), 0) + IF(src_kenton!Y17&gt;1, (src_kenton!Y17-1)*(src_kenton!X17^2), 0) + IF(src_phoebe!Y17&gt;1, (src_phoebe!Y17-1)*(src_phoebe!X17^2), 0) + IF(src_usha!Y17&gt;1, (src_usha!Y17-1)*(src_usha!X17^2), 0)) / (Z14 - COUNTIF(Z14:Z14, ""))))</f>
        <v>1.3411189358144189</v>
      </c>
      <c r="Z14" s="9">
        <f>IF((src_susan!Y17 + src_adam!Y17 + src_kenton!Y17 + src_phoebe!Y17 + src_usha!Y17)=0, "", (src_susan!Y17 + src_adam!Y17 + src_kenton!Y17 + src_phoebe!Y17 + src_usha!Y17))</f>
        <v>18</v>
      </c>
      <c r="AA14" s="9"/>
      <c r="AB14" s="28">
        <f t="shared" si="0"/>
        <v>0.48081395348837214</v>
      </c>
      <c r="AC14" s="58">
        <f>AB14-AVG_ALL</f>
        <v>-6.9323117904345366E-2</v>
      </c>
      <c r="AD14" s="28">
        <f t="shared" si="1"/>
        <v>1.1920439708726394</v>
      </c>
      <c r="AE14" s="8"/>
      <c r="AF14" s="18" t="s">
        <v>49</v>
      </c>
    </row>
    <row r="15" spans="1:32" s="6" customFormat="1">
      <c r="A15" s="7" t="s">
        <v>11</v>
      </c>
      <c r="B15" s="49">
        <v>1</v>
      </c>
      <c r="D15" s="27">
        <f>IF(F15="", "", (src_susan!C18*src_susan!E18 + src_adam!C18*src_adam!E18 + src_kenton!C18*src_kenton!E18 + src_phoebe!C18*src_phoebe!E18 + src_usha!C18*src_usha!E18)/F15)</f>
        <v>0.66</v>
      </c>
      <c r="E15" s="27">
        <f>IF(F15="", "", SQRT((IF(src_susan!E18&gt;1, (src_susan!E18-1)*(src_susan!D18^2), 0) + IF(src_adam!E18&gt;1, (src_adam!E18-1)*(src_adam!D18^2), 0) + IF(src_kenton!E18&gt;1, (src_kenton!E18-1)*(src_kenton!D18^2), 0) + IF(src_phoebe!E18&gt;1, (src_phoebe!E18-1)*(src_phoebe!D18^2), 0) + IF(src_usha!E18&gt;1, (src_usha!E18-1)*(src_usha!D18^2), 0)) / (F15 - COUNTIF(F15:F15, ""))))</f>
        <v>1.2840484756444666</v>
      </c>
      <c r="F15" s="9">
        <f>IF((src_susan!E18 + src_adam!E18 + src_kenton!E18 + src_phoebe!E18 + src_usha!E18)=0, "", (src_susan!E18 + src_adam!E18 + src_kenton!E18 + src_phoebe!E18 + src_usha!E18))</f>
        <v>41</v>
      </c>
      <c r="H15" s="27">
        <f>IF(J15="", "", (src_susan!G18*src_susan!I18 + src_adam!G18*src_adam!I18 + src_kenton!G18*src_kenton!I18 + src_phoebe!G18*src_phoebe!I18 + src_usha!G18*src_usha!I18)/J15)</f>
        <v>0.96</v>
      </c>
      <c r="I15" s="27">
        <f>IF(J15="", "", SQRT((IF(src_susan!I18&gt;1, (src_susan!I18-1)*(src_susan!H18^2), 0) + IF(src_adam!I18&gt;1, (src_adam!I18-1)*(src_adam!H18^2), 0) + IF(src_kenton!I18&gt;1, (src_kenton!I18-1)*(src_kenton!H18^2), 0) + IF(src_phoebe!I18&gt;1, (src_phoebe!I18-1)*(src_phoebe!H18^2), 0) + IF(src_usha!I18&gt;1, (src_usha!I18-1)*(src_usha!H18^2), 0)) / (J15 - COUNTIF(J15:J15, ""))))</f>
        <v>1.762287545011979</v>
      </c>
      <c r="J15" s="9">
        <f>IF((src_susan!I18 + src_adam!I18 + src_kenton!I18 + src_phoebe!I18 + src_usha!I18)=0, "", (src_susan!I18 + src_adam!I18 + src_kenton!I18 + src_phoebe!I18 + src_usha!I18))</f>
        <v>115</v>
      </c>
      <c r="L15" s="27">
        <f>IF(N15="", "", (src_susan!K18*src_susan!M18 + src_adam!K18*src_adam!M18 + src_kenton!K18*src_kenton!M18 + src_phoebe!K18*src_phoebe!M18 + src_usha!K18*src_usha!M18)/N15)</f>
        <v>1.51</v>
      </c>
      <c r="M15" s="27">
        <f>IF(N15="", "", SQRT((IF(src_susan!M18&gt;1, (src_susan!M18-1)*(src_susan!L18^2), 0) + IF(src_adam!M18&gt;1, (src_adam!M18-1)*(src_adam!L18^2), 0) + IF(src_kenton!M18&gt;1, (src_kenton!M18-1)*(src_kenton!L18^2), 0) + IF(src_phoebe!M18&gt;1, (src_phoebe!M18-1)*(src_phoebe!L18^2), 0) + IF(src_usha!M18&gt;1, (src_usha!M18-1)*(src_usha!L18^2), 0)) / (N15 - COUNTIF(N15:N15, ""))))</f>
        <v>1.3908154326033226</v>
      </c>
      <c r="N15" s="9">
        <f>IF((src_susan!M18 + src_adam!M18 + src_kenton!M18 + src_phoebe!M18 + src_usha!M18)=0, "", (src_susan!M18 + src_adam!M18 + src_kenton!M18 + src_phoebe!M18 + src_usha!M18))</f>
        <v>37</v>
      </c>
      <c r="P15" s="27">
        <f>IF(R15="", "", (src_susan!O18*src_susan!Q18 + src_adam!O18*src_adam!Q18 + src_kenton!O18*src_kenton!Q18 + src_phoebe!O18*src_phoebe!Q18 + src_usha!O18*src_usha!Q18)/R15)</f>
        <v>0.03</v>
      </c>
      <c r="Q15" s="27">
        <f>IF(R15="", "", SQRT((IF(src_susan!Q18&gt;1, (src_susan!Q18-1)*(src_susan!P18^2), 0) + IF(src_adam!Q18&gt;1, (src_adam!Q18-1)*(src_adam!P18^2), 0) + IF(src_kenton!Q18&gt;1, (src_kenton!Q18-1)*(src_kenton!P18^2), 0) + IF(src_phoebe!Q18&gt;1, (src_phoebe!Q18-1)*(src_phoebe!P18^2), 0) + IF(src_usha!Q18&gt;1, (src_usha!Q18-1)*(src_usha!P18^2), 0)) / (R15 - COUNTIF(R15:R15, ""))))</f>
        <v>1.0044265663913552</v>
      </c>
      <c r="R15" s="9">
        <f>IF((src_susan!Q18 + src_adam!Q18 + src_kenton!Q18 + src_phoebe!Q18 + src_usha!Q18)=0, "", (src_susan!Q18 + src_adam!Q18 + src_kenton!Q18 + src_phoebe!Q18 + src_usha!Q18))</f>
        <v>33</v>
      </c>
      <c r="T15" s="27">
        <f>IF(V15="", "", (src_susan!S18*src_susan!U18 + src_adam!S18*src_adam!U18 + src_kenton!S18*src_kenton!U18 + src_phoebe!S18*src_phoebe!U18 + src_usha!S18*src_usha!U18)/V15)</f>
        <v>0</v>
      </c>
      <c r="U15" s="27">
        <f>IF(V15="", "", SQRT((IF(src_susan!U18&gt;1, (src_susan!U18-1)*(src_susan!T18^2), 0) + IF(src_adam!U18&gt;1, (src_adam!U18-1)*(src_adam!T18^2), 0) + IF(src_kenton!U18&gt;1, (src_kenton!U18-1)*(src_kenton!T18^2), 0) + IF(src_phoebe!U18&gt;1, (src_phoebe!U18-1)*(src_phoebe!T18^2), 0) + IF(src_usha!U18&gt;1, (src_usha!U18-1)*(src_usha!T18^2), 0)) / (V15 - COUNTIF(V15:V15, ""))))</f>
        <v>0</v>
      </c>
      <c r="V15" s="9">
        <f>IF((src_susan!U18 + src_adam!U18 + src_kenton!U18 + src_phoebe!U18 + src_usha!U18)=0, "", (src_susan!U18 + src_adam!U18 + src_kenton!U18 + src_phoebe!U18 + src_usha!U18))</f>
        <v>23</v>
      </c>
      <c r="X15" s="27">
        <f>IF(Z15="", "", (src_susan!W18*src_susan!Y18 + src_adam!W18*src_adam!Y18 + src_kenton!W18*src_kenton!Y18 + src_phoebe!W18*src_phoebe!Y18 + src_usha!W18*src_usha!Y18)/Z15)</f>
        <v>0.03</v>
      </c>
      <c r="Y15" s="27">
        <f>IF(Z15="", "", SQRT((IF(src_susan!Y18&gt;1, (src_susan!Y18-1)*(src_susan!X18^2), 0) + IF(src_adam!Y18&gt;1, (src_adam!Y18-1)*(src_adam!X18^2), 0) + IF(src_kenton!Y18&gt;1, (src_kenton!Y18-1)*(src_kenton!X18^2), 0) + IF(src_phoebe!Y18&gt;1, (src_phoebe!Y18-1)*(src_phoebe!X18^2), 0) + IF(src_usha!Y18&gt;1, (src_usha!Y18-1)*(src_usha!X18^2), 0)) / (Z15 - COUNTIF(Z15:Z15, ""))))</f>
        <v>0.69531767320172921</v>
      </c>
      <c r="Z15" s="9">
        <f>IF((src_susan!Y18 + src_adam!Y18 + src_kenton!Y18 + src_phoebe!Y18 + src_usha!Y18)=0, "", (src_susan!Y18 + src_adam!Y18 + src_kenton!Y18 + src_phoebe!Y18 + src_usha!Y18))</f>
        <v>75</v>
      </c>
      <c r="AA15" s="9"/>
      <c r="AB15" s="28">
        <f t="shared" si="0"/>
        <v>0.59918157486970003</v>
      </c>
      <c r="AC15" s="58">
        <f>AB15-AVG_ALL</f>
        <v>4.9044503476982526E-2</v>
      </c>
      <c r="AD15" s="28">
        <f t="shared" si="1"/>
        <v>1.3242938727893807</v>
      </c>
      <c r="AE15" s="8"/>
      <c r="AF15" s="18" t="s">
        <v>43</v>
      </c>
    </row>
    <row r="16" spans="1:32" s="6" customFormat="1">
      <c r="A16" s="7" t="s">
        <v>21</v>
      </c>
      <c r="B16" s="49">
        <v>1</v>
      </c>
      <c r="D16" s="27" t="str">
        <f>IF(F16="", "", (src_susan!C19*src_susan!E19 + src_adam!C19*src_adam!E19 + src_kenton!C19*src_kenton!E19 + src_phoebe!C19*src_phoebe!E19 + src_usha!C19*src_usha!E19)/F16)</f>
        <v/>
      </c>
      <c r="E16" s="27" t="str">
        <f>IF(F16="", "", SQRT((IF(src_susan!E19&gt;1, (src_susan!E19-1)*(src_susan!D19^2), 0) + IF(src_adam!E19&gt;1, (src_adam!E19-1)*(src_adam!D19^2), 0) + IF(src_kenton!E19&gt;1, (src_kenton!E19-1)*(src_kenton!D19^2), 0) + IF(src_phoebe!E19&gt;1, (src_phoebe!E19-1)*(src_phoebe!D19^2), 0) + IF(src_usha!E19&gt;1, (src_usha!E19-1)*(src_usha!D19^2), 0)) / (F16 - COUNTIF(F16:F16, ""))))</f>
        <v/>
      </c>
      <c r="F16" s="9" t="str">
        <f>IF((src_susan!E19 + src_adam!E19 + src_kenton!E19 + src_phoebe!E19 + src_usha!E19)=0, "", (src_susan!E19 + src_adam!E19 + src_kenton!E19 + src_phoebe!E19 + src_usha!E19))</f>
        <v/>
      </c>
      <c r="H16" s="27" t="str">
        <f>IF(J16="", "", (src_susan!G19*src_susan!I19 + src_adam!G19*src_adam!I19 + src_kenton!G19*src_kenton!I19 + src_phoebe!G19*src_phoebe!I19 + src_usha!G19*src_usha!I19)/J16)</f>
        <v/>
      </c>
      <c r="I16" s="27" t="str">
        <f>IF(J16="", "", SQRT((IF(src_susan!I19&gt;1, (src_susan!I19-1)*(src_susan!H19^2), 0) + IF(src_adam!I19&gt;1, (src_adam!I19-1)*(src_adam!H19^2), 0) + IF(src_kenton!I19&gt;1, (src_kenton!I19-1)*(src_kenton!H19^2), 0) + IF(src_phoebe!I19&gt;1, (src_phoebe!I19-1)*(src_phoebe!H19^2), 0) + IF(src_usha!I19&gt;1, (src_usha!I19-1)*(src_usha!H19^2), 0)) / (J16 - COUNTIF(J16:J16, ""))))</f>
        <v/>
      </c>
      <c r="J16" s="9" t="str">
        <f>IF((src_susan!I19 + src_adam!I19 + src_kenton!I19 + src_phoebe!I19 + src_usha!I19)=0, "", (src_susan!I19 + src_adam!I19 + src_kenton!I19 + src_phoebe!I19 + src_usha!I19))</f>
        <v/>
      </c>
      <c r="L16" s="27" t="str">
        <f>IF(N16="", "", (src_susan!K19*src_susan!M19 + src_adam!K19*src_adam!M19 + src_kenton!K19*src_kenton!M19 + src_phoebe!K19*src_phoebe!M19 + src_usha!K19*src_usha!M19)/N16)</f>
        <v/>
      </c>
      <c r="M16" s="27" t="str">
        <f>IF(N16="", "", SQRT((IF(src_susan!M19&gt;1, (src_susan!M19-1)*(src_susan!L19^2), 0) + IF(src_adam!M19&gt;1, (src_adam!M19-1)*(src_adam!L19^2), 0) + IF(src_kenton!M19&gt;1, (src_kenton!M19-1)*(src_kenton!L19^2), 0) + IF(src_phoebe!M19&gt;1, (src_phoebe!M19-1)*(src_phoebe!L19^2), 0) + IF(src_usha!M19&gt;1, (src_usha!M19-1)*(src_usha!L19^2), 0)) / (N16 - COUNTIF(N16:N16, ""))))</f>
        <v/>
      </c>
      <c r="N16" s="9" t="str">
        <f>IF((src_susan!M19 + src_adam!M19 + src_kenton!M19 + src_phoebe!M19 + src_usha!M19)=0, "", (src_susan!M19 + src_adam!M19 + src_kenton!M19 + src_phoebe!M19 + src_usha!M19))</f>
        <v/>
      </c>
      <c r="P16" s="27" t="str">
        <f>IF(R16="", "", (src_susan!O19*src_susan!Q19 + src_adam!O19*src_adam!Q19 + src_kenton!O19*src_kenton!Q19 + src_phoebe!O19*src_phoebe!Q19 + src_usha!O19*src_usha!Q19)/R16)</f>
        <v/>
      </c>
      <c r="Q16" s="27" t="str">
        <f>IF(R16="", "", SQRT((IF(src_susan!Q19&gt;1, (src_susan!Q19-1)*(src_susan!P19^2), 0) + IF(src_adam!Q19&gt;1, (src_adam!Q19-1)*(src_adam!P19^2), 0) + IF(src_kenton!Q19&gt;1, (src_kenton!Q19-1)*(src_kenton!P19^2), 0) + IF(src_phoebe!Q19&gt;1, (src_phoebe!Q19-1)*(src_phoebe!P19^2), 0) + IF(src_usha!Q19&gt;1, (src_usha!Q19-1)*(src_usha!P19^2), 0)) / (R16 - COUNTIF(R16:R16, ""))))</f>
        <v/>
      </c>
      <c r="R16" s="9" t="str">
        <f>IF((src_susan!Q19 + src_adam!Q19 + src_kenton!Q19 + src_phoebe!Q19 + src_usha!Q19)=0, "", (src_susan!Q19 + src_adam!Q19 + src_kenton!Q19 + src_phoebe!Q19 + src_usha!Q19))</f>
        <v/>
      </c>
      <c r="T16" s="27" t="str">
        <f>IF(V16="", "", (src_susan!S19*src_susan!U19 + src_adam!S19*src_adam!U19 + src_kenton!S19*src_kenton!U19 + src_phoebe!S19*src_phoebe!U19 + src_usha!S19*src_usha!U19)/V16)</f>
        <v/>
      </c>
      <c r="U16" s="27" t="str">
        <f>IF(V16="", "", SQRT((IF(src_susan!U19&gt;1, (src_susan!U19-1)*(src_susan!T19^2), 0) + IF(src_adam!U19&gt;1, (src_adam!U19-1)*(src_adam!T19^2), 0) + IF(src_kenton!U19&gt;1, (src_kenton!U19-1)*(src_kenton!T19^2), 0) + IF(src_phoebe!U19&gt;1, (src_phoebe!U19-1)*(src_phoebe!T19^2), 0) + IF(src_usha!U19&gt;1, (src_usha!U19-1)*(src_usha!T19^2), 0)) / (V16 - COUNTIF(V16:V16, ""))))</f>
        <v/>
      </c>
      <c r="V16" s="9" t="str">
        <f>IF((src_susan!U19 + src_adam!U19 + src_kenton!U19 + src_phoebe!U19 + src_usha!U19)=0, "", (src_susan!U19 + src_adam!U19 + src_kenton!U19 + src_phoebe!U19 + src_usha!U19))</f>
        <v/>
      </c>
      <c r="X16" s="27" t="str">
        <f>IF(Z16="", "", (src_susan!W19*src_susan!Y19 + src_adam!W19*src_adam!Y19 + src_kenton!W19*src_kenton!Y19 + src_phoebe!W19*src_phoebe!Y19 + src_usha!W19*src_usha!Y19)/Z16)</f>
        <v/>
      </c>
      <c r="Y16" s="27" t="str">
        <f>IF(Z16="", "", SQRT((IF(src_susan!Y19&gt;1, (src_susan!Y19-1)*(src_susan!X19^2), 0) + IF(src_adam!Y19&gt;1, (src_adam!Y19-1)*(src_adam!X19^2), 0) + IF(src_kenton!Y19&gt;1, (src_kenton!Y19-1)*(src_kenton!X19^2), 0) + IF(src_phoebe!Y19&gt;1, (src_phoebe!Y19-1)*(src_phoebe!X19^2), 0) + IF(src_usha!Y19&gt;1, (src_usha!Y19-1)*(src_usha!X19^2), 0)) / (Z16 - COUNTIF(Z16:Z16, ""))))</f>
        <v/>
      </c>
      <c r="Z16" s="9" t="str">
        <f>IF((src_susan!Y19 + src_adam!Y19 + src_kenton!Y19 + src_phoebe!Y19 + src_usha!Y19)=0, "", (src_susan!Y19 + src_adam!Y19 + src_kenton!Y19 + src_phoebe!Y19 + src_usha!Y19))</f>
        <v/>
      </c>
      <c r="AA16" s="9"/>
      <c r="AB16" s="28" t="str">
        <f t="shared" si="0"/>
        <v/>
      </c>
      <c r="AC16" s="58"/>
      <c r="AD16" s="28" t="str">
        <f t="shared" si="1"/>
        <v/>
      </c>
      <c r="AE16" s="8"/>
      <c r="AF16" s="18" t="s">
        <v>29</v>
      </c>
    </row>
    <row r="17" spans="1:38" s="6" customFormat="1">
      <c r="A17" s="7" t="s">
        <v>12</v>
      </c>
      <c r="B17" s="49">
        <v>1</v>
      </c>
      <c r="D17" s="27">
        <f>IF(F17="", "", (src_susan!C20*src_susan!E20 + src_adam!C20*src_adam!E20 + src_kenton!C20*src_kenton!E20 + src_phoebe!C20*src_phoebe!E20 + src_usha!C20*src_usha!E20)/F17)</f>
        <v>2.0699999999999998</v>
      </c>
      <c r="E17" s="27">
        <f>IF(F17="", "", SQRT((IF(src_susan!E20&gt;1, (src_susan!E20-1)*(src_susan!D20^2), 0) + IF(src_adam!E20&gt;1, (src_adam!E20-1)*(src_adam!D20^2), 0) + IF(src_kenton!E20&gt;1, (src_kenton!E20-1)*(src_kenton!D20^2), 0) + IF(src_phoebe!E20&gt;1, (src_phoebe!E20-1)*(src_phoebe!D20^2), 0) + IF(src_usha!E20&gt;1, (src_usha!E20-1)*(src_usha!D20^2), 0)) / (F17 - COUNTIF(F17:F17, ""))))</f>
        <v>1.2646701056759728</v>
      </c>
      <c r="F17" s="9">
        <f>IF((src_susan!E20 + src_adam!E20 + src_kenton!E20 + src_phoebe!E20 + src_usha!E20)=0, "", (src_susan!E20 + src_adam!E20 + src_kenton!E20 + src_phoebe!E20 + src_usha!E20))</f>
        <v>42</v>
      </c>
      <c r="H17" s="27">
        <f>IF(J17="", "", (src_susan!G20*src_susan!I20 + src_adam!G20*src_adam!I20 + src_kenton!G20*src_kenton!I20 + src_phoebe!G20*src_phoebe!I20 + src_usha!G20*src_usha!I20)/J17)</f>
        <v>1.91</v>
      </c>
      <c r="I17" s="27">
        <f>IF(J17="", "", SQRT((IF(src_susan!I20&gt;1, (src_susan!I20-1)*(src_susan!H20^2), 0) + IF(src_adam!I20&gt;1, (src_adam!I20-1)*(src_adam!H20^2), 0) + IF(src_kenton!I20&gt;1, (src_kenton!I20-1)*(src_kenton!H20^2), 0) + IF(src_phoebe!I20&gt;1, (src_phoebe!I20-1)*(src_phoebe!H20^2), 0) + IF(src_usha!I20&gt;1, (src_usha!I20-1)*(src_usha!H20^2), 0)) / (J17 - COUNTIF(J17:J17, ""))))</f>
        <v>1.5734575288330228</v>
      </c>
      <c r="J17" s="9">
        <f>IF((src_susan!I20 + src_adam!I20 + src_kenton!I20 + src_phoebe!I20 + src_usha!I20)=0, "", (src_susan!I20 + src_adam!I20 + src_kenton!I20 + src_phoebe!I20 + src_usha!I20))</f>
        <v>121</v>
      </c>
      <c r="L17" s="27">
        <f>IF(N17="", "", (src_susan!K20*src_susan!M20 + src_adam!K20*src_adam!M20 + src_kenton!K20*src_kenton!M20 + src_phoebe!K20*src_phoebe!M20 + src_usha!K20*src_usha!M20)/N17)</f>
        <v>2.11</v>
      </c>
      <c r="M17" s="27">
        <f>IF(N17="", "", SQRT((IF(src_susan!M20&gt;1, (src_susan!M20-1)*(src_susan!L20^2), 0) + IF(src_adam!M20&gt;1, (src_adam!M20-1)*(src_adam!L20^2), 0) + IF(src_kenton!M20&gt;1, (src_kenton!M20-1)*(src_kenton!L20^2), 0) + IF(src_phoebe!M20&gt;1, (src_phoebe!M20-1)*(src_phoebe!L20^2), 0) + IF(src_usha!M20&gt;1, (src_usha!M20-1)*(src_usha!L20^2), 0)) / (N17 - COUNTIF(N17:N17, ""))))</f>
        <v>1.0357136200237509</v>
      </c>
      <c r="N17" s="9">
        <f>IF((src_susan!M20 + src_adam!M20 + src_kenton!M20 + src_phoebe!M20 + src_usha!M20)=0, "", (src_susan!M20 + src_adam!M20 + src_kenton!M20 + src_phoebe!M20 + src_usha!M20))</f>
        <v>37</v>
      </c>
      <c r="P17" s="27">
        <f>IF(R17="", "", (src_susan!O20*src_susan!Q20 + src_adam!O20*src_adam!Q20 + src_kenton!O20*src_kenton!Q20 + src_phoebe!O20*src_phoebe!Q20 + src_usha!O20*src_usha!Q20)/R17)</f>
        <v>0.21</v>
      </c>
      <c r="Q17" s="27">
        <f>IF(R17="", "", SQRT((IF(src_susan!Q20&gt;1, (src_susan!Q20-1)*(src_susan!P20^2), 0) + IF(src_adam!Q20&gt;1, (src_adam!Q20-1)*(src_adam!P20^2), 0) + IF(src_kenton!Q20&gt;1, (src_kenton!Q20-1)*(src_kenton!P20^2), 0) + IF(src_phoebe!Q20&gt;1, (src_phoebe!Q20-1)*(src_phoebe!P20^2), 0) + IF(src_usha!Q20&gt;1, (src_usha!Q20-1)*(src_usha!P20^2), 0)) / (R17 - COUNTIF(R17:R17, ""))))</f>
        <v>1.0541472717738425</v>
      </c>
      <c r="R17" s="9">
        <f>IF((src_susan!Q20 + src_adam!Q20 + src_kenton!Q20 + src_phoebe!Q20 + src_usha!Q20)=0, "", (src_susan!Q20 + src_adam!Q20 + src_kenton!Q20 + src_phoebe!Q20 + src_usha!Q20))</f>
        <v>34</v>
      </c>
      <c r="T17" s="27">
        <f>IF(V17="", "", (src_susan!S20*src_susan!U20 + src_adam!S20*src_adam!U20 + src_kenton!S20*src_kenton!U20 + src_phoebe!S20*src_phoebe!U20 + src_usha!S20*src_usha!U20)/V17)</f>
        <v>0.13</v>
      </c>
      <c r="U17" s="27">
        <f>IF(V17="", "", SQRT((IF(src_susan!U20&gt;1, (src_susan!U20-1)*(src_susan!T20^2), 0) + IF(src_adam!U20&gt;1, (src_adam!U20-1)*(src_adam!T20^2), 0) + IF(src_kenton!U20&gt;1, (src_kenton!U20-1)*(src_kenton!T20^2), 0) + IF(src_phoebe!U20&gt;1, (src_phoebe!U20-1)*(src_phoebe!T20^2), 0) + IF(src_usha!U20&gt;1, (src_usha!U20-1)*(src_usha!T20^2), 0)) / (V17 - COUNTIF(V17:V17, ""))))</f>
        <v>0.61615215512150046</v>
      </c>
      <c r="V17" s="9">
        <f>IF((src_susan!U20 + src_adam!U20 + src_kenton!U20 + src_phoebe!U20 + src_usha!U20)=0, "", (src_susan!U20 + src_adam!U20 + src_kenton!U20 + src_phoebe!U20 + src_usha!U20))</f>
        <v>23</v>
      </c>
      <c r="X17" s="27">
        <f>IF(Z17="", "", (src_susan!W20*src_susan!Y20 + src_adam!W20*src_adam!Y20 + src_kenton!W20*src_kenton!Y20 + src_phoebe!W20*src_phoebe!Y20 + src_usha!W20*src_usha!Y20)/Z17)</f>
        <v>0</v>
      </c>
      <c r="Y17" s="27">
        <f>IF(Z17="", "", SQRT((IF(src_susan!Y20&gt;1, (src_susan!Y20-1)*(src_susan!X20^2), 0) + IF(src_adam!Y20&gt;1, (src_adam!Y20-1)*(src_adam!X20^2), 0) + IF(src_kenton!Y20&gt;1, (src_kenton!Y20-1)*(src_kenton!X20^2), 0) + IF(src_phoebe!Y20&gt;1, (src_phoebe!Y20-1)*(src_phoebe!X20^2), 0) + IF(src_usha!Y20&gt;1, (src_usha!Y20-1)*(src_usha!X20^2), 0)) / (Z17 - COUNTIF(Z17:Z17, ""))))</f>
        <v>0.86418053669357775</v>
      </c>
      <c r="Z17" s="9">
        <f>IF((src_susan!Y20 + src_adam!Y20 + src_kenton!Y20 + src_phoebe!Y20 + src_usha!Y20)=0, "", (src_susan!Y20 + src_adam!Y20 + src_kenton!Y20 + src_phoebe!Y20 + src_usha!Y20))</f>
        <v>75</v>
      </c>
      <c r="AA17" s="9"/>
      <c r="AB17" s="28">
        <f t="shared" si="0"/>
        <v>1.1074087903805967</v>
      </c>
      <c r="AC17" s="58">
        <f>AB17-AVG_ALL</f>
        <v>0.55727171898787919</v>
      </c>
      <c r="AD17" s="28">
        <f t="shared" si="1"/>
        <v>1.2403875313160087</v>
      </c>
      <c r="AE17" s="8"/>
      <c r="AF17" s="18" t="s">
        <v>44</v>
      </c>
    </row>
    <row r="18" spans="1:38" s="6" customFormat="1">
      <c r="A18" s="7" t="s">
        <v>13</v>
      </c>
      <c r="B18" s="49">
        <v>1</v>
      </c>
      <c r="D18" s="27">
        <f>IF(F18="", "", (src_susan!C21*src_susan!E21 + src_adam!C21*src_adam!E21 + src_kenton!C21*src_kenton!E21 + src_phoebe!C21*src_phoebe!E21 + src_usha!C21*src_usha!E21)/F18)</f>
        <v>0.93</v>
      </c>
      <c r="E18" s="27">
        <f>IF(F18="", "", SQRT((IF(src_susan!E21&gt;1, (src_susan!E21-1)*(src_susan!D21^2), 0) + IF(src_adam!E21&gt;1, (src_adam!E21-1)*(src_adam!D21^2), 0) + IF(src_kenton!E21&gt;1, (src_kenton!E21-1)*(src_kenton!D21^2), 0) + IF(src_phoebe!E21&gt;1, (src_phoebe!E21-1)*(src_phoebe!D21^2), 0) + IF(src_usha!E21&gt;1, (src_usha!E21-1)*(src_usha!D21^2), 0)) / (F18 - COUNTIF(F18:F18, ""))))</f>
        <v>1.6593857223713104</v>
      </c>
      <c r="F18" s="9">
        <f>IF((src_susan!E21 + src_adam!E21 + src_kenton!E21 + src_phoebe!E21 + src_usha!E21)=0, "", (src_susan!E21 + src_adam!E21 + src_kenton!E21 + src_phoebe!E21 + src_usha!E21))</f>
        <v>41</v>
      </c>
      <c r="H18" s="27">
        <f>IF(J18="", "", (src_susan!G21*src_susan!I21 + src_adam!G21*src_adam!I21 + src_kenton!G21*src_kenton!I21 + src_phoebe!G21*src_phoebe!I21 + src_usha!G21*src_usha!I21)/J18)</f>
        <v>0.97</v>
      </c>
      <c r="I18" s="27">
        <f>IF(J18="", "", SQRT((IF(src_susan!I21&gt;1, (src_susan!I21-1)*(src_susan!H21^2), 0) + IF(src_adam!I21&gt;1, (src_adam!I21-1)*(src_adam!H21^2), 0) + IF(src_kenton!I21&gt;1, (src_kenton!I21-1)*(src_kenton!H21^2), 0) + IF(src_phoebe!I21&gt;1, (src_phoebe!I21-1)*(src_phoebe!H21^2), 0) + IF(src_usha!I21&gt;1, (src_usha!I21-1)*(src_usha!H21^2), 0)) / (J18 - COUNTIF(J18:J18, ""))))</f>
        <v>1.6528293401274696</v>
      </c>
      <c r="J18" s="9">
        <f>IF((src_susan!I21 + src_adam!I21 + src_kenton!I21 + src_phoebe!I21 + src_usha!I21)=0, "", (src_susan!I21 + src_adam!I21 + src_kenton!I21 + src_phoebe!I21 + src_usha!I21))</f>
        <v>116</v>
      </c>
      <c r="L18" s="27">
        <f>IF(N18="", "", (src_susan!K21*src_susan!M21 + src_adam!K21*src_adam!M21 + src_kenton!K21*src_kenton!M21 + src_phoebe!K21*src_phoebe!M21 + src_usha!K21*src_usha!M21)/N18)</f>
        <v>1.7</v>
      </c>
      <c r="M18" s="27">
        <f>IF(N18="", "", SQRT((IF(src_susan!M21&gt;1, (src_susan!M21-1)*(src_susan!L21^2), 0) + IF(src_adam!M21&gt;1, (src_adam!M21-1)*(src_adam!L21^2), 0) + IF(src_kenton!M21&gt;1, (src_kenton!M21-1)*(src_kenton!L21^2), 0) + IF(src_phoebe!M21&gt;1, (src_phoebe!M21-1)*(src_phoebe!L21^2), 0) + IF(src_usha!M21&gt;1, (src_usha!M21-1)*(src_usha!L21^2), 0)) / (N18 - COUNTIF(N18:N18, ""))))</f>
        <v>1.2231284655518582</v>
      </c>
      <c r="N18" s="9">
        <f>IF((src_susan!M21 + src_adam!M21 + src_kenton!M21 + src_phoebe!M21 + src_usha!M21)=0, "", (src_susan!M21 + src_adam!M21 + src_kenton!M21 + src_phoebe!M21 + src_usha!M21))</f>
        <v>37</v>
      </c>
      <c r="P18" s="27">
        <f>IF(R18="", "", (src_susan!O21*src_susan!Q21 + src_adam!O21*src_adam!Q21 + src_kenton!O21*src_kenton!Q21 + src_phoebe!O21*src_phoebe!Q21 + src_usha!O21*src_usha!Q21)/R18)</f>
        <v>0.03</v>
      </c>
      <c r="Q18" s="27">
        <f>IF(R18="", "", SQRT((IF(src_susan!Q21&gt;1, (src_susan!Q21-1)*(src_susan!P21^2), 0) + IF(src_adam!Q21&gt;1, (src_adam!Q21-1)*(src_adam!P21^2), 0) + IF(src_kenton!Q21&gt;1, (src_kenton!Q21-1)*(src_kenton!P21^2), 0) + IF(src_phoebe!Q21&gt;1, (src_phoebe!Q21-1)*(src_phoebe!P21^2), 0) + IF(src_usha!Q21&gt;1, (src_usha!Q21-1)*(src_usha!P21^2), 0)) / (R18 - COUNTIF(R18:R18, ""))))</f>
        <v>0.85711039854508697</v>
      </c>
      <c r="R18" s="9">
        <f>IF((src_susan!Q21 + src_adam!Q21 + src_kenton!Q21 + src_phoebe!Q21 + src_usha!Q21)=0, "", (src_susan!Q21 + src_adam!Q21 + src_kenton!Q21 + src_phoebe!Q21 + src_usha!Q21))</f>
        <v>34</v>
      </c>
      <c r="T18" s="27">
        <f>IF(V18="", "", (src_susan!S21*src_susan!U21 + src_adam!S21*src_adam!U21 + src_kenton!S21*src_kenton!U21 + src_phoebe!S21*src_phoebe!U21 + src_usha!S21*src_usha!U21)/V18)</f>
        <v>0.04</v>
      </c>
      <c r="U18" s="27">
        <f>IF(V18="", "", SQRT((IF(src_susan!U21&gt;1, (src_susan!U21-1)*(src_susan!T21^2), 0) + IF(src_adam!U21&gt;1, (src_adam!U21-1)*(src_adam!T21^2), 0) + IF(src_kenton!U21&gt;1, (src_kenton!U21-1)*(src_kenton!T21^2), 0) + IF(src_phoebe!U21&gt;1, (src_phoebe!U21-1)*(src_phoebe!T21^2), 0) + IF(src_usha!U21&gt;1, (src_usha!U21-1)*(src_usha!T21^2), 0)) / (V18 - COUNTIF(V18:V18, ""))))</f>
        <v>0.20538405170716681</v>
      </c>
      <c r="V18" s="9">
        <f>IF((src_susan!U21 + src_adam!U21 + src_kenton!U21 + src_phoebe!U21 + src_usha!U21)=0, "", (src_susan!U21 + src_adam!U21 + src_kenton!U21 + src_phoebe!U21 + src_usha!U21))</f>
        <v>23</v>
      </c>
      <c r="X18" s="27">
        <f>IF(Z18="", "", (src_susan!W21*src_susan!Y21 + src_adam!W21*src_adam!Y21 + src_kenton!W21*src_kenton!Y21 + src_phoebe!W21*src_phoebe!Y21 + src_usha!W21*src_usha!Y21)/Z18)</f>
        <v>0.04</v>
      </c>
      <c r="Y18" s="27">
        <f>IF(Z18="", "", SQRT((IF(src_susan!Y21&gt;1, (src_susan!Y21-1)*(src_susan!X21^2), 0) + IF(src_adam!Y21&gt;1, (src_adam!Y21-1)*(src_adam!X21^2), 0) + IF(src_kenton!Y21&gt;1, (src_kenton!Y21-1)*(src_kenton!X21^2), 0) + IF(src_phoebe!Y21&gt;1, (src_phoebe!Y21-1)*(src_phoebe!X21^2), 0) + IF(src_usha!Y21&gt;1, (src_usha!Y21-1)*(src_usha!X21^2), 0)) / (Z18 - COUNTIF(Z18:Z18, ""))))</f>
        <v>0.91384608477941554</v>
      </c>
      <c r="Z18" s="9">
        <f>IF((src_susan!Y21 + src_adam!Y21 + src_kenton!Y21 + src_phoebe!Y21 + src_usha!Y21)=0, "", (src_susan!Y21 + src_adam!Y21 + src_kenton!Y21 + src_phoebe!Y21 + src_usha!Y21))</f>
        <v>75</v>
      </c>
      <c r="AA18" s="9"/>
      <c r="AB18" s="28">
        <f t="shared" si="0"/>
        <v>0.63385005420148965</v>
      </c>
      <c r="AC18" s="58">
        <f>AB18-AVG_ALL</f>
        <v>8.3712982808772152E-2</v>
      </c>
      <c r="AD18" s="28">
        <f t="shared" si="1"/>
        <v>1.328923101898329</v>
      </c>
      <c r="AE18" s="8"/>
      <c r="AF18" s="18" t="s">
        <v>30</v>
      </c>
    </row>
    <row r="19" spans="1:38" s="6" customFormat="1">
      <c r="A19" s="7" t="s">
        <v>3</v>
      </c>
      <c r="B19" s="49">
        <v>1</v>
      </c>
      <c r="D19" s="27">
        <f>IF(F19="", "", (src_susan!C22*src_susan!E22 + src_adam!C22*src_adam!E22 + src_kenton!C22*src_kenton!E22 + src_phoebe!C22*src_phoebe!E22 + src_usha!C22*src_usha!E22)/F19)</f>
        <v>0.47</v>
      </c>
      <c r="E19" s="27">
        <f>IF(F19="", "", SQRT((IF(src_susan!E22&gt;1, (src_susan!E22-1)*(src_susan!D22^2), 0) + IF(src_adam!E22&gt;1, (src_adam!E22-1)*(src_adam!D22^2), 0) + IF(src_kenton!E22&gt;1, (src_kenton!E22-1)*(src_kenton!D22^2), 0) + IF(src_phoebe!E22&gt;1, (src_phoebe!E22-1)*(src_phoebe!D22^2), 0) + IF(src_usha!E22&gt;1, (src_usha!E22-1)*(src_usha!D22^2), 0)) / (F19 - COUNTIF(F19:F19, ""))))</f>
        <v>1.1503347338927048</v>
      </c>
      <c r="F19" s="9">
        <f>IF((src_susan!E22 + src_adam!E22 + src_kenton!E22 + src_phoebe!E22 + src_usha!E22)=0, "", (src_susan!E22 + src_adam!E22 + src_kenton!E22 + src_phoebe!E22 + src_usha!E22))</f>
        <v>30</v>
      </c>
      <c r="H19" s="27">
        <f>IF(J19="", "", (src_susan!G22*src_susan!I22 + src_adam!G22*src_adam!I22 + src_kenton!G22*src_kenton!I22 + src_phoebe!G22*src_phoebe!I22 + src_usha!G22*src_usha!I22)/J19)</f>
        <v>1.34</v>
      </c>
      <c r="I19" s="27">
        <f>IF(J19="", "", SQRT((IF(src_susan!I22&gt;1, (src_susan!I22-1)*(src_susan!H22^2), 0) + IF(src_adam!I22&gt;1, (src_adam!I22-1)*(src_adam!H22^2), 0) + IF(src_kenton!I22&gt;1, (src_kenton!I22-1)*(src_kenton!H22^2), 0) + IF(src_phoebe!I22&gt;1, (src_phoebe!I22-1)*(src_phoebe!H22^2), 0) + IF(src_usha!I22&gt;1, (src_usha!I22-1)*(src_usha!H22^2), 0)) / (J19 - COUNTIF(J19:J19, ""))))</f>
        <v>1.8767800745627767</v>
      </c>
      <c r="J19" s="9">
        <f>IF((src_susan!I22 + src_adam!I22 + src_kenton!I22 + src_phoebe!I22 + src_usha!I22)=0, "", (src_susan!I22 + src_adam!I22 + src_kenton!I22 + src_phoebe!I22 + src_usha!I22))</f>
        <v>29</v>
      </c>
      <c r="L19" s="27">
        <f>IF(N19="", "", (src_susan!K22*src_susan!M22 + src_adam!K22*src_adam!M22 + src_kenton!K22*src_kenton!M22 + src_phoebe!K22*src_phoebe!M22 + src_usha!K22*src_usha!M22)/N19)</f>
        <v>1.54</v>
      </c>
      <c r="M19" s="27">
        <f>IF(N19="", "", SQRT((IF(src_susan!M22&gt;1, (src_susan!M22-1)*(src_susan!L22^2), 0) + IF(src_adam!M22&gt;1, (src_adam!M22-1)*(src_adam!L22^2), 0) + IF(src_kenton!M22&gt;1, (src_kenton!M22-1)*(src_kenton!L22^2), 0) + IF(src_phoebe!M22&gt;1, (src_phoebe!M22-1)*(src_phoebe!L22^2), 0) + IF(src_usha!M22&gt;1, (src_usha!M22-1)*(src_usha!L22^2), 0)) / (N19 - COUNTIF(N19:N19, ""))))</f>
        <v>1.6176860350847155</v>
      </c>
      <c r="N19" s="9">
        <f>IF((src_susan!M22 + src_adam!M22 + src_kenton!M22 + src_phoebe!M22 + src_usha!M22)=0, "", (src_susan!M22 + src_adam!M22 + src_kenton!M22 + src_phoebe!M22 + src_usha!M22))</f>
        <v>37</v>
      </c>
      <c r="P19" s="27">
        <f>IF(R19="", "", (src_susan!O22*src_susan!Q22 + src_adam!O22*src_adam!Q22 + src_kenton!O22*src_kenton!Q22 + src_phoebe!O22*src_phoebe!Q22 + src_usha!O22*src_usha!Q22)/R19)</f>
        <v>0.4</v>
      </c>
      <c r="Q19" s="27">
        <f>IF(R19="", "", SQRT((IF(src_susan!Q22&gt;1, (src_susan!Q22-1)*(src_susan!P22^2), 0) + IF(src_adam!Q22&gt;1, (src_adam!Q22-1)*(src_adam!P22^2), 0) + IF(src_kenton!Q22&gt;1, (src_kenton!Q22-1)*(src_kenton!P22^2), 0) + IF(src_phoebe!Q22&gt;1, (src_phoebe!Q22-1)*(src_phoebe!P22^2), 0) + IF(src_usha!Q22&gt;1, (src_usha!Q22-1)*(src_usha!P22^2), 0)) / (R19 - COUNTIF(R19:R19, ""))))</f>
        <v>1.094474759873429</v>
      </c>
      <c r="R19" s="9">
        <f>IF((src_susan!Q22 + src_adam!Q22 + src_kenton!Q22 + src_phoebe!Q22 + src_usha!Q22)=0, "", (src_susan!Q22 + src_adam!Q22 + src_kenton!Q22 + src_phoebe!Q22 + src_usha!Q22))</f>
        <v>36</v>
      </c>
      <c r="T19" s="27">
        <f>IF(V19="", "", (src_susan!S22*src_susan!U22 + src_adam!S22*src_adam!U22 + src_kenton!S22*src_kenton!U22 + src_phoebe!S22*src_phoebe!U22 + src_usha!S22*src_usha!U22)/V19)</f>
        <v>0.12</v>
      </c>
      <c r="U19" s="27">
        <f>IF(V19="", "", SQRT((IF(src_susan!U22&gt;1, (src_susan!U22-1)*(src_susan!T22^2), 0) + IF(src_adam!U22&gt;1, (src_adam!U22-1)*(src_adam!T22^2), 0) + IF(src_kenton!U22&gt;1, (src_kenton!U22-1)*(src_kenton!T22^2), 0) + IF(src_phoebe!U22&gt;1, (src_phoebe!U22-1)*(src_phoebe!T22^2), 0) + IF(src_usha!U22&gt;1, (src_usha!U22-1)*(src_usha!T22^2), 0)) / (V19 - COUNTIF(V19:V19, ""))))</f>
        <v>0.96797500471659781</v>
      </c>
      <c r="V19" s="9">
        <f>IF((src_susan!U22 + src_adam!U22 + src_kenton!U22 + src_phoebe!U22 + src_usha!U22)=0, "", (src_susan!U22 + src_adam!U22 + src_kenton!U22 + src_phoebe!U22 + src_usha!U22))</f>
        <v>41</v>
      </c>
      <c r="X19" s="27">
        <f>IF(Z19="", "", (src_susan!W22*src_susan!Y22 + src_adam!W22*src_adam!Y22 + src_kenton!W22*src_kenton!Y22 + src_phoebe!W22*src_phoebe!Y22 + src_usha!W22*src_usha!Y22)/Z19)</f>
        <v>0.2</v>
      </c>
      <c r="Y19" s="27">
        <f>IF(Z19="", "", SQRT((IF(src_susan!Y22&gt;1, (src_susan!Y22-1)*(src_susan!X22^2), 0) + IF(src_adam!Y22&gt;1, (src_adam!Y22-1)*(src_adam!X22^2), 0) + IF(src_kenton!Y22&gt;1, (src_kenton!Y22-1)*(src_kenton!X22^2), 0) + IF(src_phoebe!Y22&gt;1, (src_phoebe!Y22-1)*(src_phoebe!X22^2), 0) + IF(src_usha!Y22&gt;1, (src_usha!Y22-1)*(src_usha!X22^2), 0)) / (Z19 - COUNTIF(Z19:Z19, ""))))</f>
        <v>0.73275631568879585</v>
      </c>
      <c r="Z19" s="9">
        <f>IF((src_susan!Y22 + src_adam!Y22 + src_kenton!Y22 + src_phoebe!Y22 + src_usha!Y22)=0, "", (src_susan!Y22 + src_adam!Y22 + src_kenton!Y22 + src_phoebe!Y22 + src_usha!Y22))</f>
        <v>22</v>
      </c>
      <c r="AA19" s="9"/>
      <c r="AB19" s="28">
        <f t="shared" si="0"/>
        <v>0.72255500781531812</v>
      </c>
      <c r="AC19" s="58">
        <f>AB19-AVG_ALL</f>
        <v>0.17241793642260062</v>
      </c>
      <c r="AD19" s="28">
        <f t="shared" si="1"/>
        <v>1.3050334707858311</v>
      </c>
      <c r="AE19" s="8"/>
      <c r="AF19" s="18" t="s">
        <v>31</v>
      </c>
    </row>
    <row r="20" spans="1:38" s="6" customFormat="1">
      <c r="A20" s="7" t="s">
        <v>22</v>
      </c>
      <c r="B20" s="49">
        <v>1</v>
      </c>
      <c r="D20" s="27" t="str">
        <f>IF(F20="", "", (src_susan!C23*src_susan!E23 + src_adam!C23*src_adam!E23 + src_kenton!C23*src_kenton!E23 + src_phoebe!C23*src_phoebe!E23 + src_usha!C23*src_usha!E23)/F20)</f>
        <v/>
      </c>
      <c r="E20" s="27" t="str">
        <f>IF(F20="", "", SQRT((IF(src_susan!E23&gt;1, (src_susan!E23-1)*(src_susan!D23^2), 0) + IF(src_adam!E23&gt;1, (src_adam!E23-1)*(src_adam!D23^2), 0) + IF(src_kenton!E23&gt;1, (src_kenton!E23-1)*(src_kenton!D23^2), 0) + IF(src_phoebe!E23&gt;1, (src_phoebe!E23-1)*(src_phoebe!D23^2), 0) + IF(src_usha!E23&gt;1, (src_usha!E23-1)*(src_usha!D23^2), 0)) / (F20 - COUNTIF(F20:F20, ""))))</f>
        <v/>
      </c>
      <c r="F20" s="9" t="str">
        <f>IF((src_susan!E23 + src_adam!E23 + src_kenton!E23 + src_phoebe!E23 + src_usha!E23)=0, "", (src_susan!E23 + src_adam!E23 + src_kenton!E23 + src_phoebe!E23 + src_usha!E23))</f>
        <v/>
      </c>
      <c r="H20" s="27" t="str">
        <f>IF(J20="", "", (src_susan!G23*src_susan!I23 + src_adam!G23*src_adam!I23 + src_kenton!G23*src_kenton!I23 + src_phoebe!G23*src_phoebe!I23 + src_usha!G23*src_usha!I23)/J20)</f>
        <v/>
      </c>
      <c r="I20" s="27" t="str">
        <f>IF(J20="", "", SQRT((IF(src_susan!I23&gt;1, (src_susan!I23-1)*(src_susan!H23^2), 0) + IF(src_adam!I23&gt;1, (src_adam!I23-1)*(src_adam!H23^2), 0) + IF(src_kenton!I23&gt;1, (src_kenton!I23-1)*(src_kenton!H23^2), 0) + IF(src_phoebe!I23&gt;1, (src_phoebe!I23-1)*(src_phoebe!H23^2), 0) + IF(src_usha!I23&gt;1, (src_usha!I23-1)*(src_usha!H23^2), 0)) / (J20 - COUNTIF(J20:J20, ""))))</f>
        <v/>
      </c>
      <c r="J20" s="9" t="str">
        <f>IF((src_susan!I23 + src_adam!I23 + src_kenton!I23 + src_phoebe!I23 + src_usha!I23)=0, "", (src_susan!I23 + src_adam!I23 + src_kenton!I23 + src_phoebe!I23 + src_usha!I23))</f>
        <v/>
      </c>
      <c r="L20" s="27" t="str">
        <f>IF(N20="", "", (src_susan!K23*src_susan!M23 + src_adam!K23*src_adam!M23 + src_kenton!K23*src_kenton!M23 + src_phoebe!K23*src_phoebe!M23 + src_usha!K23*src_usha!M23)/N20)</f>
        <v/>
      </c>
      <c r="M20" s="27" t="str">
        <f>IF(N20="", "", SQRT((IF(src_susan!M23&gt;1, (src_susan!M23-1)*(src_susan!L23^2), 0) + IF(src_adam!M23&gt;1, (src_adam!M23-1)*(src_adam!L23^2), 0) + IF(src_kenton!M23&gt;1, (src_kenton!M23-1)*(src_kenton!L23^2), 0) + IF(src_phoebe!M23&gt;1, (src_phoebe!M23-1)*(src_phoebe!L23^2), 0) + IF(src_usha!M23&gt;1, (src_usha!M23-1)*(src_usha!L23^2), 0)) / (N20 - COUNTIF(N20:N20, ""))))</f>
        <v/>
      </c>
      <c r="N20" s="9" t="str">
        <f>IF((src_susan!M23 + src_adam!M23 + src_kenton!M23 + src_phoebe!M23 + src_usha!M23)=0, "", (src_susan!M23 + src_adam!M23 + src_kenton!M23 + src_phoebe!M23 + src_usha!M23))</f>
        <v/>
      </c>
      <c r="P20" s="27" t="str">
        <f>IF(R20="", "", (src_susan!O23*src_susan!Q23 + src_adam!O23*src_adam!Q23 + src_kenton!O23*src_kenton!Q23 + src_phoebe!O23*src_phoebe!Q23 + src_usha!O23*src_usha!Q23)/R20)</f>
        <v/>
      </c>
      <c r="Q20" s="27" t="str">
        <f>IF(R20="", "", SQRT((IF(src_susan!Q23&gt;1, (src_susan!Q23-1)*(src_susan!P23^2), 0) + IF(src_adam!Q23&gt;1, (src_adam!Q23-1)*(src_adam!P23^2), 0) + IF(src_kenton!Q23&gt;1, (src_kenton!Q23-1)*(src_kenton!P23^2), 0) + IF(src_phoebe!Q23&gt;1, (src_phoebe!Q23-1)*(src_phoebe!P23^2), 0) + IF(src_usha!Q23&gt;1, (src_usha!Q23-1)*(src_usha!P23^2), 0)) / (R20 - COUNTIF(R20:R20, ""))))</f>
        <v/>
      </c>
      <c r="R20" s="9" t="str">
        <f>IF((src_susan!Q23 + src_adam!Q23 + src_kenton!Q23 + src_phoebe!Q23 + src_usha!Q23)=0, "", (src_susan!Q23 + src_adam!Q23 + src_kenton!Q23 + src_phoebe!Q23 + src_usha!Q23))</f>
        <v/>
      </c>
      <c r="T20" s="27" t="str">
        <f>IF(V20="", "", (src_susan!S23*src_susan!U23 + src_adam!S23*src_adam!U23 + src_kenton!S23*src_kenton!U23 + src_phoebe!S23*src_phoebe!U23 + src_usha!S23*src_usha!U23)/V20)</f>
        <v/>
      </c>
      <c r="U20" s="27" t="str">
        <f>IF(V20="", "", SQRT((IF(src_susan!U23&gt;1, (src_susan!U23-1)*(src_susan!T23^2), 0) + IF(src_adam!U23&gt;1, (src_adam!U23-1)*(src_adam!T23^2), 0) + IF(src_kenton!U23&gt;1, (src_kenton!U23-1)*(src_kenton!T23^2), 0) + IF(src_phoebe!U23&gt;1, (src_phoebe!U23-1)*(src_phoebe!T23^2), 0) + IF(src_usha!U23&gt;1, (src_usha!U23-1)*(src_usha!T23^2), 0)) / (V20 - COUNTIF(V20:V20, ""))))</f>
        <v/>
      </c>
      <c r="V20" s="9" t="str">
        <f>IF((src_susan!U23 + src_adam!U23 + src_kenton!U23 + src_phoebe!U23 + src_usha!U23)=0, "", (src_susan!U23 + src_adam!U23 + src_kenton!U23 + src_phoebe!U23 + src_usha!U23))</f>
        <v/>
      </c>
      <c r="X20" s="27" t="str">
        <f>IF(Z20="", "", (src_susan!W23*src_susan!Y23 + src_adam!W23*src_adam!Y23 + src_kenton!W23*src_kenton!Y23 + src_phoebe!W23*src_phoebe!Y23 + src_usha!W23*src_usha!Y23)/Z20)</f>
        <v/>
      </c>
      <c r="Y20" s="27" t="str">
        <f>IF(Z20="", "", SQRT((IF(src_susan!Y23&gt;1, (src_susan!Y23-1)*(src_susan!X23^2), 0) + IF(src_adam!Y23&gt;1, (src_adam!Y23-1)*(src_adam!X23^2), 0) + IF(src_kenton!Y23&gt;1, (src_kenton!Y23-1)*(src_kenton!X23^2), 0) + IF(src_phoebe!Y23&gt;1, (src_phoebe!Y23-1)*(src_phoebe!X23^2), 0) + IF(src_usha!Y23&gt;1, (src_usha!Y23-1)*(src_usha!X23^2), 0)) / (Z20 - COUNTIF(Z20:Z20, ""))))</f>
        <v/>
      </c>
      <c r="Z20" s="9" t="str">
        <f>IF((src_susan!Y23 + src_adam!Y23 + src_kenton!Y23 + src_phoebe!Y23 + src_usha!Y23)=0, "", (src_susan!Y23 + src_adam!Y23 + src_kenton!Y23 + src_phoebe!Y23 + src_usha!Y23))</f>
        <v/>
      </c>
      <c r="AA20" s="9"/>
      <c r="AB20" s="28" t="str">
        <f t="shared" si="0"/>
        <v/>
      </c>
      <c r="AC20" s="58"/>
      <c r="AD20" s="28" t="str">
        <f t="shared" si="1"/>
        <v/>
      </c>
      <c r="AE20" s="8"/>
      <c r="AF20" s="18" t="s">
        <v>32</v>
      </c>
    </row>
    <row r="21" spans="1:38" s="6" customFormat="1">
      <c r="A21" s="7" t="s">
        <v>17</v>
      </c>
      <c r="B21" s="49">
        <v>1</v>
      </c>
      <c r="D21" s="27" t="str">
        <f>IF(F21="", "", (src_susan!C24*src_susan!E24 + src_adam!C24*src_adam!E24 + src_kenton!C24*src_kenton!E24 + src_phoebe!C24*src_phoebe!E24 + src_usha!C24*src_usha!E24)/F21)</f>
        <v/>
      </c>
      <c r="E21" s="27" t="str">
        <f>IF(F21="", "", SQRT((IF(src_susan!E24&gt;1, (src_susan!E24-1)*(src_susan!D24^2), 0) + IF(src_adam!E24&gt;1, (src_adam!E24-1)*(src_adam!D24^2), 0) + IF(src_kenton!E24&gt;1, (src_kenton!E24-1)*(src_kenton!D24^2), 0) + IF(src_phoebe!E24&gt;1, (src_phoebe!E24-1)*(src_phoebe!D24^2), 0) + IF(src_usha!E24&gt;1, (src_usha!E24-1)*(src_usha!D24^2), 0)) / (F21 - COUNTIF(F21:F21, ""))))</f>
        <v/>
      </c>
      <c r="F21" s="9" t="str">
        <f>IF((src_susan!E24 + src_adam!E24 + src_kenton!E24 + src_phoebe!E24 + src_usha!E24)=0, "", (src_susan!E24 + src_adam!E24 + src_kenton!E24 + src_phoebe!E24 + src_usha!E24))</f>
        <v/>
      </c>
      <c r="H21" s="27" t="str">
        <f>IF(J21="", "", (src_susan!G24*src_susan!I24 + src_adam!G24*src_adam!I24 + src_kenton!G24*src_kenton!I24 + src_phoebe!G24*src_phoebe!I24 + src_usha!G24*src_usha!I24)/J21)</f>
        <v/>
      </c>
      <c r="I21" s="27" t="str">
        <f>IF(J21="", "", SQRT((IF(src_susan!I24&gt;1, (src_susan!I24-1)*(src_susan!H24^2), 0) + IF(src_adam!I24&gt;1, (src_adam!I24-1)*(src_adam!H24^2), 0) + IF(src_kenton!I24&gt;1, (src_kenton!I24-1)*(src_kenton!H24^2), 0) + IF(src_phoebe!I24&gt;1, (src_phoebe!I24-1)*(src_phoebe!H24^2), 0) + IF(src_usha!I24&gt;1, (src_usha!I24-1)*(src_usha!H24^2), 0)) / (J21 - COUNTIF(J21:J21, ""))))</f>
        <v/>
      </c>
      <c r="J21" s="9" t="str">
        <f>IF((src_susan!I24 + src_adam!I24 + src_kenton!I24 + src_phoebe!I24 + src_usha!I24)=0, "", (src_susan!I24 + src_adam!I24 + src_kenton!I24 + src_phoebe!I24 + src_usha!I24))</f>
        <v/>
      </c>
      <c r="L21" s="27" t="str">
        <f>IF(N21="", "", (src_susan!K24*src_susan!M24 + src_adam!K24*src_adam!M24 + src_kenton!K24*src_kenton!M24 + src_phoebe!K24*src_phoebe!M24 + src_usha!K24*src_usha!M24)/N21)</f>
        <v/>
      </c>
      <c r="M21" s="27" t="str">
        <f>IF(N21="", "", SQRT((IF(src_susan!M24&gt;1, (src_susan!M24-1)*(src_susan!L24^2), 0) + IF(src_adam!M24&gt;1, (src_adam!M24-1)*(src_adam!L24^2), 0) + IF(src_kenton!M24&gt;1, (src_kenton!M24-1)*(src_kenton!L24^2), 0) + IF(src_phoebe!M24&gt;1, (src_phoebe!M24-1)*(src_phoebe!L24^2), 0) + IF(src_usha!M24&gt;1, (src_usha!M24-1)*(src_usha!L24^2), 0)) / (N21 - COUNTIF(N21:N21, ""))))</f>
        <v/>
      </c>
      <c r="N21" s="9" t="str">
        <f>IF((src_susan!M24 + src_adam!M24 + src_kenton!M24 + src_phoebe!M24 + src_usha!M24)=0, "", (src_susan!M24 + src_adam!M24 + src_kenton!M24 + src_phoebe!M24 + src_usha!M24))</f>
        <v/>
      </c>
      <c r="P21" s="27" t="str">
        <f>IF(R21="", "", (src_susan!O24*src_susan!Q24 + src_adam!O24*src_adam!Q24 + src_kenton!O24*src_kenton!Q24 + src_phoebe!O24*src_phoebe!Q24 + src_usha!O24*src_usha!Q24)/R21)</f>
        <v/>
      </c>
      <c r="Q21" s="27" t="str">
        <f>IF(R21="", "", SQRT((IF(src_susan!Q24&gt;1, (src_susan!Q24-1)*(src_susan!P24^2), 0) + IF(src_adam!Q24&gt;1, (src_adam!Q24-1)*(src_adam!P24^2), 0) + IF(src_kenton!Q24&gt;1, (src_kenton!Q24-1)*(src_kenton!P24^2), 0) + IF(src_phoebe!Q24&gt;1, (src_phoebe!Q24-1)*(src_phoebe!P24^2), 0) + IF(src_usha!Q24&gt;1, (src_usha!Q24-1)*(src_usha!P24^2), 0)) / (R21 - COUNTIF(R21:R21, ""))))</f>
        <v/>
      </c>
      <c r="R21" s="9" t="str">
        <f>IF((src_susan!Q24 + src_adam!Q24 + src_kenton!Q24 + src_phoebe!Q24 + src_usha!Q24)=0, "", (src_susan!Q24 + src_adam!Q24 + src_kenton!Q24 + src_phoebe!Q24 + src_usha!Q24))</f>
        <v/>
      </c>
      <c r="T21" s="27" t="str">
        <f>IF(V21="", "", (src_susan!S24*src_susan!U24 + src_adam!S24*src_adam!U24 + src_kenton!S24*src_kenton!U24 + src_phoebe!S24*src_phoebe!U24 + src_usha!S24*src_usha!U24)/V21)</f>
        <v/>
      </c>
      <c r="U21" s="27" t="str">
        <f>IF(V21="", "", SQRT((IF(src_susan!U24&gt;1, (src_susan!U24-1)*(src_susan!T24^2), 0) + IF(src_adam!U24&gt;1, (src_adam!U24-1)*(src_adam!T24^2), 0) + IF(src_kenton!U24&gt;1, (src_kenton!U24-1)*(src_kenton!T24^2), 0) + IF(src_phoebe!U24&gt;1, (src_phoebe!U24-1)*(src_phoebe!T24^2), 0) + IF(src_usha!U24&gt;1, (src_usha!U24-1)*(src_usha!T24^2), 0)) / (V21 - COUNTIF(V21:V21, ""))))</f>
        <v/>
      </c>
      <c r="V21" s="9" t="str">
        <f>IF((src_susan!U24 + src_adam!U24 + src_kenton!U24 + src_phoebe!U24 + src_usha!U24)=0, "", (src_susan!U24 + src_adam!U24 + src_kenton!U24 + src_phoebe!U24 + src_usha!U24))</f>
        <v/>
      </c>
      <c r="X21" s="27" t="str">
        <f>IF(Z21="", "", (src_susan!W24*src_susan!Y24 + src_adam!W24*src_adam!Y24 + src_kenton!W24*src_kenton!Y24 + src_phoebe!W24*src_phoebe!Y24 + src_usha!W24*src_usha!Y24)/Z21)</f>
        <v/>
      </c>
      <c r="Y21" s="27" t="str">
        <f>IF(Z21="", "", SQRT((IF(src_susan!Y24&gt;1, (src_susan!Y24-1)*(src_susan!X24^2), 0) + IF(src_adam!Y24&gt;1, (src_adam!Y24-1)*(src_adam!X24^2), 0) + IF(src_kenton!Y24&gt;1, (src_kenton!Y24-1)*(src_kenton!X24^2), 0) + IF(src_phoebe!Y24&gt;1, (src_phoebe!Y24-1)*(src_phoebe!X24^2), 0) + IF(src_usha!Y24&gt;1, (src_usha!Y24-1)*(src_usha!X24^2), 0)) / (Z21 - COUNTIF(Z21:Z21, ""))))</f>
        <v/>
      </c>
      <c r="Z21" s="9" t="str">
        <f>IF((src_susan!Y24 + src_adam!Y24 + src_kenton!Y24 + src_phoebe!Y24 + src_usha!Y24)=0, "", (src_susan!Y24 + src_adam!Y24 + src_kenton!Y24 + src_phoebe!Y24 + src_usha!Y24))</f>
        <v/>
      </c>
      <c r="AA21" s="9"/>
      <c r="AB21" s="28" t="str">
        <f t="shared" si="0"/>
        <v/>
      </c>
      <c r="AC21" s="58"/>
      <c r="AD21" s="28" t="str">
        <f t="shared" si="1"/>
        <v/>
      </c>
      <c r="AE21" s="8"/>
      <c r="AF21" s="18" t="s">
        <v>45</v>
      </c>
    </row>
    <row r="22" spans="1:38" s="6" customFormat="1">
      <c r="A22" s="7" t="s">
        <v>18</v>
      </c>
      <c r="B22" s="49">
        <v>1</v>
      </c>
      <c r="D22" s="27" t="str">
        <f>IF(F22="", "", (src_susan!C25*src_susan!E25 + src_adam!C25*src_adam!E25 + src_kenton!C25*src_kenton!E25 + src_phoebe!C25*src_phoebe!E25 + src_usha!C25*src_usha!E25)/F22)</f>
        <v/>
      </c>
      <c r="E22" s="27" t="str">
        <f>IF(F22="", "", SQRT((IF(src_susan!E25&gt;1, (src_susan!E25-1)*(src_susan!D25^2), 0) + IF(src_adam!E25&gt;1, (src_adam!E25-1)*(src_adam!D25^2), 0) + IF(src_kenton!E25&gt;1, (src_kenton!E25-1)*(src_kenton!D25^2), 0) + IF(src_phoebe!E25&gt;1, (src_phoebe!E25-1)*(src_phoebe!D25^2), 0) + IF(src_usha!E25&gt;1, (src_usha!E25-1)*(src_usha!D25^2), 0)) / (F22 - COUNTIF(F22:F22, ""))))</f>
        <v/>
      </c>
      <c r="F22" s="9" t="str">
        <f>IF((src_susan!E25 + src_adam!E25 + src_kenton!E25 + src_phoebe!E25 + src_usha!E25)=0, "", (src_susan!E25 + src_adam!E25 + src_kenton!E25 + src_phoebe!E25 + src_usha!E25))</f>
        <v/>
      </c>
      <c r="H22" s="27" t="str">
        <f>IF(J22="", "", (src_susan!G25*src_susan!I25 + src_adam!G25*src_adam!I25 + src_kenton!G25*src_kenton!I25 + src_phoebe!G25*src_phoebe!I25 + src_usha!G25*src_usha!I25)/J22)</f>
        <v/>
      </c>
      <c r="I22" s="27" t="str">
        <f>IF(J22="", "", SQRT((IF(src_susan!I25&gt;1, (src_susan!I25-1)*(src_susan!H25^2), 0) + IF(src_adam!I25&gt;1, (src_adam!I25-1)*(src_adam!H25^2), 0) + IF(src_kenton!I25&gt;1, (src_kenton!I25-1)*(src_kenton!H25^2), 0) + IF(src_phoebe!I25&gt;1, (src_phoebe!I25-1)*(src_phoebe!H25^2), 0) + IF(src_usha!I25&gt;1, (src_usha!I25-1)*(src_usha!H25^2), 0)) / (J22 - COUNTIF(J22:J22, ""))))</f>
        <v/>
      </c>
      <c r="J22" s="9" t="str">
        <f>IF((src_susan!I25 + src_adam!I25 + src_kenton!I25 + src_phoebe!I25 + src_usha!I25)=0, "", (src_susan!I25 + src_adam!I25 + src_kenton!I25 + src_phoebe!I25 + src_usha!I25))</f>
        <v/>
      </c>
      <c r="L22" s="27" t="str">
        <f>IF(N22="", "", (src_susan!K25*src_susan!M25 + src_adam!K25*src_adam!M25 + src_kenton!K25*src_kenton!M25 + src_phoebe!K25*src_phoebe!M25 + src_usha!K25*src_usha!M25)/N22)</f>
        <v/>
      </c>
      <c r="M22" s="27" t="str">
        <f>IF(N22="", "", SQRT((IF(src_susan!M25&gt;1, (src_susan!M25-1)*(src_susan!L25^2), 0) + IF(src_adam!M25&gt;1, (src_adam!M25-1)*(src_adam!L25^2), 0) + IF(src_kenton!M25&gt;1, (src_kenton!M25-1)*(src_kenton!L25^2), 0) + IF(src_phoebe!M25&gt;1, (src_phoebe!M25-1)*(src_phoebe!L25^2), 0) + IF(src_usha!M25&gt;1, (src_usha!M25-1)*(src_usha!L25^2), 0)) / (N22 - COUNTIF(N22:N22, ""))))</f>
        <v/>
      </c>
      <c r="N22" s="9" t="str">
        <f>IF((src_susan!M25 + src_adam!M25 + src_kenton!M25 + src_phoebe!M25 + src_usha!M25)=0, "", (src_susan!M25 + src_adam!M25 + src_kenton!M25 + src_phoebe!M25 + src_usha!M25))</f>
        <v/>
      </c>
      <c r="P22" s="27" t="str">
        <f>IF(R22="", "", (src_susan!O25*src_susan!Q25 + src_adam!O25*src_adam!Q25 + src_kenton!O25*src_kenton!Q25 + src_phoebe!O25*src_phoebe!Q25 + src_usha!O25*src_usha!Q25)/R22)</f>
        <v/>
      </c>
      <c r="Q22" s="27" t="str">
        <f>IF(R22="", "", SQRT((IF(src_susan!Q25&gt;1, (src_susan!Q25-1)*(src_susan!P25^2), 0) + IF(src_adam!Q25&gt;1, (src_adam!Q25-1)*(src_adam!P25^2), 0) + IF(src_kenton!Q25&gt;1, (src_kenton!Q25-1)*(src_kenton!P25^2), 0) + IF(src_phoebe!Q25&gt;1, (src_phoebe!Q25-1)*(src_phoebe!P25^2), 0) + IF(src_usha!Q25&gt;1, (src_usha!Q25-1)*(src_usha!P25^2), 0)) / (R22 - COUNTIF(R22:R22, ""))))</f>
        <v/>
      </c>
      <c r="R22" s="9" t="str">
        <f>IF((src_susan!Q25 + src_adam!Q25 + src_kenton!Q25 + src_phoebe!Q25 + src_usha!Q25)=0, "", (src_susan!Q25 + src_adam!Q25 + src_kenton!Q25 + src_phoebe!Q25 + src_usha!Q25))</f>
        <v/>
      </c>
      <c r="T22" s="27" t="str">
        <f>IF(V22="", "", (src_susan!S25*src_susan!U25 + src_adam!S25*src_adam!U25 + src_kenton!S25*src_kenton!U25 + src_phoebe!S25*src_phoebe!U25 + src_usha!S25*src_usha!U25)/V22)</f>
        <v/>
      </c>
      <c r="U22" s="27" t="str">
        <f>IF(V22="", "", SQRT((IF(src_susan!U25&gt;1, (src_susan!U25-1)*(src_susan!T25^2), 0) + IF(src_adam!U25&gt;1, (src_adam!U25-1)*(src_adam!T25^2), 0) + IF(src_kenton!U25&gt;1, (src_kenton!U25-1)*(src_kenton!T25^2), 0) + IF(src_phoebe!U25&gt;1, (src_phoebe!U25-1)*(src_phoebe!T25^2), 0) + IF(src_usha!U25&gt;1, (src_usha!U25-1)*(src_usha!T25^2), 0)) / (V22 - COUNTIF(V22:V22, ""))))</f>
        <v/>
      </c>
      <c r="V22" s="9" t="str">
        <f>IF((src_susan!U25 + src_adam!U25 + src_kenton!U25 + src_phoebe!U25 + src_usha!U25)=0, "", (src_susan!U25 + src_adam!U25 + src_kenton!U25 + src_phoebe!U25 + src_usha!U25))</f>
        <v/>
      </c>
      <c r="X22" s="27" t="str">
        <f>IF(Z22="", "", (src_susan!W25*src_susan!Y25 + src_adam!W25*src_adam!Y25 + src_kenton!W25*src_kenton!Y25 + src_phoebe!W25*src_phoebe!Y25 + src_usha!W25*src_usha!Y25)/Z22)</f>
        <v/>
      </c>
      <c r="Y22" s="27" t="str">
        <f>IF(Z22="", "", SQRT((IF(src_susan!Y25&gt;1, (src_susan!Y25-1)*(src_susan!X25^2), 0) + IF(src_adam!Y25&gt;1, (src_adam!Y25-1)*(src_adam!X25^2), 0) + IF(src_kenton!Y25&gt;1, (src_kenton!Y25-1)*(src_kenton!X25^2), 0) + IF(src_phoebe!Y25&gt;1, (src_phoebe!Y25-1)*(src_phoebe!X25^2), 0) + IF(src_usha!Y25&gt;1, (src_usha!Y25-1)*(src_usha!X25^2), 0)) / (Z22 - COUNTIF(Z22:Z22, ""))))</f>
        <v/>
      </c>
      <c r="Z22" s="9" t="str">
        <f>IF((src_susan!Y25 + src_adam!Y25 + src_kenton!Y25 + src_phoebe!Y25 + src_usha!Y25)=0, "", (src_susan!Y25 + src_adam!Y25 + src_kenton!Y25 + src_phoebe!Y25 + src_usha!Y25))</f>
        <v/>
      </c>
      <c r="AA22" s="9"/>
      <c r="AB22" s="28" t="str">
        <f t="shared" si="0"/>
        <v/>
      </c>
      <c r="AC22" s="58"/>
      <c r="AD22" s="28" t="str">
        <f t="shared" si="1"/>
        <v/>
      </c>
      <c r="AE22" s="8"/>
      <c r="AF22" s="18" t="s">
        <v>33</v>
      </c>
    </row>
    <row r="23" spans="1:38" s="6" customFormat="1">
      <c r="A23" s="7" t="s">
        <v>19</v>
      </c>
      <c r="B23" s="49">
        <v>1</v>
      </c>
      <c r="D23" s="27" t="str">
        <f>IF(F23="", "", (src_susan!C26*src_susan!E26 + src_adam!C26*src_adam!E26 + src_kenton!C26*src_kenton!E26 + src_phoebe!C26*src_phoebe!E26 + src_usha!C26*src_usha!E26)/F23)</f>
        <v/>
      </c>
      <c r="E23" s="27" t="str">
        <f>IF(F23="", "", SQRT((IF(src_susan!E26&gt;1, (src_susan!E26-1)*(src_susan!D26^2), 0) + IF(src_adam!E26&gt;1, (src_adam!E26-1)*(src_adam!D26^2), 0) + IF(src_kenton!E26&gt;1, (src_kenton!E26-1)*(src_kenton!D26^2), 0) + IF(src_phoebe!E26&gt;1, (src_phoebe!E26-1)*(src_phoebe!D26^2), 0) + IF(src_usha!E26&gt;1, (src_usha!E26-1)*(src_usha!D26^2), 0)) / (F23 - COUNTIF(F23:F23, ""))))</f>
        <v/>
      </c>
      <c r="F23" s="9" t="str">
        <f>IF((src_susan!E26 + src_adam!E26 + src_kenton!E26 + src_phoebe!E26 + src_usha!E26)=0, "", (src_susan!E26 + src_adam!E26 + src_kenton!E26 + src_phoebe!E26 + src_usha!E26))</f>
        <v/>
      </c>
      <c r="H23" s="27" t="str">
        <f>IF(J23="", "", (src_susan!G26*src_susan!I26 + src_adam!G26*src_adam!I26 + src_kenton!G26*src_kenton!I26 + src_phoebe!G26*src_phoebe!I26 + src_usha!G26*src_usha!I26)/J23)</f>
        <v/>
      </c>
      <c r="I23" s="27" t="str">
        <f>IF(J23="", "", SQRT((IF(src_susan!I26&gt;1, (src_susan!I26-1)*(src_susan!H26^2), 0) + IF(src_adam!I26&gt;1, (src_adam!I26-1)*(src_adam!H26^2), 0) + IF(src_kenton!I26&gt;1, (src_kenton!I26-1)*(src_kenton!H26^2), 0) + IF(src_phoebe!I26&gt;1, (src_phoebe!I26-1)*(src_phoebe!H26^2), 0) + IF(src_usha!I26&gt;1, (src_usha!I26-1)*(src_usha!H26^2), 0)) / (J23 - COUNTIF(J23:J23, ""))))</f>
        <v/>
      </c>
      <c r="J23" s="9" t="str">
        <f>IF((src_susan!I26 + src_adam!I26 + src_kenton!I26 + src_phoebe!I26 + src_usha!I26)=0, "", (src_susan!I26 + src_adam!I26 + src_kenton!I26 + src_phoebe!I26 + src_usha!I26))</f>
        <v/>
      </c>
      <c r="L23" s="27" t="str">
        <f>IF(N23="", "", (src_susan!K26*src_susan!M26 + src_adam!K26*src_adam!M26 + src_kenton!K26*src_kenton!M26 + src_phoebe!K26*src_phoebe!M26 + src_usha!K26*src_usha!M26)/N23)</f>
        <v/>
      </c>
      <c r="M23" s="27" t="str">
        <f>IF(N23="", "", SQRT((IF(src_susan!M26&gt;1, (src_susan!M26-1)*(src_susan!L26^2), 0) + IF(src_adam!M26&gt;1, (src_adam!M26-1)*(src_adam!L26^2), 0) + IF(src_kenton!M26&gt;1, (src_kenton!M26-1)*(src_kenton!L26^2), 0) + IF(src_phoebe!M26&gt;1, (src_phoebe!M26-1)*(src_phoebe!L26^2), 0) + IF(src_usha!M26&gt;1, (src_usha!M26-1)*(src_usha!L26^2), 0)) / (N23 - COUNTIF(N23:N23, ""))))</f>
        <v/>
      </c>
      <c r="N23" s="9" t="str">
        <f>IF((src_susan!M26 + src_adam!M26 + src_kenton!M26 + src_phoebe!M26 + src_usha!M26)=0, "", (src_susan!M26 + src_adam!M26 + src_kenton!M26 + src_phoebe!M26 + src_usha!M26))</f>
        <v/>
      </c>
      <c r="P23" s="27" t="str">
        <f>IF(R23="", "", (src_susan!O26*src_susan!Q26 + src_adam!O26*src_adam!Q26 + src_kenton!O26*src_kenton!Q26 + src_phoebe!O26*src_phoebe!Q26 + src_usha!O26*src_usha!Q26)/R23)</f>
        <v/>
      </c>
      <c r="Q23" s="27" t="str">
        <f>IF(R23="", "", SQRT((IF(src_susan!Q26&gt;1, (src_susan!Q26-1)*(src_susan!P26^2), 0) + IF(src_adam!Q26&gt;1, (src_adam!Q26-1)*(src_adam!P26^2), 0) + IF(src_kenton!Q26&gt;1, (src_kenton!Q26-1)*(src_kenton!P26^2), 0) + IF(src_phoebe!Q26&gt;1, (src_phoebe!Q26-1)*(src_phoebe!P26^2), 0) + IF(src_usha!Q26&gt;1, (src_usha!Q26-1)*(src_usha!P26^2), 0)) / (R23 - COUNTIF(R23:R23, ""))))</f>
        <v/>
      </c>
      <c r="R23" s="9" t="str">
        <f>IF((src_susan!Q26 + src_adam!Q26 + src_kenton!Q26 + src_phoebe!Q26 + src_usha!Q26)=0, "", (src_susan!Q26 + src_adam!Q26 + src_kenton!Q26 + src_phoebe!Q26 + src_usha!Q26))</f>
        <v/>
      </c>
      <c r="T23" s="27" t="str">
        <f>IF(V23="", "", (src_susan!S26*src_susan!U26 + src_adam!S26*src_adam!U26 + src_kenton!S26*src_kenton!U26 + src_phoebe!S26*src_phoebe!U26 + src_usha!S26*src_usha!U26)/V23)</f>
        <v/>
      </c>
      <c r="U23" s="27" t="str">
        <f>IF(V23="", "", SQRT((IF(src_susan!U26&gt;1, (src_susan!U26-1)*(src_susan!T26^2), 0) + IF(src_adam!U26&gt;1, (src_adam!U26-1)*(src_adam!T26^2), 0) + IF(src_kenton!U26&gt;1, (src_kenton!U26-1)*(src_kenton!T26^2), 0) + IF(src_phoebe!U26&gt;1, (src_phoebe!U26-1)*(src_phoebe!T26^2), 0) + IF(src_usha!U26&gt;1, (src_usha!U26-1)*(src_usha!T26^2), 0)) / (V23 - COUNTIF(V23:V23, ""))))</f>
        <v/>
      </c>
      <c r="V23" s="9" t="str">
        <f>IF((src_susan!U26 + src_adam!U26 + src_kenton!U26 + src_phoebe!U26 + src_usha!U26)=0, "", (src_susan!U26 + src_adam!U26 + src_kenton!U26 + src_phoebe!U26 + src_usha!U26))</f>
        <v/>
      </c>
      <c r="X23" s="27" t="str">
        <f>IF(Z23="", "", (src_susan!W26*src_susan!Y26 + src_adam!W26*src_adam!Y26 + src_kenton!W26*src_kenton!Y26 + src_phoebe!W26*src_phoebe!Y26 + src_usha!W26*src_usha!Y26)/Z23)</f>
        <v/>
      </c>
      <c r="Y23" s="27" t="str">
        <f>IF(Z23="", "", SQRT((IF(src_susan!Y26&gt;1, (src_susan!Y26-1)*(src_susan!X26^2), 0) + IF(src_adam!Y26&gt;1, (src_adam!Y26-1)*(src_adam!X26^2), 0) + IF(src_kenton!Y26&gt;1, (src_kenton!Y26-1)*(src_kenton!X26^2), 0) + IF(src_phoebe!Y26&gt;1, (src_phoebe!Y26-1)*(src_phoebe!X26^2), 0) + IF(src_usha!Y26&gt;1, (src_usha!Y26-1)*(src_usha!X26^2), 0)) / (Z23 - COUNTIF(Z23:Z23, ""))))</f>
        <v/>
      </c>
      <c r="Z23" s="9" t="str">
        <f>IF((src_susan!Y26 + src_adam!Y26 + src_kenton!Y26 + src_phoebe!Y26 + src_usha!Y26)=0, "", (src_susan!Y26 + src_adam!Y26 + src_kenton!Y26 + src_phoebe!Y26 + src_usha!Y26))</f>
        <v/>
      </c>
      <c r="AA23" s="9"/>
      <c r="AB23" s="28" t="str">
        <f t="shared" si="0"/>
        <v/>
      </c>
      <c r="AC23" s="58"/>
      <c r="AD23" s="28" t="str">
        <f t="shared" si="1"/>
        <v/>
      </c>
      <c r="AE23" s="8"/>
      <c r="AF23" s="18" t="s">
        <v>34</v>
      </c>
    </row>
    <row r="24" spans="1:38" s="6" customFormat="1">
      <c r="A24" s="7" t="s">
        <v>4</v>
      </c>
      <c r="B24" s="49">
        <v>1</v>
      </c>
      <c r="D24" s="27">
        <f>IF(F24="", "", (src_susan!C27*src_susan!E27 + src_adam!C27*src_adam!E27 + src_kenton!C27*src_kenton!E27 + src_phoebe!C27*src_phoebe!E27 + src_usha!C27*src_usha!E27)/F24)</f>
        <v>0.17</v>
      </c>
      <c r="E24" s="27">
        <f>IF(F24="", "", SQRT((IF(src_susan!E27&gt;1, (src_susan!E27-1)*(src_susan!D27^2), 0) + IF(src_adam!E27&gt;1, (src_adam!E27-1)*(src_adam!D27^2), 0) + IF(src_kenton!E27&gt;1, (src_kenton!E27-1)*(src_kenton!D27^2), 0) + IF(src_phoebe!E27&gt;1, (src_phoebe!E27-1)*(src_phoebe!D27^2), 0) + IF(src_usha!E27&gt;1, (src_usha!E27-1)*(src_usha!D27^2), 0)) / (F24 - COUNTIF(F24:F24, ""))))</f>
        <v>1.1306708922877011</v>
      </c>
      <c r="F24" s="9">
        <f>IF((src_susan!E27 + src_adam!E27 + src_kenton!E27 + src_phoebe!E27 + src_usha!E27)=0, "", (src_susan!E27 + src_adam!E27 + src_kenton!E27 + src_phoebe!E27 + src_usha!E27))</f>
        <v>30</v>
      </c>
      <c r="H24" s="27">
        <f>IF(J24="", "", (src_susan!G27*src_susan!I27 + src_adam!G27*src_adam!I27 + src_kenton!G27*src_kenton!I27 + src_phoebe!G27*src_phoebe!I27 + src_usha!G27*src_usha!I27)/J24)</f>
        <v>1.24</v>
      </c>
      <c r="I24" s="27">
        <f>IF(J24="", "", SQRT((IF(src_susan!I27&gt;1, (src_susan!I27-1)*(src_susan!H27^2), 0) + IF(src_adam!I27&gt;1, (src_adam!I27-1)*(src_adam!H27^2), 0) + IF(src_kenton!I27&gt;1, (src_kenton!I27-1)*(src_kenton!H27^2), 0) + IF(src_phoebe!I27&gt;1, (src_phoebe!I27-1)*(src_phoebe!H27^2), 0) + IF(src_usha!I27&gt;1, (src_usha!I27-1)*(src_usha!H27^2), 0)) / (J24 - COUNTIF(J24:J24, ""))))</f>
        <v>1.7981714850522941</v>
      </c>
      <c r="J24" s="9">
        <f>IF((src_susan!I27 + src_adam!I27 + src_kenton!I27 + src_phoebe!I27 + src_usha!I27)=0, "", (src_susan!I27 + src_adam!I27 + src_kenton!I27 + src_phoebe!I27 + src_usha!I27))</f>
        <v>29</v>
      </c>
      <c r="L24" s="27">
        <f>IF(N24="", "", (src_susan!K27*src_susan!M27 + src_adam!K27*src_adam!M27 + src_kenton!K27*src_kenton!M27 + src_phoebe!K27*src_phoebe!M27 + src_usha!K27*src_usha!M27)/N24)</f>
        <v>1.65</v>
      </c>
      <c r="M24" s="27">
        <f>IF(N24="", "", SQRT((IF(src_susan!M27&gt;1, (src_susan!M27-1)*(src_susan!L27^2), 0) + IF(src_adam!M27&gt;1, (src_adam!M27-1)*(src_adam!L27^2), 0) + IF(src_kenton!M27&gt;1, (src_kenton!M27-1)*(src_kenton!L27^2), 0) + IF(src_phoebe!M27&gt;1, (src_phoebe!M27-1)*(src_phoebe!L27^2), 0) + IF(src_usha!M27&gt;1, (src_usha!M27-1)*(src_usha!L27^2), 0)) / (N24 - COUNTIF(N24:N24, ""))))</f>
        <v>1.6176860350847155</v>
      </c>
      <c r="N24" s="9">
        <f>IF((src_susan!M27 + src_adam!M27 + src_kenton!M27 + src_phoebe!M27 + src_usha!M27)=0, "", (src_susan!M27 + src_adam!M27 + src_kenton!M27 + src_phoebe!M27 + src_usha!M27))</f>
        <v>37</v>
      </c>
      <c r="P24" s="27">
        <f>IF(R24="", "", (src_susan!O27*src_susan!Q27 + src_adam!O27*src_adam!Q27 + src_kenton!O27*src_kenton!Q27 + src_phoebe!O27*src_phoebe!Q27 + src_usha!O27*src_usha!Q27)/R24)</f>
        <v>0</v>
      </c>
      <c r="Q24" s="27">
        <f>IF(R24="", "", SQRT((IF(src_susan!Q27&gt;1, (src_susan!Q27-1)*(src_susan!P27^2), 0) + IF(src_adam!Q27&gt;1, (src_adam!Q27-1)*(src_adam!P27^2), 0) + IF(src_kenton!Q27&gt;1, (src_kenton!Q27-1)*(src_kenton!P27^2), 0) + IF(src_phoebe!Q27&gt;1, (src_phoebe!Q27-1)*(src_phoebe!P27^2), 0) + IF(src_usha!Q27&gt;1, (src_usha!Q27-1)*(src_usha!P27^2), 0)) / (R24 - COUNTIF(R24:R24, ""))))</f>
        <v>0.58174784533812884</v>
      </c>
      <c r="R24" s="9">
        <f>IF((src_susan!Q27 + src_adam!Q27 + src_kenton!Q27 + src_phoebe!Q27 + src_usha!Q27)=0, "", (src_susan!Q27 + src_adam!Q27 + src_kenton!Q27 + src_phoebe!Q27 + src_usha!Q27))</f>
        <v>36</v>
      </c>
      <c r="T24" s="27">
        <f>IF(V24="", "", (src_susan!S27*src_susan!U27 + src_adam!S27*src_adam!U27 + src_kenton!S27*src_kenton!U27 + src_phoebe!S27*src_phoebe!U27 + src_usha!S27*src_usha!U27)/V24)</f>
        <v>5.000000000000001E-2</v>
      </c>
      <c r="U24" s="27">
        <f>IF(V24="", "", SQRT((IF(src_susan!U27&gt;1, (src_susan!U27-1)*(src_susan!T27^2), 0) + IF(src_adam!U27&gt;1, (src_adam!U27-1)*(src_adam!T27^2), 0) + IF(src_kenton!U27&gt;1, (src_kenton!U27-1)*(src_kenton!T27^2), 0) + IF(src_phoebe!U27&gt;1, (src_phoebe!U27-1)*(src_phoebe!T27^2), 0) + IF(src_usha!U27&gt;1, (src_usha!U27-1)*(src_usha!T27^2), 0)) / (V24 - COUNTIF(V24:V24, ""))))</f>
        <v>0.3061961749613728</v>
      </c>
      <c r="V24" s="9">
        <f>IF((src_susan!U27 + src_adam!U27 + src_kenton!U27 + src_phoebe!U27 + src_usha!U27)=0, "", (src_susan!U27 + src_adam!U27 + src_kenton!U27 + src_phoebe!U27 + src_usha!U27))</f>
        <v>41</v>
      </c>
      <c r="X24" s="27">
        <f>IF(Z24="", "", (src_susan!W27*src_susan!Y27 + src_adam!W27*src_adam!Y27 + src_kenton!W27*src_kenton!Y27 + src_phoebe!W27*src_phoebe!Y27 + src_usha!W27*src_usha!Y27)/Z24)</f>
        <v>0.05</v>
      </c>
      <c r="Y24" s="27">
        <f>IF(Z24="", "", SQRT((IF(src_susan!Y27&gt;1, (src_susan!Y27-1)*(src_susan!X27^2), 0) + IF(src_adam!Y27&gt;1, (src_adam!Y27-1)*(src_adam!X27^2), 0) + IF(src_kenton!Y27&gt;1, (src_kenton!Y27-1)*(src_kenton!X27^2), 0) + IF(src_phoebe!Y27&gt;1, (src_phoebe!Y27-1)*(src_phoebe!X27^2), 0) + IF(src_usha!Y27&gt;1, (src_usha!Y27-1)*(src_usha!X27^2), 0)) / (Z24 - COUNTIF(Z24:Z24, ""))))</f>
        <v>0.2051717683928628</v>
      </c>
      <c r="Z24" s="9">
        <f>IF((src_susan!Y27 + src_adam!Y27 + src_kenton!Y27 + src_phoebe!Y27 + src_usha!Y27)=0, "", (src_susan!Y27 + src_adam!Y27 + src_kenton!Y27 + src_phoebe!Y27 + src_usha!Y27))</f>
        <v>22</v>
      </c>
      <c r="AA24" s="9"/>
      <c r="AB24" s="28">
        <f t="shared" si="0"/>
        <v>0.6037704523580365</v>
      </c>
      <c r="AC24" s="58">
        <f>AB24-AVG_ALL</f>
        <v>5.3633380965319E-2</v>
      </c>
      <c r="AD24" s="28">
        <f t="shared" si="1"/>
        <v>1.1228692282948025</v>
      </c>
      <c r="AE24" s="8"/>
      <c r="AF24" s="18" t="s">
        <v>35</v>
      </c>
    </row>
    <row r="25" spans="1:38" s="6" customFormat="1">
      <c r="A25" s="7" t="s">
        <v>14</v>
      </c>
      <c r="B25" s="49">
        <v>1</v>
      </c>
      <c r="D25" s="27">
        <f>IF(F25="", "", (src_susan!C28*src_susan!E28 + src_adam!C28*src_adam!E28 + src_kenton!C28*src_kenton!E28 + src_phoebe!C28*src_phoebe!E28 + src_usha!C28*src_usha!E28)/F25)</f>
        <v>1.56</v>
      </c>
      <c r="E25" s="27">
        <f>IF(F25="", "", SQRT((IF(src_susan!E28&gt;1, (src_susan!E28-1)*(src_susan!D28^2), 0) + IF(src_adam!E28&gt;1, (src_adam!E28-1)*(src_adam!D28^2), 0) + IF(src_kenton!E28&gt;1, (src_kenton!E28-1)*(src_kenton!D28^2), 0) + IF(src_phoebe!E28&gt;1, (src_phoebe!E28-1)*(src_phoebe!D28^2), 0) + IF(src_usha!E28&gt;1, (src_usha!E28-1)*(src_usha!D28^2), 0)) / (F25 - COUNTIF(F25:F25, ""))))</f>
        <v>1.5121046475413926</v>
      </c>
      <c r="F25" s="9">
        <f>IF((src_susan!E28 + src_adam!E28 + src_kenton!E28 + src_phoebe!E28 + src_usha!E28)=0, "", (src_susan!E28 + src_adam!E28 + src_kenton!E28 + src_phoebe!E28 + src_usha!E28))</f>
        <v>43</v>
      </c>
      <c r="H25" s="27">
        <f>IF(J25="", "", (src_susan!G28*src_susan!I28 + src_adam!G28*src_adam!I28 + src_kenton!G28*src_kenton!I28 + src_phoebe!G28*src_phoebe!I28 + src_usha!G28*src_usha!I28)/J25)</f>
        <v>1.42</v>
      </c>
      <c r="I25" s="27">
        <f>IF(J25="", "", SQRT((IF(src_susan!I28&gt;1, (src_susan!I28-1)*(src_susan!H28^2), 0) + IF(src_adam!I28&gt;1, (src_adam!I28-1)*(src_adam!H28^2), 0) + IF(src_kenton!I28&gt;1, (src_kenton!I28-1)*(src_kenton!H28^2), 0) + IF(src_phoebe!I28&gt;1, (src_phoebe!I28-1)*(src_phoebe!H28^2), 0) + IF(src_usha!I28&gt;1, (src_usha!I28-1)*(src_usha!H28^2), 0)) / (J25 - COUNTIF(J25:J25, ""))))</f>
        <v>1.9488318179220736</v>
      </c>
      <c r="J25" s="9">
        <f>IF((src_susan!I28 + src_adam!I28 + src_kenton!I28 + src_phoebe!I28 + src_usha!I28)=0, "", (src_susan!I28 + src_adam!I28 + src_kenton!I28 + src_phoebe!I28 + src_usha!I28))</f>
        <v>88</v>
      </c>
      <c r="L25" s="27">
        <f>IF(N25="", "", (src_susan!K28*src_susan!M28 + src_adam!K28*src_adam!M28 + src_kenton!K28*src_kenton!M28 + src_phoebe!K28*src_phoebe!M28 + src_usha!K28*src_usha!M28)/N25)</f>
        <v>1.31</v>
      </c>
      <c r="M25" s="27">
        <f>IF(N25="", "", SQRT((IF(src_susan!M28&gt;1, (src_susan!M28-1)*(src_susan!L28^2), 0) + IF(src_adam!M28&gt;1, (src_adam!M28-1)*(src_adam!L28^2), 0) + IF(src_kenton!M28&gt;1, (src_kenton!M28-1)*(src_kenton!L28^2), 0) + IF(src_phoebe!M28&gt;1, (src_phoebe!M28-1)*(src_phoebe!L28^2), 0) + IF(src_usha!M28&gt;1, (src_usha!M28-1)*(src_usha!L28^2), 0)) / (N25 - COUNTIF(N25:N25, ""))))</f>
        <v>2.0570845570855854</v>
      </c>
      <c r="N25" s="9">
        <f>IF((src_susan!M28 + src_adam!M28 + src_kenton!M28 + src_phoebe!M28 + src_usha!M28)=0, "", (src_susan!M28 + src_adam!M28 + src_kenton!M28 + src_phoebe!M28 + src_usha!M28))</f>
        <v>32</v>
      </c>
      <c r="P25" s="27">
        <f>IF(R25="", "", (src_susan!O28*src_susan!Q28 + src_adam!O28*src_adam!Q28 + src_kenton!O28*src_kenton!Q28 + src_phoebe!O28*src_phoebe!Q28 + src_usha!O28*src_usha!Q28)/R25)</f>
        <v>0.4</v>
      </c>
      <c r="Q25" s="27">
        <f>IF(R25="", "", SQRT((IF(src_susan!Q28&gt;1, (src_susan!Q28-1)*(src_susan!P28^2), 0) + IF(src_adam!Q28&gt;1, (src_adam!Q28-1)*(src_adam!P28^2), 0) + IF(src_kenton!Q28&gt;1, (src_kenton!Q28-1)*(src_kenton!P28^2), 0) + IF(src_phoebe!Q28&gt;1, (src_phoebe!Q28-1)*(src_phoebe!P28^2), 0) + IF(src_usha!Q28&gt;1, (src_usha!Q28-1)*(src_usha!P28^2), 0)) / (R25 - COUNTIF(R25:R25, ""))))</f>
        <v>1.8385691900678274</v>
      </c>
      <c r="R25" s="9">
        <f>IF((src_susan!Q28 + src_adam!Q28 + src_kenton!Q28 + src_phoebe!Q28 + src_usha!Q28)=0, "", (src_susan!Q28 + src_adam!Q28 + src_kenton!Q28 + src_phoebe!Q28 + src_usha!Q28))</f>
        <v>30</v>
      </c>
      <c r="T25" s="27">
        <f>IF(V25="", "", (src_susan!S28*src_susan!U28 + src_adam!S28*src_adam!U28 + src_kenton!S28*src_kenton!U28 + src_phoebe!S28*src_phoebe!U28 + src_usha!S28*src_usha!U28)/V25)</f>
        <v>0.04</v>
      </c>
      <c r="U25" s="27">
        <f>IF(V25="", "", SQRT((IF(src_susan!U28&gt;1, (src_susan!U28-1)*(src_susan!T28^2), 0) + IF(src_adam!U28&gt;1, (src_adam!U28-1)*(src_adam!T28^2), 0) + IF(src_kenton!U28&gt;1, (src_kenton!U28-1)*(src_kenton!T28^2), 0) + IF(src_phoebe!U28&gt;1, (src_phoebe!U28-1)*(src_phoebe!T28^2), 0) + IF(src_usha!U28&gt;1, (src_usha!U28-1)*(src_usha!T28^2), 0)) / (V25 - COUNTIF(V25:V25, ""))))</f>
        <v>1.5872693533234996</v>
      </c>
      <c r="V25" s="9">
        <f>IF((src_susan!U28 + src_adam!U28 + src_kenton!U28 + src_phoebe!U28 + src_usha!U28)=0, "", (src_susan!U28 + src_adam!U28 + src_kenton!U28 + src_phoebe!U28 + src_usha!U28))</f>
        <v>25</v>
      </c>
      <c r="X25" s="27">
        <f>IF(Z25="", "", (src_susan!W28*src_susan!Y28 + src_adam!W28*src_adam!Y28 + src_kenton!W28*src_kenton!Y28 + src_phoebe!W28*src_phoebe!Y28 + src_usha!W28*src_usha!Y28)/Z25)</f>
        <v>0.1</v>
      </c>
      <c r="Y25" s="27">
        <f>IF(Z25="", "", SQRT((IF(src_susan!Y28&gt;1, (src_susan!Y28-1)*(src_susan!X28^2), 0) + IF(src_adam!Y28&gt;1, (src_adam!Y28-1)*(src_adam!X28^2), 0) + IF(src_kenton!Y28&gt;1, (src_kenton!Y28-1)*(src_kenton!X28^2), 0) + IF(src_phoebe!Y28&gt;1, (src_phoebe!Y28-1)*(src_phoebe!X28^2), 0) + IF(src_usha!Y28&gt;1, (src_usha!Y28-1)*(src_usha!X28^2), 0)) / (Z25 - COUNTIF(Z25:Z25, ""))))</f>
        <v>0.63651223561449044</v>
      </c>
      <c r="Z25" s="9">
        <f>IF((src_susan!Y28 + src_adam!Y28 + src_kenton!Y28 + src_phoebe!Y28 + src_usha!Y28)=0, "", (src_susan!Y28 + src_adam!Y28 + src_kenton!Y28 + src_phoebe!Y28 + src_usha!Y28))</f>
        <v>92</v>
      </c>
      <c r="AA25" s="9"/>
      <c r="AB25" s="28">
        <f t="shared" si="0"/>
        <v>0.71267118694583098</v>
      </c>
      <c r="AC25" s="58">
        <f>AB25-AVG_ALL</f>
        <v>0.16253411555311348</v>
      </c>
      <c r="AD25" s="28">
        <f t="shared" si="1"/>
        <v>1.5738367558050534</v>
      </c>
      <c r="AE25" s="8"/>
      <c r="AF25" s="18" t="s">
        <v>36</v>
      </c>
    </row>
    <row r="26" spans="1:38" s="6" customFormat="1">
      <c r="A26" s="7" t="s">
        <v>15</v>
      </c>
      <c r="B26" s="49">
        <v>1</v>
      </c>
      <c r="D26" s="27">
        <f>IF(F26="", "", (src_susan!C29*src_susan!E29 + src_adam!C29*src_adam!E29 + src_kenton!C29*src_kenton!E29 + src_phoebe!C29*src_phoebe!E29 + src_usha!C29*src_usha!E29)/F26)</f>
        <v>1.76</v>
      </c>
      <c r="E26" s="27">
        <f>IF(F26="", "", SQRT((IF(src_susan!E29&gt;1, (src_susan!E29-1)*(src_susan!D29^2), 0) + IF(src_adam!E29&gt;1, (src_adam!E29-1)*(src_adam!D29^2), 0) + IF(src_kenton!E29&gt;1, (src_kenton!E29-1)*(src_kenton!D29^2), 0) + IF(src_phoebe!E29&gt;1, (src_phoebe!E29-1)*(src_phoebe!D29^2), 0) + IF(src_usha!E29&gt;1, (src_usha!E29-1)*(src_usha!D29^2), 0)) / (F26 - COUNTIF(F26:F26, ""))))</f>
        <v>1.2686700948330933</v>
      </c>
      <c r="F26" s="9">
        <f>IF((src_susan!E29 + src_adam!E29 + src_kenton!E29 + src_phoebe!E29 + src_usha!E29)=0, "", (src_susan!E29 + src_adam!E29 + src_kenton!E29 + src_phoebe!E29 + src_usha!E29))</f>
        <v>21</v>
      </c>
      <c r="H26" s="27">
        <f>IF(J26="", "", (src_susan!G29*src_susan!I29 + src_adam!G29*src_adam!I29 + src_kenton!G29*src_kenton!I29 + src_phoebe!G29*src_phoebe!I29 + src_usha!G29*src_usha!I29)/J26)</f>
        <v>2.62</v>
      </c>
      <c r="I26" s="27">
        <f>IF(J26="", "", SQRT((IF(src_susan!I29&gt;1, (src_susan!I29-1)*(src_susan!H29^2), 0) + IF(src_adam!I29&gt;1, (src_adam!I29-1)*(src_adam!H29^2), 0) + IF(src_kenton!I29&gt;1, (src_kenton!I29-1)*(src_kenton!H29^2), 0) + IF(src_phoebe!I29&gt;1, (src_phoebe!I29-1)*(src_phoebe!H29^2), 0) + IF(src_usha!I29&gt;1, (src_usha!I29-1)*(src_usha!H29^2), 0)) / (J26 - COUNTIF(J26:J26, ""))))</f>
        <v>1.6909332686859455</v>
      </c>
      <c r="J26" s="9">
        <f>IF((src_susan!I29 + src_adam!I29 + src_kenton!I29 + src_phoebe!I29 + src_usha!I29)=0, "", (src_susan!I29 + src_adam!I29 + src_kenton!I29 + src_phoebe!I29 + src_usha!I29))</f>
        <v>94</v>
      </c>
      <c r="L26" s="27">
        <f>IF(N26="", "", (src_susan!K29*src_susan!M29 + src_adam!K29*src_adam!M29 + src_kenton!K29*src_kenton!M29 + src_phoebe!K29*src_phoebe!M29 + src_usha!K29*src_usha!M29)/N26)</f>
        <v>2.31</v>
      </c>
      <c r="M26" s="27">
        <f>IF(N26="", "", SQRT((IF(src_susan!M29&gt;1, (src_susan!M29-1)*(src_susan!L29^2), 0) + IF(src_adam!M29&gt;1, (src_adam!M29-1)*(src_adam!L29^2), 0) + IF(src_kenton!M29&gt;1, (src_kenton!M29-1)*(src_kenton!L29^2), 0) + IF(src_phoebe!M29&gt;1, (src_phoebe!M29-1)*(src_phoebe!L29^2), 0) + IF(src_usha!M29&gt;1, (src_usha!M29-1)*(src_usha!L29^2), 0)) / (N26 - COUNTIF(N26:N26, ""))))</f>
        <v>1.3582663582670373</v>
      </c>
      <c r="N26" s="9">
        <f>IF((src_susan!M29 + src_adam!M29 + src_kenton!M29 + src_phoebe!M29 + src_usha!M29)=0, "", (src_susan!M29 + src_adam!M29 + src_kenton!M29 + src_phoebe!M29 + src_usha!M29))</f>
        <v>32</v>
      </c>
      <c r="P26" s="27">
        <f>IF(R26="", "", (src_susan!O29*src_susan!Q29 + src_adam!O29*src_adam!Q29 + src_kenton!O29*src_kenton!Q29 + src_phoebe!O29*src_phoebe!Q29 + src_usha!O29*src_usha!Q29)/R26)</f>
        <v>0.87</v>
      </c>
      <c r="Q26" s="27">
        <f>IF(R26="", "", SQRT((IF(src_susan!Q29&gt;1, (src_susan!Q29-1)*(src_susan!P29^2), 0) + IF(src_adam!Q29&gt;1, (src_adam!Q29-1)*(src_adam!P29^2), 0) + IF(src_kenton!Q29&gt;1, (src_kenton!Q29-1)*(src_kenton!P29^2), 0) + IF(src_phoebe!Q29&gt;1, (src_phoebe!Q29-1)*(src_phoebe!P29^2), 0) + IF(src_usha!Q29&gt;1, (src_usha!Q29-1)*(src_usha!P29^2), 0)) / (R26 - COUNTIF(R26:R26, ""))))</f>
        <v>2.0647033685253677</v>
      </c>
      <c r="R26" s="9">
        <f>IF((src_susan!Q29 + src_adam!Q29 + src_kenton!Q29 + src_phoebe!Q29 + src_usha!Q29)=0, "", (src_susan!Q29 + src_adam!Q29 + src_kenton!Q29 + src_phoebe!Q29 + src_usha!Q29))</f>
        <v>30</v>
      </c>
      <c r="T26" s="27">
        <f>IF(V26="", "", (src_susan!S29*src_susan!U29 + src_adam!S29*src_adam!U29 + src_kenton!S29*src_kenton!U29 + src_phoebe!S29*src_phoebe!U29 + src_usha!S29*src_usha!U29)/V26)</f>
        <v>0</v>
      </c>
      <c r="U26" s="27">
        <f>IF(V26="", "", SQRT((IF(src_susan!U29&gt;1, (src_susan!U29-1)*(src_susan!T29^2), 0) + IF(src_adam!U29&gt;1, (src_adam!U29-1)*(src_adam!T29^2), 0) + IF(src_kenton!U29&gt;1, (src_kenton!U29-1)*(src_kenton!T29^2), 0) + IF(src_phoebe!U29&gt;1, (src_phoebe!U29-1)*(src_phoebe!T29^2), 0) + IF(src_usha!U29&gt;1, (src_usha!U29-1)*(src_usha!T29^2), 0)) / (V26 - COUNTIF(V26:V26, ""))))</f>
        <v>1.5395116608347446</v>
      </c>
      <c r="V26" s="9">
        <f>IF((src_susan!U29 + src_adam!U29 + src_kenton!U29 + src_phoebe!U29 + src_usha!U29)=0, "", (src_susan!U29 + src_adam!U29 + src_kenton!U29 + src_phoebe!U29 + src_usha!U29))</f>
        <v>26</v>
      </c>
      <c r="X26" s="27">
        <f>IF(Z26="", "", (src_susan!W29*src_susan!Y29 + src_adam!W29*src_adam!Y29 + src_kenton!W29*src_kenton!Y29 + src_phoebe!W29*src_phoebe!Y29 + src_usha!W29*src_usha!Y29)/Z26)</f>
        <v>0.1</v>
      </c>
      <c r="Y26" s="27">
        <f>IF(Z26="", "", SQRT((IF(src_susan!Y29&gt;1, (src_susan!Y29-1)*(src_susan!X29^2), 0) + IF(src_adam!Y29&gt;1, (src_adam!Y29-1)*(src_adam!X29^2), 0) + IF(src_kenton!Y29&gt;1, (src_kenton!Y29-1)*(src_kenton!X29^2), 0) + IF(src_phoebe!Y29&gt;1, (src_phoebe!Y29-1)*(src_phoebe!X29^2), 0) + IF(src_usha!Y29&gt;1, (src_usha!Y29-1)*(src_usha!X29^2), 0)) / (Z26 - COUNTIF(Z26:Z26, ""))))</f>
        <v>0.60667572457006114</v>
      </c>
      <c r="Z26" s="9">
        <f>IF((src_susan!Y29 + src_adam!Y29 + src_kenton!Y29 + src_phoebe!Y29 + src_usha!Y29)=0, "", (src_susan!Y29 + src_adam!Y29 + src_kenton!Y29 + src_phoebe!Y29 + src_usha!Y29))</f>
        <v>92</v>
      </c>
      <c r="AA26" s="9"/>
      <c r="AB26" s="28">
        <f t="shared" si="0"/>
        <v>1.3018263321524113</v>
      </c>
      <c r="AC26" s="58">
        <f>AB26-AVG_ALL</f>
        <v>0.75168926075969378</v>
      </c>
      <c r="AD26" s="28">
        <f t="shared" si="1"/>
        <v>1.4064423961829946</v>
      </c>
      <c r="AE26" s="8"/>
      <c r="AF26" s="18" t="s">
        <v>37</v>
      </c>
    </row>
    <row r="27" spans="1:38" s="6" customFormat="1">
      <c r="A27" s="7" t="s">
        <v>16</v>
      </c>
      <c r="B27" s="49">
        <v>1</v>
      </c>
      <c r="D27" s="27">
        <f>IF(F27="", "", (src_susan!C30*src_susan!E30 + src_adam!C30*src_adam!E30 + src_kenton!C30*src_kenton!E30 + src_phoebe!C30*src_phoebe!E30 + src_usha!C30*src_usha!E30)/F27)</f>
        <v>1.6700000000000002</v>
      </c>
      <c r="E27" s="27">
        <f>IF(F27="", "", SQRT((IF(src_susan!E30&gt;1, (src_susan!E30-1)*(src_susan!D30^2), 0) + IF(src_adam!E30&gt;1, (src_adam!E30-1)*(src_adam!D30^2), 0) + IF(src_kenton!E30&gt;1, (src_kenton!E30-1)*(src_kenton!D30^2), 0) + IF(src_phoebe!E30&gt;1, (src_phoebe!E30-1)*(src_phoebe!D30^2), 0) + IF(src_usha!E30&gt;1, (src_usha!E30-1)*(src_usha!D30^2), 0)) / (F27 - COUNTIF(F27:F27, ""))))</f>
        <v>1.8184787918144851</v>
      </c>
      <c r="F27" s="9">
        <f>IF((src_susan!E30 + src_adam!E30 + src_kenton!E30 + src_phoebe!E30 + src_usha!E30)=0, "", (src_susan!E30 + src_adam!E30 + src_kenton!E30 + src_phoebe!E30 + src_usha!E30))</f>
        <v>43</v>
      </c>
      <c r="H27" s="27">
        <f>IF(J27="", "", (src_susan!G30*src_susan!I30 + src_adam!G30*src_adam!I30 + src_kenton!G30*src_kenton!I30 + src_phoebe!G30*src_phoebe!I30 + src_usha!G30*src_usha!I30)/J27)</f>
        <v>1.68</v>
      </c>
      <c r="I27" s="27">
        <f>IF(J27="", "", SQRT((IF(src_susan!I30&gt;1, (src_susan!I30-1)*(src_susan!H30^2), 0) + IF(src_adam!I30&gt;1, (src_adam!I30-1)*(src_adam!H30^2), 0) + IF(src_kenton!I30&gt;1, (src_kenton!I30-1)*(src_kenton!H30^2), 0) + IF(src_phoebe!I30&gt;1, (src_phoebe!I30-1)*(src_phoebe!H30^2), 0) + IF(src_usha!I30&gt;1, (src_usha!I30-1)*(src_usha!H30^2), 0)) / (J27 - COUNTIF(J27:J27, ""))))</f>
        <v>2.0582050321932104</v>
      </c>
      <c r="J27" s="9">
        <f>IF((src_susan!I30 + src_adam!I30 + src_kenton!I30 + src_phoebe!I30 + src_usha!I30)=0, "", (src_susan!I30 + src_adam!I30 + src_kenton!I30 + src_phoebe!I30 + src_usha!I30))</f>
        <v>88</v>
      </c>
      <c r="L27" s="27">
        <f>IF(N27="", "", (src_susan!K30*src_susan!M30 + src_adam!K30*src_adam!M30 + src_kenton!K30*src_kenton!M30 + src_phoebe!K30*src_phoebe!M30 + src_usha!K30*src_usha!M30)/N27)</f>
        <v>1.38</v>
      </c>
      <c r="M27" s="27">
        <f>IF(N27="", "", SQRT((IF(src_susan!M30&gt;1, (src_susan!M30-1)*(src_susan!L30^2), 0) + IF(src_adam!M30&gt;1, (src_adam!M30-1)*(src_adam!L30^2), 0) + IF(src_kenton!M30&gt;1, (src_kenton!M30-1)*(src_kenton!L30^2), 0) + IF(src_phoebe!M30&gt;1, (src_phoebe!M30-1)*(src_phoebe!L30^2), 0) + IF(src_usha!M30&gt;1, (src_usha!M30-1)*(src_usha!L30^2), 0)) / (N27 - COUNTIF(N27:N27, ""))))</f>
        <v>1.7618092618101426</v>
      </c>
      <c r="N27" s="9">
        <f>IF((src_susan!M30 + src_adam!M30 + src_kenton!M30 + src_phoebe!M30 + src_usha!M30)=0, "", (src_susan!M30 + src_adam!M30 + src_kenton!M30 + src_phoebe!M30 + src_usha!M30))</f>
        <v>32</v>
      </c>
      <c r="P27" s="27">
        <f>IF(R27="", "", (src_susan!O30*src_susan!Q30 + src_adam!O30*src_adam!Q30 + src_kenton!O30*src_kenton!Q30 + src_phoebe!O30*src_phoebe!Q30 + src_usha!O30*src_usha!Q30)/R27)</f>
        <v>0.1</v>
      </c>
      <c r="Q27" s="27">
        <f>IF(R27="", "", SQRT((IF(src_susan!Q30&gt;1, (src_susan!Q30-1)*(src_susan!P30^2), 0) + IF(src_adam!Q30&gt;1, (src_adam!Q30-1)*(src_adam!P30^2), 0) + IF(src_kenton!Q30&gt;1, (src_kenton!Q30-1)*(src_kenton!P30^2), 0) + IF(src_phoebe!Q30&gt;1, (src_phoebe!Q30-1)*(src_phoebe!P30^2), 0) + IF(src_usha!Q30&gt;1, (src_usha!Q30-1)*(src_usha!P30^2), 0)) / (R27 - COUNTIF(R27:R27, ""))))</f>
        <v>1.001620116183205</v>
      </c>
      <c r="R27" s="9">
        <f>IF((src_susan!Q30 + src_adam!Q30 + src_kenton!Q30 + src_phoebe!Q30 + src_usha!Q30)=0, "", (src_susan!Q30 + src_adam!Q30 + src_kenton!Q30 + src_phoebe!Q30 + src_usha!Q30))</f>
        <v>28</v>
      </c>
      <c r="T27" s="27">
        <f>IF(V27="", "", (src_susan!S30*src_susan!U30 + src_adam!S30*src_adam!U30 + src_kenton!S30*src_kenton!U30 + src_phoebe!S30*src_phoebe!U30 + src_usha!S30*src_usha!U30)/V27)</f>
        <v>0.46</v>
      </c>
      <c r="U27" s="27">
        <f>IF(V27="", "", SQRT((IF(src_susan!U30&gt;1, (src_susan!U30-1)*(src_susan!T30^2), 0) + IF(src_adam!U30&gt;1, (src_adam!U30-1)*(src_adam!T30^2), 0) + IF(src_kenton!U30&gt;1, (src_kenton!U30-1)*(src_kenton!T30^2), 0) + IF(src_phoebe!U30&gt;1, (src_phoebe!U30-1)*(src_phoebe!T30^2), 0) + IF(src_usha!U30&gt;1, (src_usha!U30-1)*(src_usha!T30^2), 0)) / (V27 - COUNTIF(V27:V27, ""))))</f>
        <v>1.3630071392103791</v>
      </c>
      <c r="V27" s="9">
        <f>IF((src_susan!U30 + src_adam!U30 + src_kenton!U30 + src_phoebe!U30 + src_usha!U30)=0, "", (src_susan!U30 + src_adam!U30 + src_kenton!U30 + src_phoebe!U30 + src_usha!U30))</f>
        <v>26</v>
      </c>
      <c r="X27" s="27">
        <f>IF(Z27="", "", (src_susan!W30*src_susan!Y30 + src_adam!W30*src_adam!Y30 + src_kenton!W30*src_kenton!Y30 + src_phoebe!W30*src_phoebe!Y30 + src_usha!W30*src_usha!Y30)/Z27)</f>
        <v>0.1</v>
      </c>
      <c r="Y27" s="27">
        <f>IF(Z27="", "", SQRT((IF(src_susan!Y30&gt;1, (src_susan!Y30-1)*(src_susan!X30^2), 0) + IF(src_adam!Y30&gt;1, (src_adam!Y30-1)*(src_adam!X30^2), 0) + IF(src_kenton!Y30&gt;1, (src_kenton!Y30-1)*(src_kenton!X30^2), 0) + IF(src_phoebe!Y30&gt;1, (src_phoebe!Y30-1)*(src_phoebe!X30^2), 0) + IF(src_usha!Y30&gt;1, (src_usha!Y30-1)*(src_usha!X30^2), 0)) / (Z27 - COUNTIF(Z27:Z27, ""))))</f>
        <v>0.75585827979220732</v>
      </c>
      <c r="Z27" s="9">
        <f>IF((src_susan!Y30 + src_adam!Y30 + src_kenton!Y30 + src_phoebe!Y30 + src_usha!Y30)=0, "", (src_susan!Y30 + src_adam!Y30 + src_kenton!Y30 + src_phoebe!Y30 + src_usha!Y30))</f>
        <v>92</v>
      </c>
      <c r="AA27" s="9"/>
      <c r="AB27" s="28">
        <f t="shared" si="0"/>
        <v>0.81726539151225341</v>
      </c>
      <c r="AC27" s="58">
        <f>AB27-AVG_ALL</f>
        <v>0.26712832011953591</v>
      </c>
      <c r="AD27" s="28">
        <f t="shared" si="1"/>
        <v>1.551305318564705</v>
      </c>
      <c r="AE27" s="8"/>
      <c r="AF27" s="18" t="s">
        <v>38</v>
      </c>
    </row>
    <row r="28" spans="1:38" s="6" customFormat="1">
      <c r="A28" s="7" t="s">
        <v>9</v>
      </c>
      <c r="B28" s="49">
        <v>1</v>
      </c>
      <c r="D28" s="27">
        <f>IF(F28="", "", (src_susan!C31*src_susan!E31 + src_adam!C31*src_adam!E31 + src_kenton!C31*src_kenton!E31 + src_phoebe!C31*src_phoebe!E31 + src_usha!C31*src_usha!E31)/F28)</f>
        <v>0.8</v>
      </c>
      <c r="E28" s="27">
        <f>IF(F28="", "", SQRT((IF(src_susan!E31&gt;1, (src_susan!E31-1)*(src_susan!D31^2), 0) + IF(src_adam!E31&gt;1, (src_adam!E31-1)*(src_adam!D31^2), 0) + IF(src_kenton!E31&gt;1, (src_kenton!E31-1)*(src_kenton!D31^2), 0) + IF(src_phoebe!E31&gt;1, (src_phoebe!E31-1)*(src_phoebe!D31^2), 0) + IF(src_usha!E31&gt;1, (src_usha!E31-1)*(src_usha!D31^2), 0)) / (F28 - COUNTIF(F28:F28, ""))))</f>
        <v>1.2781497043252277</v>
      </c>
      <c r="F28" s="9">
        <f>IF((src_susan!E31 + src_adam!E31 + src_kenton!E31 + src_phoebe!E31 + src_usha!E31)=0, "", (src_susan!E31 + src_adam!E31 + src_kenton!E31 + src_phoebe!E31 + src_usha!E31))</f>
        <v>30</v>
      </c>
      <c r="H28" s="27">
        <f>IF(J28="", "", (src_susan!G31*src_susan!I31 + src_adam!G31*src_adam!I31 + src_kenton!G31*src_kenton!I31 + src_phoebe!G31*src_phoebe!I31 + src_usha!G31*src_usha!I31)/J28)</f>
        <v>2.0299999999999998</v>
      </c>
      <c r="I28" s="27">
        <f>IF(J28="", "", SQRT((IF(src_susan!I31&gt;1, (src_susan!I31-1)*(src_susan!H31^2), 0) + IF(src_adam!I31&gt;1, (src_adam!I31-1)*(src_adam!H31^2), 0) + IF(src_kenton!I31&gt;1, (src_kenton!I31-1)*(src_kenton!H31^2), 0) + IF(src_phoebe!I31&gt;1, (src_phoebe!I31-1)*(src_phoebe!H31^2), 0) + IF(src_usha!I31&gt;1, (src_usha!I31-1)*(src_usha!H31^2), 0)) / (J28 - COUNTIF(J28:J28, ""))))</f>
        <v>1.7402499820428099</v>
      </c>
      <c r="J28" s="9">
        <f>IF((src_susan!I31 + src_adam!I31 + src_kenton!I31 + src_phoebe!I31 + src_usha!I31)=0, "", (src_susan!I31 + src_adam!I31 + src_kenton!I31 + src_phoebe!I31 + src_usha!I31))</f>
        <v>30</v>
      </c>
      <c r="L28" s="27">
        <f>IF(N28="", "", (src_susan!K31*src_susan!M31 + src_adam!K31*src_adam!M31 + src_kenton!K31*src_kenton!M31 + src_phoebe!K31*src_phoebe!M31 + src_usha!K31*src_usha!M31)/N28)</f>
        <v>2.2400000000000002</v>
      </c>
      <c r="M28" s="27">
        <f>IF(N28="", "", SQRT((IF(src_susan!M31&gt;1, (src_susan!M31-1)*(src_susan!L31^2), 0) + IF(src_adam!M31&gt;1, (src_adam!M31-1)*(src_adam!L31^2), 0) + IF(src_kenton!M31&gt;1, (src_kenton!M31-1)*(src_kenton!L31^2), 0) + IF(src_phoebe!M31&gt;1, (src_phoebe!M31-1)*(src_phoebe!L31^2), 0) + IF(src_usha!M31&gt;1, (src_usha!M31-1)*(src_usha!L31^2), 0)) / (N28 - COUNTIF(N28:N28, ""))))</f>
        <v>1.5979581566080732</v>
      </c>
      <c r="N28" s="9">
        <f>IF((src_susan!M31 + src_adam!M31 + src_kenton!M31 + src_phoebe!M31 + src_usha!M31)=0, "", (src_susan!M31 + src_adam!M31 + src_kenton!M31 + src_phoebe!M31 + src_usha!M31))</f>
        <v>37</v>
      </c>
      <c r="P28" s="27">
        <f>IF(R28="", "", (src_susan!O31*src_susan!Q31 + src_adam!O31*src_adam!Q31 + src_kenton!O31*src_kenton!Q31 + src_phoebe!O31*src_phoebe!Q31 + src_usha!O31*src_usha!Q31)/R28)</f>
        <v>0.27</v>
      </c>
      <c r="Q28" s="27">
        <f>IF(R28="", "", SQRT((IF(src_susan!Q31&gt;1, (src_susan!Q31-1)*(src_susan!P31^2), 0) + IF(src_adam!Q31&gt;1, (src_adam!Q31-1)*(src_adam!P31^2), 0) + IF(src_kenton!Q31&gt;1, (src_kenton!Q31-1)*(src_kenton!P31^2), 0) + IF(src_phoebe!Q31&gt;1, (src_phoebe!Q31-1)*(src_phoebe!P31^2), 0) + IF(src_usha!Q31&gt;1, (src_usha!Q31-1)*(src_usha!P31^2), 0)) / (R28 - COUNTIF(R28:R28, ""))))</f>
        <v>1.0850333162153583</v>
      </c>
      <c r="R28" s="9">
        <f>IF((src_susan!Q31 + src_adam!Q31 + src_kenton!Q31 + src_phoebe!Q31 + src_usha!Q31)=0, "", (src_susan!Q31 + src_adam!Q31 + src_kenton!Q31 + src_phoebe!Q31 + src_usha!Q31))</f>
        <v>37</v>
      </c>
      <c r="T28" s="27">
        <f>IF(V28="", "", (src_susan!S31*src_susan!U31 + src_adam!S31*src_adam!U31 + src_kenton!S31*src_kenton!U31 + src_phoebe!S31*src_phoebe!U31 + src_usha!S31*src_usha!U31)/V28)</f>
        <v>0.17</v>
      </c>
      <c r="U28" s="27">
        <f>IF(V28="", "", SQRT((IF(src_susan!U31&gt;1, (src_susan!U31-1)*(src_susan!T31^2), 0) + IF(src_adam!U31&gt;1, (src_adam!U31-1)*(src_adam!T31^2), 0) + IF(src_kenton!U31&gt;1, (src_kenton!U31-1)*(src_kenton!T31^2), 0) + IF(src_phoebe!U31&gt;1, (src_phoebe!U31-1)*(src_phoebe!T31^2), 0) + IF(src_usha!U31&gt;1, (src_usha!U31-1)*(src_usha!T31^2), 0)) / (V28 - COUNTIF(V28:V28, ""))))</f>
        <v>0.58276046202325782</v>
      </c>
      <c r="V28" s="9">
        <f>IF((src_susan!U31 + src_adam!U31 + src_kenton!U31 + src_phoebe!U31 + src_usha!U31)=0, "", (src_susan!U31 + src_adam!U31 + src_kenton!U31 + src_phoebe!U31 + src_usha!U31))</f>
        <v>41</v>
      </c>
      <c r="X28" s="27">
        <f>IF(Z28="", "", (src_susan!W31*src_susan!Y31 + src_adam!W31*src_adam!Y31 + src_kenton!W31*src_kenton!Y31 + src_phoebe!W31*src_phoebe!Y31 + src_usha!W31*src_usha!Y31)/Z28)</f>
        <v>0.1</v>
      </c>
      <c r="Y28" s="27">
        <f>IF(Z28="", "", SQRT((IF(src_susan!Y31&gt;1, (src_susan!Y31-1)*(src_susan!X31^2), 0) + IF(src_adam!Y31&gt;1, (src_adam!Y31-1)*(src_adam!X31^2), 0) + IF(src_kenton!Y31&gt;1, (src_kenton!Y31-1)*(src_kenton!X31^2), 0) + IF(src_phoebe!Y31&gt;1, (src_phoebe!Y31-1)*(src_phoebe!X31^2), 0) + IF(src_usha!Y31&gt;1, (src_usha!Y31-1)*(src_usha!X31^2), 0)) / (Z28 - COUNTIF(Z28:Z28, ""))))</f>
        <v>0.37126319994898987</v>
      </c>
      <c r="Z28" s="9">
        <f>IF((src_susan!Y31 + src_adam!Y31 + src_kenton!Y31 + src_phoebe!Y31 + src_usha!Y31)=0, "", (src_susan!Y31 + src_adam!Y31 + src_kenton!Y31 + src_phoebe!Y31 + src_usha!Y31))</f>
        <v>22</v>
      </c>
      <c r="AA28" s="9"/>
      <c r="AB28" s="28">
        <f t="shared" si="0"/>
        <v>0.97357865467668459</v>
      </c>
      <c r="AC28" s="58">
        <f>AB28-AVG_ALL</f>
        <v>0.42344158328396708</v>
      </c>
      <c r="AD28" s="28">
        <f t="shared" si="1"/>
        <v>1.2236511959932308</v>
      </c>
      <c r="AE28" s="8"/>
      <c r="AF28" s="18" t="s">
        <v>39</v>
      </c>
    </row>
    <row r="29" spans="1:38" s="6" customFormat="1">
      <c r="A29" s="13"/>
      <c r="B29" s="49"/>
      <c r="D29" s="27"/>
      <c r="E29" s="20"/>
      <c r="F29" s="9" t="str">
        <f>IF((src_susan!E32 + src_adam!E32 + src_kenton!E32 + src_phoebe!E32 + src_usha!E32)=0, "", (src_susan!E32 + src_adam!E32 + src_kenton!E32 + src_phoebe!E32 + src_usha!E32))</f>
        <v/>
      </c>
      <c r="H29" s="27" t="str">
        <f>IF(J29="", "", (src_susan!G32*src_susan!I32 + src_adam!G32*src_adam!I32 + src_kenton!G32*src_kenton!I32 + src_phoebe!G32*src_phoebe!I32 + src_usha!G32*src_usha!I32)/J29)</f>
        <v/>
      </c>
      <c r="I29" s="20"/>
      <c r="J29" s="9"/>
      <c r="L29" s="27"/>
      <c r="M29" s="20"/>
      <c r="N29" s="9"/>
      <c r="P29" s="27"/>
      <c r="Q29" s="20"/>
      <c r="R29" s="9"/>
      <c r="T29" s="27"/>
      <c r="U29" s="20"/>
      <c r="V29" s="9"/>
      <c r="X29" s="27"/>
      <c r="Y29" s="27" t="str">
        <f>IF(Z29="", "", SQRT((IF(src_susan!Y32&gt;1, (src_susan!Y32-1)*(src_susan!X32^2), 0) + IF(src_adam!Y32&gt;1, (src_adam!Y32-1)*(src_adam!X32^2), 0) + IF(src_kenton!Y32&gt;1, (src_kenton!Y32-1)*(src_kenton!X32^2), 0) + IF(src_phoebe!Y32&gt;1, (src_phoebe!Y32-1)*(src_phoebe!X32^2), 0) + IF(src_usha!Y32&gt;1, (src_usha!Y32-1)*(src_usha!X32^2), 0)) / (Z29 - COUNTIF(Z29:Z29, ""))))</f>
        <v/>
      </c>
      <c r="Z29" s="9"/>
      <c r="AA29" s="9"/>
      <c r="AB29" s="28" t="str">
        <f t="shared" si="0"/>
        <v/>
      </c>
      <c r="AC29" s="28"/>
      <c r="AD29" s="28" t="str">
        <f t="shared" si="1"/>
        <v/>
      </c>
      <c r="AE29" s="8"/>
    </row>
    <row r="30" spans="1:38" s="10" customFormat="1">
      <c r="A30" s="10" t="s">
        <v>10</v>
      </c>
      <c r="B30" s="50"/>
      <c r="D30" s="28">
        <f>IF(F30="", "", (src_susan!C8*src_susan!E8 + src_adam!C8*src_adam!E8 + src_kenton!C8*src_kenton!E8 + src_phoebe!C8*src_phoebe!E8 + src_usha!C8*src_usha!E8)/F30)</f>
        <v>0.72706145251396648</v>
      </c>
      <c r="E30" s="28">
        <f>IF(F30="", "", SQRT((IF(src_susan!E8&gt;1, (src_susan!E8-1)*(src_susan!D8^2), 0) + IF(src_adam!E8&gt;1, (src_adam!E8-1)*(src_adam!D8^2), 0) + IF(src_kenton!E8&gt;1, (src_kenton!E8-1)*(src_kenton!D8^2), 0) + IF(src_phoebe!E8&gt;1, (src_phoebe!E8-1)*(src_phoebe!D8^2), 0) + IF(src_usha!E8&gt;1, (src_usha!E8-1)*(src_usha!D8^2), 0)) / (F30 - COUNTIF(F30:F30, ""))))</f>
        <v>1.6132637379759567</v>
      </c>
      <c r="F30" s="12">
        <f>IF((src_susan!E8 + src_adam!E8 + src_kenton!E8 + src_phoebe!E8 + src_usha!E8)=0, "", (src_susan!E8 + src_adam!E8 + src_kenton!E8 + src_phoebe!E8 + src_usha!E8))</f>
        <v>895</v>
      </c>
      <c r="H30" s="28">
        <f>IF(J30="", "", (src_susan!G8*src_susan!I8 + src_adam!G8*src_adam!I8 + src_kenton!G8*src_kenton!I8 + src_phoebe!G8*src_phoebe!I8 + src_usha!G8*src_usha!I8)/J30)</f>
        <v>1.0301940133037695</v>
      </c>
      <c r="I30" s="28">
        <f>IF(J30="", "", SQRT((IF(src_susan!I8&gt;1, (src_susan!I8-1)*(src_susan!H8^2), 0) + IF(src_adam!I8&gt;1, (src_adam!I8-1)*(src_adam!H8^2), 0) + IF(src_kenton!I8&gt;1, (src_kenton!I8-1)*(src_kenton!H8^2), 0) + IF(src_phoebe!I8&gt;1, (src_phoebe!I8-1)*(src_phoebe!H8^2), 0) + IF(src_usha!I8&gt;1, (src_usha!I8-1)*(src_usha!H8^2), 0)) / (J30 - COUNTIF(J30:J30, ""))))</f>
        <v>1.8496547289718648</v>
      </c>
      <c r="J30" s="12">
        <f>IF((src_susan!I8 + src_adam!I8 + src_kenton!I8 + src_phoebe!I8 + src_usha!I8)=0, "", (src_susan!I8 + src_adam!I8 + src_kenton!I8 + src_phoebe!I8 + src_usha!I8))</f>
        <v>1804</v>
      </c>
      <c r="L30" s="28">
        <f>IF(N30="", "", (src_susan!K8*src_susan!M8 + src_adam!K8*src_adam!M8 + src_kenton!K8*src_kenton!M8 + src_phoebe!K8*src_phoebe!M8 + src_usha!K8*src_usha!M8)/N30)</f>
        <v>1.3270867052023123</v>
      </c>
      <c r="M30" s="28">
        <f>IF(N30="", "", SQRT((IF(src_susan!M8&gt;1, (src_susan!M8-1)*(src_susan!L8^2), 0) + IF(src_adam!M8&gt;1, (src_adam!M8-1)*(src_adam!L8^2), 0) + IF(src_kenton!M8&gt;1, (src_kenton!M8-1)*(src_kenton!L8^2), 0) + IF(src_phoebe!M8&gt;1, (src_phoebe!M8-1)*(src_phoebe!L8^2), 0) + IF(src_usha!M8&gt;1, (src_usha!M8-1)*(src_usha!L8^2), 0)) / (N30 - COUNTIF(N30:N30, ""))))</f>
        <v>1.7510663307818148</v>
      </c>
      <c r="N30" s="12">
        <f>IF((src_susan!M8 + src_adam!M8 + src_kenton!M8 + src_phoebe!M8 + src_usha!M8)=0, "", (src_susan!M8 + src_adam!M8 + src_kenton!M8 + src_phoebe!M8 + src_usha!M8))</f>
        <v>865</v>
      </c>
      <c r="P30" s="28">
        <f>IF(R30="", "", (src_susan!O8*src_susan!Q8 + src_adam!O8*src_adam!Q8 + src_kenton!O8*src_kenton!Q8 + src_phoebe!O8*src_phoebe!Q8 + src_usha!O8*src_usha!Q8)/R30)</f>
        <v>8.4180225281601989E-2</v>
      </c>
      <c r="Q30" s="28">
        <f>IF(R30="", "", SQRT((IF(src_susan!Q8&gt;1, (src_susan!Q8-1)*(src_susan!P8^2), 0) + IF(src_adam!Q8&gt;1, (src_adam!Q8-1)*(src_adam!P8^2), 0) + IF(src_kenton!Q8&gt;1, (src_kenton!Q8-1)*(src_kenton!P8^2), 0) + IF(src_phoebe!Q8&gt;1, (src_phoebe!Q8-1)*(src_phoebe!P8^2), 0) + IF(src_usha!Q8&gt;1, (src_usha!Q8-1)*(src_usha!P8^2), 0)) / (R30 - COUNTIF(R30:R30, ""))))</f>
        <v>1.4592592888483227</v>
      </c>
      <c r="R30" s="12">
        <f>IF((src_susan!Q8 + src_adam!Q8 + src_kenton!Q8 + src_phoebe!Q8 + src_usha!Q8)=0, "", (src_susan!Q8 + src_adam!Q8 + src_kenton!Q8 + src_phoebe!Q8 + src_usha!Q8))</f>
        <v>799</v>
      </c>
      <c r="T30" s="28">
        <f>IF(V30="", "", (src_susan!S8*src_susan!U8 + src_adam!S8*src_adam!U8 + src_kenton!S8*src_kenton!U8 + src_phoebe!S8*src_phoebe!U8 + src_usha!S8*src_usha!U8)/V30)</f>
        <v>9.6631716906946274E-2</v>
      </c>
      <c r="U30" s="28">
        <f>IF(V30="", "", SQRT((IF(src_susan!U8&gt;1, (src_susan!U8-1)*(src_susan!T8^2), 0) + IF(src_adam!U8&gt;1, (src_adam!U8-1)*(src_adam!T8^2), 0) + IF(src_kenton!U8&gt;1, (src_kenton!U8-1)*(src_kenton!T8^2), 0) + IF(src_phoebe!U8&gt;1, (src_phoebe!U8-1)*(src_phoebe!T8^2), 0) + IF(src_usha!U8&gt;1, (src_usha!U8-1)*(src_usha!T8^2), 0)) / (V30 - COUNTIF(V30:V30, ""))))</f>
        <v>1.0027779240068517</v>
      </c>
      <c r="V30" s="12">
        <f>IF((src_susan!U8 + src_adam!U8 + src_kenton!U8 + src_phoebe!U8 + src_usha!U8)=0, "", (src_susan!U8 + src_adam!U8 + src_kenton!U8 + src_phoebe!U8 + src_usha!U8))</f>
        <v>763</v>
      </c>
      <c r="X30" s="28">
        <f>IF(Z30="", "", (src_susan!W8*src_susan!Y8 + src_adam!W8*src_adam!Y8 + src_kenton!W8*src_kenton!Y8 + src_phoebe!W8*src_phoebe!Y8 + src_usha!W8*src_usha!Y8)/Z30)</f>
        <v>-5.3794037940379409E-3</v>
      </c>
      <c r="Y30" s="28">
        <f>IF(Z30="", "", SQRT((IF(src_susan!Y8&gt;1, (src_susan!Y8-1)*(src_susan!X8^2), 0) + IF(src_adam!Y8&gt;1, (src_adam!Y8-1)*(src_adam!X8^2), 0) + IF(src_kenton!Y8&gt;1, (src_kenton!Y8-1)*(src_kenton!X8^2), 0) + IF(src_phoebe!Y8&gt;1, (src_phoebe!Y8-1)*(src_phoebe!X8^2), 0) + IF(src_usha!Y8&gt;1, (src_usha!Y8-1)*(src_usha!X8^2), 0)) / (Z30 - COUNTIF(Z30:Z30, ""))))</f>
        <v>0.77813401636573776</v>
      </c>
      <c r="Z30" s="12">
        <f>IF((src_susan!Y8 + src_adam!Y8 + src_kenton!Y8 + src_phoebe!Y8 + src_usha!Y8)=0, "", (src_susan!Y8 + src_adam!Y8 + src_kenton!Y8 + src_phoebe!Y8 + src_usha!Y8))</f>
        <v>1476</v>
      </c>
      <c r="AA30" s="12"/>
      <c r="AB30" s="28">
        <f t="shared" si="0"/>
        <v>0.5501370713927175</v>
      </c>
      <c r="AC30" s="28"/>
      <c r="AD30" s="28">
        <f t="shared" si="1"/>
        <v>1.4828238517302645</v>
      </c>
      <c r="AE30" s="11"/>
      <c r="AF30" s="17" t="s">
        <v>10</v>
      </c>
      <c r="AH30" s="6"/>
      <c r="AI30" s="6"/>
      <c r="AJ30" s="6"/>
    </row>
    <row r="31" spans="1:38" s="5" customFormat="1">
      <c r="A31" s="59"/>
      <c r="B31" s="52"/>
      <c r="C31" s="6"/>
      <c r="D31" s="57"/>
      <c r="E31" s="60"/>
      <c r="F31" s="37"/>
      <c r="G31" s="6"/>
      <c r="H31" s="57"/>
      <c r="I31" s="60"/>
      <c r="J31" s="37"/>
      <c r="K31" s="6"/>
      <c r="L31" s="57"/>
      <c r="M31" s="60"/>
      <c r="N31" s="37"/>
      <c r="O31" s="6"/>
      <c r="P31" s="57"/>
      <c r="Q31" s="60"/>
      <c r="R31" s="37"/>
      <c r="S31" s="6"/>
      <c r="T31" s="57"/>
      <c r="U31" s="60"/>
      <c r="V31" s="37"/>
      <c r="W31" s="6"/>
      <c r="X31" s="57"/>
      <c r="Y31" s="60"/>
      <c r="Z31" s="37"/>
      <c r="AA31" s="37"/>
      <c r="AB31" s="28"/>
      <c r="AC31" s="28"/>
      <c r="AD31" s="39"/>
    </row>
    <row r="32" spans="1:38" s="6" customFormat="1">
      <c r="A32" s="6" t="s">
        <v>73</v>
      </c>
      <c r="B32" s="52"/>
      <c r="D32" s="46" t="s">
        <v>74</v>
      </c>
      <c r="E32" s="46"/>
      <c r="F32" s="46"/>
      <c r="G32" s="43"/>
      <c r="H32" s="46" t="s">
        <v>75</v>
      </c>
      <c r="I32" s="46"/>
      <c r="J32" s="46"/>
      <c r="K32" s="44"/>
      <c r="L32" s="46" t="s">
        <v>76</v>
      </c>
      <c r="M32" s="46"/>
      <c r="N32" s="46"/>
      <c r="O32" s="43"/>
      <c r="P32" s="46" t="s">
        <v>77</v>
      </c>
      <c r="Q32" s="46"/>
      <c r="R32" s="46"/>
      <c r="S32" s="43"/>
      <c r="T32" s="47" t="s">
        <v>78</v>
      </c>
      <c r="U32" s="47"/>
      <c r="V32" s="47"/>
      <c r="W32" s="45"/>
      <c r="X32" s="46" t="s">
        <v>79</v>
      </c>
      <c r="Y32" s="46"/>
      <c r="Z32" s="46"/>
      <c r="AA32" s="8"/>
      <c r="AD32" s="40"/>
      <c r="AE32" s="40"/>
      <c r="AF32" s="8"/>
      <c r="AG32" s="8"/>
      <c r="AH32" s="41"/>
      <c r="AI32" s="41"/>
      <c r="AJ32" s="41"/>
      <c r="AK32" s="42"/>
      <c r="AL32" s="16"/>
    </row>
  </sheetData>
  <mergeCells count="15">
    <mergeCell ref="D32:F32"/>
    <mergeCell ref="AB5:AC5"/>
    <mergeCell ref="A3:AE3"/>
    <mergeCell ref="AB4:AE4"/>
    <mergeCell ref="H32:J32"/>
    <mergeCell ref="L32:N32"/>
    <mergeCell ref="P32:R32"/>
    <mergeCell ref="T32:V32"/>
    <mergeCell ref="X32:Z32"/>
    <mergeCell ref="X4:Z4"/>
    <mergeCell ref="D4:F4"/>
    <mergeCell ref="H4:J4"/>
    <mergeCell ref="L4:N4"/>
    <mergeCell ref="P4:R4"/>
    <mergeCell ref="T4:V4"/>
  </mergeCells>
  <pageMargins left="0.25" right="0.25" top="0.75" bottom="0.75" header="0.3" footer="0.3"/>
  <pageSetup paperSize="9" scale="78" fitToHeight="0" orientation="landscape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67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35" t="s">
        <v>23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AA4" s="16"/>
    </row>
    <row r="5" spans="1:27" s="6" customFormat="1">
      <c r="A5" s="13"/>
      <c r="C5" s="35" t="s">
        <v>52</v>
      </c>
      <c r="D5" s="35"/>
      <c r="E5" s="35"/>
      <c r="G5" s="35" t="s">
        <v>53</v>
      </c>
      <c r="H5" s="35"/>
      <c r="I5" s="35"/>
      <c r="K5" s="35" t="s">
        <v>54</v>
      </c>
      <c r="L5" s="35"/>
      <c r="M5" s="35"/>
      <c r="O5" s="35" t="s">
        <v>55</v>
      </c>
      <c r="P5" s="35"/>
      <c r="Q5" s="35"/>
      <c r="S5" s="35" t="s">
        <v>56</v>
      </c>
      <c r="T5" s="35"/>
      <c r="U5" s="35"/>
      <c r="W5" s="34" t="s">
        <v>57</v>
      </c>
      <c r="X5" s="34"/>
      <c r="Y5" s="34"/>
      <c r="AA5" s="16"/>
    </row>
    <row r="6" spans="1:27" s="10" customFormat="1">
      <c r="A6" s="23" t="s">
        <v>47</v>
      </c>
      <c r="C6" s="28" t="s">
        <v>64</v>
      </c>
      <c r="D6" s="22" t="s">
        <v>65</v>
      </c>
      <c r="E6" s="12" t="s">
        <v>66</v>
      </c>
      <c r="G6" s="28" t="s">
        <v>64</v>
      </c>
      <c r="H6" s="22" t="s">
        <v>65</v>
      </c>
      <c r="I6" s="12" t="s">
        <v>66</v>
      </c>
      <c r="K6" s="28" t="s">
        <v>64</v>
      </c>
      <c r="L6" s="22" t="s">
        <v>65</v>
      </c>
      <c r="M6" s="12" t="s">
        <v>66</v>
      </c>
      <c r="O6" s="28" t="s">
        <v>64</v>
      </c>
      <c r="P6" s="22" t="s">
        <v>65</v>
      </c>
      <c r="Q6" s="12" t="s">
        <v>66</v>
      </c>
      <c r="S6" s="28" t="s">
        <v>64</v>
      </c>
      <c r="T6" s="22" t="s">
        <v>65</v>
      </c>
      <c r="U6" s="12" t="s">
        <v>66</v>
      </c>
      <c r="W6" s="28" t="s">
        <v>64</v>
      </c>
      <c r="X6" s="22" t="s">
        <v>65</v>
      </c>
      <c r="Y6" s="12" t="s">
        <v>66</v>
      </c>
      <c r="AA6" s="17"/>
    </row>
    <row r="7" spans="1:27" s="10" customFormat="1" ht="6" customHeight="1">
      <c r="A7" s="23"/>
      <c r="C7" s="28"/>
      <c r="D7" s="22"/>
      <c r="E7" s="12"/>
      <c r="G7" s="28"/>
      <c r="H7" s="22"/>
      <c r="I7" s="12"/>
      <c r="K7" s="28"/>
      <c r="L7" s="22"/>
      <c r="M7" s="12"/>
      <c r="O7" s="28"/>
      <c r="P7" s="22"/>
      <c r="Q7" s="12"/>
      <c r="S7" s="28"/>
      <c r="T7" s="22"/>
      <c r="U7" s="12"/>
      <c r="W7" s="28"/>
      <c r="X7" s="22"/>
      <c r="Y7" s="12"/>
      <c r="AA7" s="17"/>
    </row>
    <row r="8" spans="1:27" s="6" customFormat="1">
      <c r="A8" s="6" t="s">
        <v>10</v>
      </c>
      <c r="C8" s="26">
        <v>1.04</v>
      </c>
      <c r="D8" s="19">
        <v>1.91</v>
      </c>
      <c r="E8" s="1">
        <v>322</v>
      </c>
      <c r="G8" s="26">
        <v>1.05</v>
      </c>
      <c r="H8" s="19">
        <v>1.98</v>
      </c>
      <c r="I8" s="2">
        <v>710</v>
      </c>
      <c r="K8" s="27">
        <v>1.1499999999999999</v>
      </c>
      <c r="L8" s="20">
        <v>1.92</v>
      </c>
      <c r="M8" s="1">
        <v>255</v>
      </c>
      <c r="O8" s="27">
        <v>7.0000000000000007E-2</v>
      </c>
      <c r="P8" s="20">
        <v>1.63</v>
      </c>
      <c r="Q8" s="1">
        <v>228</v>
      </c>
      <c r="S8" s="27">
        <v>0.2</v>
      </c>
      <c r="T8" s="20">
        <v>1.34</v>
      </c>
      <c r="U8" s="1">
        <v>207</v>
      </c>
      <c r="W8" s="27">
        <v>-0.04</v>
      </c>
      <c r="X8" s="20">
        <v>0.74</v>
      </c>
      <c r="Y8" s="1">
        <v>736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6">
        <v>1</v>
      </c>
      <c r="D10" s="19">
        <v>1.76</v>
      </c>
      <c r="E10" s="9">
        <v>43</v>
      </c>
      <c r="G10" s="26">
        <v>0.77</v>
      </c>
      <c r="H10" s="19">
        <v>1.44</v>
      </c>
      <c r="I10" s="9">
        <v>88</v>
      </c>
      <c r="K10" s="27">
        <v>0.72</v>
      </c>
      <c r="L10" s="20">
        <v>1.63</v>
      </c>
      <c r="M10" s="9">
        <v>32</v>
      </c>
      <c r="O10" s="27">
        <v>-0.04</v>
      </c>
      <c r="P10" s="20">
        <v>0.19</v>
      </c>
      <c r="Q10" s="9">
        <v>28</v>
      </c>
      <c r="S10" s="27">
        <v>0.12</v>
      </c>
      <c r="T10" s="20">
        <v>0.77</v>
      </c>
      <c r="U10" s="8">
        <v>26</v>
      </c>
      <c r="W10" s="27">
        <v>-0.03</v>
      </c>
      <c r="X10" s="20">
        <v>0.23</v>
      </c>
      <c r="Y10" s="2">
        <v>92</v>
      </c>
      <c r="AA10" s="18" t="s">
        <v>40</v>
      </c>
    </row>
    <row r="11" spans="1:27" s="6" customFormat="1">
      <c r="A11" s="7" t="s">
        <v>6</v>
      </c>
      <c r="C11" s="27">
        <v>1.02</v>
      </c>
      <c r="D11" s="20">
        <v>2.21</v>
      </c>
      <c r="E11" s="9">
        <v>43</v>
      </c>
      <c r="G11" s="26">
        <v>0.56999999999999995</v>
      </c>
      <c r="H11" s="19">
        <v>1.48</v>
      </c>
      <c r="I11" s="9">
        <v>88</v>
      </c>
      <c r="K11" s="27">
        <v>1.03</v>
      </c>
      <c r="L11" s="20">
        <v>2.02</v>
      </c>
      <c r="M11" s="9">
        <v>31</v>
      </c>
      <c r="O11" s="27">
        <v>0.4</v>
      </c>
      <c r="P11" s="20">
        <v>1.21</v>
      </c>
      <c r="Q11" s="9">
        <v>27</v>
      </c>
      <c r="S11" s="27">
        <v>0.1</v>
      </c>
      <c r="T11" s="20">
        <v>1.0900000000000001</v>
      </c>
      <c r="U11" s="9">
        <v>26</v>
      </c>
      <c r="W11" s="27">
        <v>-0.03</v>
      </c>
      <c r="X11" s="20">
        <v>0.18</v>
      </c>
      <c r="Y11" s="2">
        <v>92</v>
      </c>
      <c r="AA11" s="18" t="s">
        <v>26</v>
      </c>
    </row>
    <row r="12" spans="1:27" s="6" customFormat="1">
      <c r="A12" s="7" t="s">
        <v>7</v>
      </c>
      <c r="C12" s="27">
        <v>0.51</v>
      </c>
      <c r="D12" s="20">
        <v>1.82</v>
      </c>
      <c r="E12" s="9">
        <v>43</v>
      </c>
      <c r="G12" s="26">
        <v>0.48</v>
      </c>
      <c r="H12" s="19">
        <v>2</v>
      </c>
      <c r="I12" s="9">
        <v>88</v>
      </c>
      <c r="K12" s="27">
        <v>0.84</v>
      </c>
      <c r="L12" s="20">
        <v>1.78</v>
      </c>
      <c r="M12" s="9">
        <v>32</v>
      </c>
      <c r="O12" s="27">
        <v>0.93</v>
      </c>
      <c r="P12" s="20">
        <v>2.0499999999999998</v>
      </c>
      <c r="Q12" s="9">
        <v>29</v>
      </c>
      <c r="S12" s="27">
        <v>0.65</v>
      </c>
      <c r="T12" s="20">
        <v>1.41</v>
      </c>
      <c r="U12" s="9">
        <v>26</v>
      </c>
      <c r="W12" s="27">
        <v>0.46</v>
      </c>
      <c r="X12" s="20">
        <v>0.98</v>
      </c>
      <c r="Y12" s="2">
        <v>92</v>
      </c>
      <c r="AA12" s="18" t="s">
        <v>27</v>
      </c>
    </row>
    <row r="13" spans="1:27" s="6" customFormat="1">
      <c r="A13" s="7" t="s">
        <v>2</v>
      </c>
      <c r="C13" s="26">
        <v>0.47</v>
      </c>
      <c r="D13" s="19">
        <v>1.53</v>
      </c>
      <c r="E13" s="1">
        <v>43</v>
      </c>
      <c r="G13" s="26">
        <v>0.38</v>
      </c>
      <c r="H13" s="19">
        <v>2.11</v>
      </c>
      <c r="I13" s="9">
        <v>88</v>
      </c>
      <c r="K13" s="27">
        <v>0.69</v>
      </c>
      <c r="L13" s="20">
        <v>1.84</v>
      </c>
      <c r="M13" s="9">
        <v>32</v>
      </c>
      <c r="O13" s="27">
        <v>0.1</v>
      </c>
      <c r="P13" s="20">
        <v>1.76</v>
      </c>
      <c r="Q13" s="9">
        <v>28</v>
      </c>
      <c r="S13" s="27">
        <v>0.65</v>
      </c>
      <c r="T13" s="20">
        <v>1.62</v>
      </c>
      <c r="U13" s="9">
        <v>26</v>
      </c>
      <c r="W13" s="27">
        <v>0.1</v>
      </c>
      <c r="X13" s="20">
        <v>1.03</v>
      </c>
      <c r="Y13" s="2">
        <v>92</v>
      </c>
      <c r="AA13" s="18" t="s">
        <v>41</v>
      </c>
    </row>
    <row r="14" spans="1:27" s="6" customFormat="1">
      <c r="A14" s="7" t="s">
        <v>8</v>
      </c>
      <c r="C14" s="27">
        <v>0.67</v>
      </c>
      <c r="D14" s="20">
        <v>2.4300000000000002</v>
      </c>
      <c r="E14" s="9">
        <v>43</v>
      </c>
      <c r="G14" s="26">
        <v>0.34</v>
      </c>
      <c r="H14" s="19">
        <v>1.76</v>
      </c>
      <c r="I14" s="9">
        <v>88</v>
      </c>
      <c r="K14" s="27">
        <v>0.88</v>
      </c>
      <c r="L14" s="20">
        <v>2.34</v>
      </c>
      <c r="M14" s="9">
        <v>32</v>
      </c>
      <c r="O14" s="27">
        <v>0.3</v>
      </c>
      <c r="P14" s="20">
        <v>1.33</v>
      </c>
      <c r="Q14" s="9">
        <v>28</v>
      </c>
      <c r="S14" s="27">
        <v>0.2</v>
      </c>
      <c r="T14" s="20">
        <v>0.82</v>
      </c>
      <c r="U14" s="9">
        <v>26</v>
      </c>
      <c r="W14" s="27">
        <v>0.3</v>
      </c>
      <c r="X14" s="20">
        <v>0.82</v>
      </c>
      <c r="Y14" s="2">
        <v>92</v>
      </c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20"/>
      <c r="I18" s="9"/>
      <c r="K18" s="27"/>
      <c r="L18" s="20"/>
      <c r="M18" s="9"/>
      <c r="O18" s="27"/>
      <c r="P18" s="20"/>
      <c r="Q18" s="9"/>
      <c r="S18" s="27"/>
      <c r="T18" s="20"/>
      <c r="U18" s="9"/>
      <c r="W18" s="27"/>
      <c r="X18" s="20"/>
      <c r="Y18" s="9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20"/>
      <c r="I20" s="9"/>
      <c r="K20" s="27"/>
      <c r="L20" s="20"/>
      <c r="M20" s="9"/>
      <c r="O20" s="27"/>
      <c r="P20" s="20"/>
      <c r="Q20" s="9"/>
      <c r="S20" s="27"/>
      <c r="T20" s="20"/>
      <c r="U20" s="9"/>
      <c r="W20" s="27"/>
      <c r="X20" s="20"/>
      <c r="Y20" s="9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20"/>
      <c r="I21" s="9"/>
      <c r="K21" s="27"/>
      <c r="L21" s="20"/>
      <c r="M21" s="9"/>
      <c r="O21" s="27"/>
      <c r="P21" s="20"/>
      <c r="Q21" s="9"/>
      <c r="S21" s="27"/>
      <c r="T21" s="20"/>
      <c r="U21" s="9"/>
      <c r="W21" s="27"/>
      <c r="X21" s="20"/>
      <c r="Y21" s="9"/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>
        <v>1.56</v>
      </c>
      <c r="D28" s="19">
        <v>1.53</v>
      </c>
      <c r="E28" s="9">
        <v>43</v>
      </c>
      <c r="G28" s="26">
        <v>1.42</v>
      </c>
      <c r="H28" s="19">
        <v>1.96</v>
      </c>
      <c r="I28" s="9">
        <v>88</v>
      </c>
      <c r="K28" s="27">
        <v>1.31</v>
      </c>
      <c r="L28" s="20">
        <v>2.09</v>
      </c>
      <c r="M28" s="9">
        <v>32</v>
      </c>
      <c r="O28" s="27">
        <v>0.4</v>
      </c>
      <c r="P28" s="20">
        <v>1.87</v>
      </c>
      <c r="Q28" s="9">
        <v>30</v>
      </c>
      <c r="S28" s="27">
        <v>0.04</v>
      </c>
      <c r="T28" s="20">
        <v>1.62</v>
      </c>
      <c r="U28" s="9">
        <v>25</v>
      </c>
      <c r="W28" s="27">
        <v>0.1</v>
      </c>
      <c r="X28" s="20">
        <v>0.64</v>
      </c>
      <c r="Y28" s="2">
        <v>92</v>
      </c>
      <c r="AA28" s="18" t="s">
        <v>36</v>
      </c>
    </row>
    <row r="29" spans="1:27" s="6" customFormat="1">
      <c r="A29" s="7" t="s">
        <v>15</v>
      </c>
      <c r="C29" s="26">
        <v>1.76</v>
      </c>
      <c r="D29" s="19">
        <v>1.3</v>
      </c>
      <c r="E29" s="9">
        <v>21</v>
      </c>
      <c r="G29" s="26">
        <v>2.62</v>
      </c>
      <c r="H29" s="19">
        <v>1.7</v>
      </c>
      <c r="I29" s="9">
        <v>94</v>
      </c>
      <c r="K29" s="27">
        <v>2.31</v>
      </c>
      <c r="L29" s="20">
        <v>1.38</v>
      </c>
      <c r="M29" s="9">
        <v>32</v>
      </c>
      <c r="O29" s="27">
        <v>0.87</v>
      </c>
      <c r="P29" s="20">
        <v>2.1</v>
      </c>
      <c r="Q29" s="9">
        <v>30</v>
      </c>
      <c r="S29" s="27">
        <v>0</v>
      </c>
      <c r="T29" s="20">
        <v>1.57</v>
      </c>
      <c r="U29" s="9">
        <v>26</v>
      </c>
      <c r="W29" s="27">
        <v>0.1</v>
      </c>
      <c r="X29" s="20">
        <v>0.61</v>
      </c>
      <c r="Y29" s="2">
        <v>92</v>
      </c>
      <c r="AA29" s="18" t="s">
        <v>37</v>
      </c>
    </row>
    <row r="30" spans="1:27" s="6" customFormat="1">
      <c r="A30" s="7" t="s">
        <v>16</v>
      </c>
      <c r="C30" s="26">
        <v>1.67</v>
      </c>
      <c r="D30" s="19">
        <v>1.84</v>
      </c>
      <c r="E30" s="9">
        <v>43</v>
      </c>
      <c r="G30" s="26">
        <v>1.68</v>
      </c>
      <c r="H30" s="19">
        <v>2.0699999999999998</v>
      </c>
      <c r="I30" s="9">
        <v>88</v>
      </c>
      <c r="K30" s="27">
        <v>1.38</v>
      </c>
      <c r="L30" s="20">
        <v>1.79</v>
      </c>
      <c r="M30" s="9">
        <v>32</v>
      </c>
      <c r="O30" s="27">
        <v>0.1</v>
      </c>
      <c r="P30" s="20">
        <v>1.02</v>
      </c>
      <c r="Q30" s="9">
        <v>28</v>
      </c>
      <c r="S30" s="27">
        <v>0.46</v>
      </c>
      <c r="T30" s="20">
        <v>1.39</v>
      </c>
      <c r="U30" s="9">
        <v>26</v>
      </c>
      <c r="W30" s="27">
        <v>0.1</v>
      </c>
      <c r="X30" s="20">
        <v>0.76</v>
      </c>
      <c r="Y30" s="2">
        <v>92</v>
      </c>
      <c r="AA30" s="18" t="s">
        <v>38</v>
      </c>
    </row>
    <row r="31" spans="1:27" s="6" customFormat="1">
      <c r="A31" s="7" t="s">
        <v>9</v>
      </c>
      <c r="C31" s="27"/>
      <c r="D31" s="20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W5:Y5"/>
    <mergeCell ref="C4:Y4"/>
    <mergeCell ref="C5:E5"/>
    <mergeCell ref="K5:M5"/>
    <mergeCell ref="O5:Q5"/>
    <mergeCell ref="S5:U5"/>
    <mergeCell ref="G5:I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68</v>
      </c>
      <c r="B1" s="4"/>
      <c r="E1" s="1"/>
      <c r="F1" s="4"/>
      <c r="I1" s="1"/>
      <c r="J1" s="4"/>
      <c r="M1" s="1"/>
      <c r="N1" s="4"/>
      <c r="Q1" s="1"/>
      <c r="R1" s="4"/>
      <c r="T1" s="1"/>
      <c r="U1" s="1"/>
      <c r="V1" s="4"/>
      <c r="X1" s="1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T2" s="1"/>
      <c r="U2" s="1"/>
      <c r="V2" s="4"/>
      <c r="X2" s="1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35" t="s">
        <v>24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AA4" s="16"/>
    </row>
    <row r="5" spans="1:27" s="6" customFormat="1">
      <c r="A5" s="13"/>
      <c r="C5" s="35" t="s">
        <v>52</v>
      </c>
      <c r="D5" s="35"/>
      <c r="E5" s="35"/>
      <c r="G5" s="35" t="s">
        <v>53</v>
      </c>
      <c r="H5" s="35"/>
      <c r="I5" s="35"/>
      <c r="K5" s="35" t="s">
        <v>54</v>
      </c>
      <c r="L5" s="35"/>
      <c r="M5" s="35"/>
      <c r="O5" s="35" t="s">
        <v>55</v>
      </c>
      <c r="P5" s="35"/>
      <c r="Q5" s="35"/>
      <c r="S5" s="35" t="s">
        <v>56</v>
      </c>
      <c r="T5" s="35"/>
      <c r="U5" s="35"/>
      <c r="W5" s="34" t="s">
        <v>57</v>
      </c>
      <c r="X5" s="34"/>
      <c r="Y5" s="34"/>
      <c r="AA5" s="16"/>
    </row>
    <row r="6" spans="1:27" s="10" customFormat="1">
      <c r="A6" s="23" t="s">
        <v>47</v>
      </c>
      <c r="C6" s="28" t="s">
        <v>64</v>
      </c>
      <c r="D6" s="22" t="s">
        <v>65</v>
      </c>
      <c r="E6" s="12" t="s">
        <v>66</v>
      </c>
      <c r="G6" s="28" t="s">
        <v>64</v>
      </c>
      <c r="H6" s="22" t="s">
        <v>65</v>
      </c>
      <c r="I6" s="12" t="s">
        <v>66</v>
      </c>
      <c r="K6" s="28" t="s">
        <v>64</v>
      </c>
      <c r="L6" s="22" t="s">
        <v>65</v>
      </c>
      <c r="M6" s="12" t="s">
        <v>66</v>
      </c>
      <c r="O6" s="28" t="s">
        <v>64</v>
      </c>
      <c r="P6" s="22" t="s">
        <v>65</v>
      </c>
      <c r="Q6" s="12" t="s">
        <v>66</v>
      </c>
      <c r="S6" s="28" t="s">
        <v>64</v>
      </c>
      <c r="T6" s="22" t="s">
        <v>65</v>
      </c>
      <c r="U6" s="12" t="s">
        <v>66</v>
      </c>
      <c r="W6" s="28" t="s">
        <v>64</v>
      </c>
      <c r="X6" s="22" t="s">
        <v>65</v>
      </c>
      <c r="Y6" s="12" t="s">
        <v>66</v>
      </c>
      <c r="AA6" s="17"/>
    </row>
    <row r="7" spans="1:27" s="10" customFormat="1" ht="6" customHeight="1">
      <c r="A7" s="23"/>
      <c r="C7" s="28"/>
      <c r="D7" s="22"/>
      <c r="E7" s="12"/>
      <c r="G7" s="28"/>
      <c r="H7" s="22"/>
      <c r="I7" s="12"/>
      <c r="K7" s="28"/>
      <c r="L7" s="22"/>
      <c r="M7" s="12"/>
      <c r="O7" s="28"/>
      <c r="P7" s="22"/>
      <c r="Q7" s="12"/>
      <c r="S7" s="28"/>
      <c r="T7" s="22"/>
      <c r="U7" s="12"/>
      <c r="W7" s="28"/>
      <c r="X7" s="22"/>
      <c r="Y7" s="12"/>
      <c r="AA7" s="17"/>
    </row>
    <row r="8" spans="1:27" s="6" customFormat="1">
      <c r="A8" s="6" t="s">
        <v>10</v>
      </c>
      <c r="C8" s="27">
        <v>0.32</v>
      </c>
      <c r="D8" s="20">
        <v>1.26</v>
      </c>
      <c r="E8" s="1">
        <v>285</v>
      </c>
      <c r="G8" s="26">
        <v>0.98</v>
      </c>
      <c r="H8" s="19">
        <v>1.77</v>
      </c>
      <c r="I8" s="2">
        <v>277</v>
      </c>
      <c r="K8" s="27">
        <v>1.52</v>
      </c>
      <c r="L8" s="20">
        <v>1.75</v>
      </c>
      <c r="M8" s="1">
        <v>351</v>
      </c>
      <c r="O8" s="27">
        <v>0.15</v>
      </c>
      <c r="P8" s="20">
        <v>1.34</v>
      </c>
      <c r="Q8" s="1">
        <v>342</v>
      </c>
      <c r="S8" s="27">
        <v>0.09</v>
      </c>
      <c r="T8" s="20">
        <v>0.89</v>
      </c>
      <c r="U8" s="1">
        <v>395</v>
      </c>
      <c r="W8" s="27">
        <v>0.1</v>
      </c>
      <c r="X8" s="20">
        <v>0.83</v>
      </c>
      <c r="Y8" s="1">
        <v>215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>
        <v>0.13</v>
      </c>
      <c r="D10" s="20">
        <v>1.04</v>
      </c>
      <c r="E10" s="9">
        <v>30</v>
      </c>
      <c r="G10" s="27">
        <v>1.52</v>
      </c>
      <c r="H10" s="20">
        <v>1.77</v>
      </c>
      <c r="I10" s="9">
        <v>29</v>
      </c>
      <c r="K10" s="27">
        <v>1.51</v>
      </c>
      <c r="L10" s="20">
        <v>1.85</v>
      </c>
      <c r="M10" s="9">
        <v>37</v>
      </c>
      <c r="O10" s="27">
        <v>0.4</v>
      </c>
      <c r="P10" s="20">
        <v>1</v>
      </c>
      <c r="Q10" s="9">
        <v>36</v>
      </c>
      <c r="S10" s="27">
        <v>-0.02</v>
      </c>
      <c r="T10" s="20">
        <v>1</v>
      </c>
      <c r="U10" s="8">
        <v>40</v>
      </c>
      <c r="W10" s="27">
        <v>0.3</v>
      </c>
      <c r="X10" s="20">
        <v>0.7</v>
      </c>
      <c r="Y10" s="2">
        <v>22</v>
      </c>
      <c r="AA10" s="18" t="s">
        <v>40</v>
      </c>
    </row>
    <row r="11" spans="1:27" s="6" customFormat="1">
      <c r="A11" s="7" t="s">
        <v>6</v>
      </c>
      <c r="C11" s="27">
        <v>0.2</v>
      </c>
      <c r="D11" s="20">
        <v>0.55000000000000004</v>
      </c>
      <c r="E11" s="9">
        <v>30</v>
      </c>
      <c r="G11" s="27">
        <v>0.43</v>
      </c>
      <c r="H11" s="20">
        <v>1.35</v>
      </c>
      <c r="I11" s="9">
        <v>28</v>
      </c>
      <c r="K11" s="27">
        <v>1.97</v>
      </c>
      <c r="L11" s="20">
        <v>1.81</v>
      </c>
      <c r="M11" s="9">
        <v>36</v>
      </c>
      <c r="O11" s="27">
        <v>0.31</v>
      </c>
      <c r="P11" s="20">
        <v>1.04</v>
      </c>
      <c r="Q11" s="9">
        <v>36</v>
      </c>
      <c r="S11" s="27">
        <v>0.1</v>
      </c>
      <c r="T11" s="20">
        <v>0.62</v>
      </c>
      <c r="U11" s="9">
        <v>41</v>
      </c>
      <c r="W11" s="27">
        <v>0</v>
      </c>
      <c r="X11" s="20">
        <v>0.93</v>
      </c>
      <c r="Y11" s="2">
        <v>22</v>
      </c>
      <c r="AA11" s="18" t="s">
        <v>26</v>
      </c>
    </row>
    <row r="12" spans="1:27" s="6" customFormat="1">
      <c r="A12" s="7" t="s">
        <v>7</v>
      </c>
      <c r="C12" s="27">
        <v>0.77</v>
      </c>
      <c r="D12" s="20">
        <v>1.98</v>
      </c>
      <c r="E12" s="9">
        <v>30</v>
      </c>
      <c r="G12" s="27">
        <v>1.1399999999999999</v>
      </c>
      <c r="H12" s="20">
        <v>1.6</v>
      </c>
      <c r="I12" s="9">
        <v>28</v>
      </c>
      <c r="K12" s="27">
        <v>1.69</v>
      </c>
      <c r="L12" s="20">
        <v>2.0499999999999998</v>
      </c>
      <c r="M12" s="9">
        <v>36</v>
      </c>
      <c r="O12" s="27">
        <v>1.1599999999999999</v>
      </c>
      <c r="P12" s="20">
        <v>1.51</v>
      </c>
      <c r="Q12" s="9">
        <v>31</v>
      </c>
      <c r="S12" s="27">
        <v>0.24</v>
      </c>
      <c r="T12" s="20">
        <v>1.04</v>
      </c>
      <c r="U12" s="9">
        <v>41</v>
      </c>
      <c r="W12" s="27">
        <v>0.38</v>
      </c>
      <c r="X12" s="20">
        <v>0.74</v>
      </c>
      <c r="Y12" s="2">
        <v>21</v>
      </c>
      <c r="AA12" s="18" t="s">
        <v>27</v>
      </c>
    </row>
    <row r="13" spans="1:27" s="6" customFormat="1">
      <c r="A13" s="7" t="s">
        <v>2</v>
      </c>
      <c r="C13" s="27">
        <v>0.47</v>
      </c>
      <c r="D13" s="20">
        <v>1.33</v>
      </c>
      <c r="E13" s="1">
        <v>30</v>
      </c>
      <c r="G13" s="27">
        <v>0.45</v>
      </c>
      <c r="H13" s="20">
        <v>1.4</v>
      </c>
      <c r="I13" s="9">
        <v>29</v>
      </c>
      <c r="K13" s="27">
        <v>1.1100000000000001</v>
      </c>
      <c r="L13" s="20">
        <v>1.47</v>
      </c>
      <c r="M13" s="9">
        <v>37</v>
      </c>
      <c r="O13" s="27">
        <v>0.69</v>
      </c>
      <c r="P13" s="20">
        <v>1.74</v>
      </c>
      <c r="Q13" s="9">
        <v>36</v>
      </c>
      <c r="S13" s="27">
        <v>0.27</v>
      </c>
      <c r="T13" s="20">
        <v>1.1399999999999999</v>
      </c>
      <c r="U13" s="9">
        <v>41</v>
      </c>
      <c r="W13" s="27">
        <v>0.09</v>
      </c>
      <c r="X13" s="20">
        <v>0.53</v>
      </c>
      <c r="Y13" s="2">
        <v>22</v>
      </c>
      <c r="AA13" s="18" t="s">
        <v>41</v>
      </c>
    </row>
    <row r="14" spans="1:27" s="6" customFormat="1">
      <c r="A14" s="7" t="s">
        <v>8</v>
      </c>
      <c r="C14" s="26">
        <v>0.13</v>
      </c>
      <c r="D14" s="19">
        <v>1.33</v>
      </c>
      <c r="E14" s="9">
        <v>30</v>
      </c>
      <c r="G14" s="27">
        <v>1.38</v>
      </c>
      <c r="H14" s="20">
        <v>2.27</v>
      </c>
      <c r="I14" s="9">
        <v>29</v>
      </c>
      <c r="K14" s="27">
        <v>1.59</v>
      </c>
      <c r="L14" s="20">
        <v>1.98</v>
      </c>
      <c r="M14" s="9">
        <v>37</v>
      </c>
      <c r="O14" s="27">
        <v>0.03</v>
      </c>
      <c r="P14" s="20">
        <v>1.54</v>
      </c>
      <c r="Q14" s="9">
        <v>36</v>
      </c>
      <c r="S14" s="27">
        <v>0.3</v>
      </c>
      <c r="T14" s="20">
        <v>0.92</v>
      </c>
      <c r="U14" s="9">
        <v>41</v>
      </c>
      <c r="W14" s="27">
        <v>0.3</v>
      </c>
      <c r="X14" s="20">
        <v>0.77</v>
      </c>
      <c r="Y14" s="2">
        <v>22</v>
      </c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>
        <v>0.1</v>
      </c>
      <c r="D16" s="20">
        <v>1.2</v>
      </c>
      <c r="E16" s="9">
        <v>30</v>
      </c>
      <c r="G16" s="27">
        <v>0.1</v>
      </c>
      <c r="H16" s="20">
        <v>0.84</v>
      </c>
      <c r="I16" s="9">
        <v>29</v>
      </c>
      <c r="K16" s="27">
        <v>0.41</v>
      </c>
      <c r="L16" s="20">
        <v>1.32</v>
      </c>
      <c r="M16" s="9">
        <v>37</v>
      </c>
      <c r="O16" s="27">
        <v>0.25</v>
      </c>
      <c r="P16" s="20">
        <v>1.3</v>
      </c>
      <c r="Q16" s="9">
        <v>36</v>
      </c>
      <c r="S16" s="27">
        <v>0.17</v>
      </c>
      <c r="T16" s="20">
        <v>0.88</v>
      </c>
      <c r="U16" s="9">
        <v>42</v>
      </c>
      <c r="W16" s="27">
        <v>0.05</v>
      </c>
      <c r="X16" s="20">
        <v>1.25</v>
      </c>
      <c r="Y16" s="9">
        <v>22</v>
      </c>
      <c r="AA16" s="18" t="s">
        <v>42</v>
      </c>
    </row>
    <row r="17" spans="1:27" s="6" customFormat="1">
      <c r="A17" s="7" t="s">
        <v>1</v>
      </c>
      <c r="C17" s="27">
        <v>0.1</v>
      </c>
      <c r="D17" s="20">
        <v>0.52</v>
      </c>
      <c r="E17" s="9">
        <v>15</v>
      </c>
      <c r="G17" s="27">
        <v>0.2</v>
      </c>
      <c r="H17" s="20">
        <v>1.1499999999999999</v>
      </c>
      <c r="I17" s="9">
        <v>17</v>
      </c>
      <c r="K17" s="27">
        <v>1.4</v>
      </c>
      <c r="L17" s="20">
        <v>1.27</v>
      </c>
      <c r="M17" s="9">
        <v>20</v>
      </c>
      <c r="O17" s="27">
        <v>0.5</v>
      </c>
      <c r="P17" s="20">
        <v>1.53</v>
      </c>
      <c r="Q17" s="9">
        <v>22</v>
      </c>
      <c r="S17" s="27">
        <v>0</v>
      </c>
      <c r="T17" s="20">
        <v>1.1000000000000001</v>
      </c>
      <c r="U17" s="9">
        <v>26</v>
      </c>
      <c r="W17" s="27">
        <v>0.4</v>
      </c>
      <c r="X17" s="20">
        <v>1.38</v>
      </c>
      <c r="Y17" s="9">
        <v>18</v>
      </c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20"/>
      <c r="I18" s="9"/>
      <c r="K18" s="27"/>
      <c r="L18" s="20"/>
      <c r="M18" s="9"/>
      <c r="O18" s="27"/>
      <c r="P18" s="20"/>
      <c r="Q18" s="9"/>
      <c r="S18" s="27"/>
      <c r="T18" s="20"/>
      <c r="U18" s="9"/>
      <c r="W18" s="27"/>
      <c r="X18" s="20"/>
      <c r="Y18" s="9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20"/>
      <c r="I20" s="9"/>
      <c r="K20" s="27"/>
      <c r="L20" s="20"/>
      <c r="M20" s="9"/>
      <c r="O20" s="27"/>
      <c r="P20" s="20"/>
      <c r="Q20" s="9"/>
      <c r="S20" s="27"/>
      <c r="T20" s="20"/>
      <c r="U20" s="9"/>
      <c r="W20" s="27"/>
      <c r="X20" s="20"/>
      <c r="Y20" s="9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20"/>
      <c r="I21" s="9"/>
      <c r="K21" s="27"/>
      <c r="L21" s="20"/>
      <c r="M21" s="9"/>
      <c r="O21" s="27"/>
      <c r="P21" s="20"/>
      <c r="Q21" s="9"/>
      <c r="S21" s="27"/>
      <c r="T21" s="20"/>
      <c r="U21" s="9"/>
      <c r="W21" s="27"/>
      <c r="X21" s="20"/>
      <c r="Y21" s="9"/>
      <c r="AA21" s="18" t="s">
        <v>30</v>
      </c>
    </row>
    <row r="22" spans="1:27" s="6" customFormat="1">
      <c r="A22" s="7" t="s">
        <v>3</v>
      </c>
      <c r="C22" s="27">
        <v>0.47</v>
      </c>
      <c r="D22" s="20">
        <v>1.17</v>
      </c>
      <c r="E22" s="9">
        <v>30</v>
      </c>
      <c r="G22" s="27">
        <v>1.34</v>
      </c>
      <c r="H22" s="20">
        <v>1.91</v>
      </c>
      <c r="I22" s="9">
        <v>29</v>
      </c>
      <c r="K22" s="27">
        <v>1.54</v>
      </c>
      <c r="L22" s="20">
        <v>1.64</v>
      </c>
      <c r="M22" s="9">
        <v>37</v>
      </c>
      <c r="O22" s="27">
        <v>0.4</v>
      </c>
      <c r="P22" s="20">
        <v>1.1100000000000001</v>
      </c>
      <c r="Q22" s="9">
        <v>36</v>
      </c>
      <c r="S22" s="27">
        <v>0.12</v>
      </c>
      <c r="T22" s="20">
        <v>0.98</v>
      </c>
      <c r="U22" s="9">
        <v>41</v>
      </c>
      <c r="W22" s="27">
        <v>0.2</v>
      </c>
      <c r="X22" s="20">
        <v>0.75</v>
      </c>
      <c r="Y22" s="9">
        <v>22</v>
      </c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>
        <v>0.17</v>
      </c>
      <c r="D27" s="20">
        <v>1.1499999999999999</v>
      </c>
      <c r="E27" s="9">
        <v>30</v>
      </c>
      <c r="G27" s="27">
        <v>1.24</v>
      </c>
      <c r="H27" s="20">
        <v>1.83</v>
      </c>
      <c r="I27" s="9">
        <v>29</v>
      </c>
      <c r="K27" s="27">
        <v>1.65</v>
      </c>
      <c r="L27" s="20">
        <v>1.64</v>
      </c>
      <c r="M27" s="9">
        <v>37</v>
      </c>
      <c r="O27" s="27">
        <v>0</v>
      </c>
      <c r="P27" s="20">
        <v>0.59</v>
      </c>
      <c r="Q27" s="9">
        <v>36</v>
      </c>
      <c r="S27" s="27">
        <v>0.05</v>
      </c>
      <c r="T27" s="20">
        <v>0.31</v>
      </c>
      <c r="U27" s="9">
        <v>41</v>
      </c>
      <c r="W27" s="27">
        <v>0.05</v>
      </c>
      <c r="X27" s="20">
        <v>0.21</v>
      </c>
      <c r="Y27" s="9">
        <v>22</v>
      </c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8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8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8"/>
      <c r="U30" s="9"/>
      <c r="W30" s="27"/>
      <c r="X30" s="8"/>
      <c r="Y30" s="2"/>
      <c r="AA30" s="18" t="s">
        <v>38</v>
      </c>
    </row>
    <row r="31" spans="1:27" s="6" customFormat="1">
      <c r="A31" s="7" t="s">
        <v>9</v>
      </c>
      <c r="C31" s="26">
        <v>0.8</v>
      </c>
      <c r="D31" s="19">
        <v>1.3</v>
      </c>
      <c r="E31" s="9">
        <v>30</v>
      </c>
      <c r="G31" s="27">
        <v>2.0299999999999998</v>
      </c>
      <c r="H31" s="20">
        <v>1.77</v>
      </c>
      <c r="I31" s="9">
        <v>30</v>
      </c>
      <c r="K31" s="27">
        <v>2.2400000000000002</v>
      </c>
      <c r="L31" s="20">
        <v>1.62</v>
      </c>
      <c r="M31" s="9">
        <v>37</v>
      </c>
      <c r="O31" s="27">
        <v>0.27</v>
      </c>
      <c r="P31" s="20">
        <v>1.1000000000000001</v>
      </c>
      <c r="Q31" s="9">
        <v>37</v>
      </c>
      <c r="S31" s="27">
        <v>0.17</v>
      </c>
      <c r="T31" s="20">
        <v>0.59</v>
      </c>
      <c r="U31" s="9">
        <v>41</v>
      </c>
      <c r="W31" s="27">
        <v>0.1</v>
      </c>
      <c r="X31" s="20">
        <v>0.38</v>
      </c>
      <c r="Y31" s="9">
        <v>22</v>
      </c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69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35" t="s">
        <v>25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AA4" s="16"/>
    </row>
    <row r="5" spans="1:27" s="6" customFormat="1">
      <c r="A5" s="13"/>
      <c r="C5" s="35" t="s">
        <v>52</v>
      </c>
      <c r="D5" s="35"/>
      <c r="E5" s="35"/>
      <c r="G5" s="35" t="s">
        <v>53</v>
      </c>
      <c r="H5" s="35"/>
      <c r="I5" s="35"/>
      <c r="K5" s="35" t="s">
        <v>54</v>
      </c>
      <c r="L5" s="35"/>
      <c r="M5" s="35"/>
      <c r="O5" s="35" t="s">
        <v>55</v>
      </c>
      <c r="P5" s="35"/>
      <c r="Q5" s="35"/>
      <c r="S5" s="35" t="s">
        <v>56</v>
      </c>
      <c r="T5" s="35"/>
      <c r="U5" s="35"/>
      <c r="W5" s="34" t="s">
        <v>57</v>
      </c>
      <c r="X5" s="34"/>
      <c r="Y5" s="34"/>
      <c r="AA5" s="16"/>
    </row>
    <row r="6" spans="1:27" s="10" customFormat="1">
      <c r="A6" s="23" t="s">
        <v>47</v>
      </c>
      <c r="C6" s="28" t="s">
        <v>64</v>
      </c>
      <c r="D6" s="22" t="s">
        <v>65</v>
      </c>
      <c r="E6" s="12" t="s">
        <v>66</v>
      </c>
      <c r="G6" s="28" t="s">
        <v>64</v>
      </c>
      <c r="H6" s="22" t="s">
        <v>65</v>
      </c>
      <c r="I6" s="12" t="s">
        <v>66</v>
      </c>
      <c r="K6" s="28" t="s">
        <v>64</v>
      </c>
      <c r="L6" s="22" t="s">
        <v>65</v>
      </c>
      <c r="M6" s="12" t="s">
        <v>66</v>
      </c>
      <c r="O6" s="28" t="s">
        <v>64</v>
      </c>
      <c r="P6" s="22" t="s">
        <v>65</v>
      </c>
      <c r="Q6" s="12" t="s">
        <v>66</v>
      </c>
      <c r="S6" s="28" t="s">
        <v>64</v>
      </c>
      <c r="T6" s="22" t="s">
        <v>65</v>
      </c>
      <c r="U6" s="12" t="s">
        <v>66</v>
      </c>
      <c r="W6" s="28" t="s">
        <v>64</v>
      </c>
      <c r="X6" s="22" t="s">
        <v>65</v>
      </c>
      <c r="Y6" s="12" t="s">
        <v>66</v>
      </c>
      <c r="AA6" s="17"/>
    </row>
    <row r="7" spans="1:27" s="10" customFormat="1" ht="6" customHeight="1">
      <c r="A7" s="23"/>
      <c r="C7" s="28"/>
      <c r="D7" s="22"/>
      <c r="E7" s="12"/>
      <c r="G7" s="28"/>
      <c r="H7" s="22"/>
      <c r="I7" s="12"/>
      <c r="K7" s="28"/>
      <c r="L7" s="22"/>
      <c r="M7" s="12"/>
      <c r="O7" s="28"/>
      <c r="P7" s="22"/>
      <c r="Q7" s="12"/>
      <c r="S7" s="28"/>
      <c r="T7" s="22"/>
      <c r="U7" s="12"/>
      <c r="W7" s="28"/>
      <c r="X7" s="22"/>
      <c r="Y7" s="12"/>
      <c r="AA7" s="17"/>
    </row>
    <row r="8" spans="1:27" s="6" customFormat="1">
      <c r="A8" s="6" t="s">
        <v>10</v>
      </c>
      <c r="C8" s="27">
        <v>0.78</v>
      </c>
      <c r="D8" s="20">
        <v>1.57</v>
      </c>
      <c r="E8" s="1">
        <v>288</v>
      </c>
      <c r="G8" s="27">
        <v>1.03</v>
      </c>
      <c r="H8" s="20">
        <v>1.76</v>
      </c>
      <c r="I8" s="2">
        <v>817</v>
      </c>
      <c r="K8" s="27">
        <v>1.24</v>
      </c>
      <c r="L8" s="8">
        <v>1.58</v>
      </c>
      <c r="M8" s="1">
        <v>259</v>
      </c>
      <c r="O8" s="27">
        <v>0</v>
      </c>
      <c r="P8" s="20">
        <v>1.46</v>
      </c>
      <c r="Q8" s="1">
        <v>229</v>
      </c>
      <c r="S8" s="26">
        <v>-0.02</v>
      </c>
      <c r="T8" s="19">
        <v>0.73</v>
      </c>
      <c r="U8" s="1">
        <v>161</v>
      </c>
      <c r="W8" s="26">
        <v>0</v>
      </c>
      <c r="X8" s="19">
        <v>0.81</v>
      </c>
      <c r="Y8" s="1">
        <v>525</v>
      </c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>
        <v>0.71</v>
      </c>
      <c r="D10" s="20">
        <v>1.25</v>
      </c>
      <c r="E10" s="9">
        <v>41</v>
      </c>
      <c r="G10" s="27">
        <v>1.21</v>
      </c>
      <c r="H10" s="8">
        <v>1.44</v>
      </c>
      <c r="I10" s="9">
        <v>117</v>
      </c>
      <c r="K10" s="27">
        <v>0.54</v>
      </c>
      <c r="L10" s="8">
        <v>1.63</v>
      </c>
      <c r="M10" s="9">
        <v>37</v>
      </c>
      <c r="O10" s="27">
        <v>0.24</v>
      </c>
      <c r="P10" s="20">
        <v>0.99</v>
      </c>
      <c r="Q10" s="9">
        <v>34</v>
      </c>
      <c r="S10" s="26">
        <v>0.5</v>
      </c>
      <c r="T10" s="19">
        <v>1.04</v>
      </c>
      <c r="U10" s="8">
        <v>23</v>
      </c>
      <c r="W10" s="26">
        <v>0.3</v>
      </c>
      <c r="X10" s="19">
        <v>0.8</v>
      </c>
      <c r="Y10" s="2">
        <v>75</v>
      </c>
      <c r="AA10" s="18" t="s">
        <v>40</v>
      </c>
    </row>
    <row r="11" spans="1:27" s="6" customFormat="1">
      <c r="A11" s="7" t="s">
        <v>6</v>
      </c>
      <c r="C11" s="27">
        <v>0.1</v>
      </c>
      <c r="D11" s="20">
        <v>1.04</v>
      </c>
      <c r="E11" s="9">
        <v>41</v>
      </c>
      <c r="G11" s="27">
        <v>0.43</v>
      </c>
      <c r="H11" s="8">
        <v>1.83</v>
      </c>
      <c r="I11" s="9">
        <v>116</v>
      </c>
      <c r="K11" s="27">
        <v>0.78</v>
      </c>
      <c r="L11" s="8">
        <v>1.36</v>
      </c>
      <c r="M11" s="9">
        <v>37</v>
      </c>
      <c r="O11" s="27">
        <v>0.61</v>
      </c>
      <c r="P11" s="20">
        <v>1.58</v>
      </c>
      <c r="Q11" s="9">
        <v>33</v>
      </c>
      <c r="S11" s="26">
        <v>0.1</v>
      </c>
      <c r="T11" s="19">
        <v>1.01</v>
      </c>
      <c r="U11" s="8">
        <v>23</v>
      </c>
      <c r="W11" s="26">
        <v>0.1</v>
      </c>
      <c r="X11" s="19">
        <v>0.57999999999999996</v>
      </c>
      <c r="Y11" s="2">
        <v>75</v>
      </c>
      <c r="AA11" s="18" t="s">
        <v>26</v>
      </c>
    </row>
    <row r="12" spans="1:27" s="6" customFormat="1">
      <c r="A12" s="7" t="s">
        <v>7</v>
      </c>
      <c r="C12" s="27">
        <v>0.8</v>
      </c>
      <c r="D12" s="20">
        <v>1.89</v>
      </c>
      <c r="E12" s="9">
        <v>41</v>
      </c>
      <c r="G12" s="27">
        <v>1.1499999999999999</v>
      </c>
      <c r="H12" s="8">
        <v>1.92</v>
      </c>
      <c r="I12" s="9">
        <v>116</v>
      </c>
      <c r="K12" s="27">
        <v>1.24</v>
      </c>
      <c r="L12" s="8">
        <v>2.0099999999999998</v>
      </c>
      <c r="M12" s="9">
        <v>37</v>
      </c>
      <c r="O12" s="27">
        <v>0.46</v>
      </c>
      <c r="P12" s="20">
        <v>2.15</v>
      </c>
      <c r="Q12" s="9">
        <v>28</v>
      </c>
      <c r="S12" s="26">
        <v>0.26</v>
      </c>
      <c r="T12" s="19">
        <v>0.54</v>
      </c>
      <c r="U12" s="8">
        <v>23</v>
      </c>
      <c r="W12" s="26">
        <v>0.37</v>
      </c>
      <c r="X12" s="19">
        <v>1.01</v>
      </c>
      <c r="Y12" s="2">
        <v>75</v>
      </c>
      <c r="AA12" s="18" t="s">
        <v>27</v>
      </c>
    </row>
    <row r="13" spans="1:27" s="6" customFormat="1">
      <c r="A13" s="7" t="s">
        <v>2</v>
      </c>
      <c r="C13" s="27">
        <v>0.17</v>
      </c>
      <c r="D13" s="20">
        <v>1.66</v>
      </c>
      <c r="E13" s="9">
        <v>41</v>
      </c>
      <c r="G13" s="27">
        <v>0.56999999999999995</v>
      </c>
      <c r="H13" s="8">
        <v>1.71</v>
      </c>
      <c r="I13" s="9">
        <v>116</v>
      </c>
      <c r="K13" s="27">
        <v>0.76</v>
      </c>
      <c r="L13" s="8">
        <v>1.66</v>
      </c>
      <c r="M13" s="9">
        <v>37</v>
      </c>
      <c r="O13" s="27">
        <v>0.52</v>
      </c>
      <c r="P13" s="20">
        <v>1.95</v>
      </c>
      <c r="Q13" s="9">
        <v>33</v>
      </c>
      <c r="S13" s="26">
        <v>0</v>
      </c>
      <c r="T13" s="19">
        <v>0.85</v>
      </c>
      <c r="U13" s="8">
        <v>23</v>
      </c>
      <c r="W13" s="26">
        <v>0.1</v>
      </c>
      <c r="X13" s="19">
        <v>0.56000000000000005</v>
      </c>
      <c r="Y13" s="2">
        <v>75</v>
      </c>
      <c r="AA13" s="18" t="s">
        <v>41</v>
      </c>
    </row>
    <row r="14" spans="1:27" s="6" customFormat="1">
      <c r="A14" s="7" t="s">
        <v>8</v>
      </c>
      <c r="C14" s="26"/>
      <c r="D14" s="19"/>
      <c r="E14" s="9"/>
      <c r="G14" s="27"/>
      <c r="H14" s="20"/>
      <c r="I14" s="9"/>
      <c r="K14" s="27"/>
      <c r="L14" s="20"/>
      <c r="M14" s="9"/>
      <c r="O14" s="27"/>
      <c r="P14" s="20"/>
      <c r="Q14" s="9"/>
      <c r="S14" s="27"/>
      <c r="T14" s="20"/>
      <c r="U14" s="9"/>
      <c r="W14" s="27"/>
      <c r="X14" s="20"/>
      <c r="Y14" s="2"/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>
        <v>0.66</v>
      </c>
      <c r="D18" s="20">
        <v>1.3</v>
      </c>
      <c r="E18" s="9">
        <v>41</v>
      </c>
      <c r="G18" s="27">
        <v>0.96</v>
      </c>
      <c r="H18" s="8">
        <v>1.77</v>
      </c>
      <c r="I18" s="9">
        <v>115</v>
      </c>
      <c r="K18" s="27">
        <v>1.51</v>
      </c>
      <c r="L18" s="8">
        <v>1.41</v>
      </c>
      <c r="M18" s="9">
        <v>37</v>
      </c>
      <c r="O18" s="27">
        <v>0.03</v>
      </c>
      <c r="P18" s="20">
        <v>1.02</v>
      </c>
      <c r="Q18" s="9">
        <v>33</v>
      </c>
      <c r="S18" s="27">
        <v>0</v>
      </c>
      <c r="T18" s="20">
        <v>0</v>
      </c>
      <c r="U18" s="9">
        <v>23</v>
      </c>
      <c r="W18" s="26">
        <v>0.03</v>
      </c>
      <c r="X18" s="19">
        <v>0.7</v>
      </c>
      <c r="Y18" s="2">
        <v>75</v>
      </c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>
        <v>2.0699999999999998</v>
      </c>
      <c r="D20" s="20">
        <v>1.28</v>
      </c>
      <c r="E20" s="9">
        <v>42</v>
      </c>
      <c r="G20" s="27">
        <v>1.91</v>
      </c>
      <c r="H20" s="8">
        <v>1.58</v>
      </c>
      <c r="I20" s="9">
        <v>121</v>
      </c>
      <c r="K20" s="27">
        <v>2.11</v>
      </c>
      <c r="L20" s="8">
        <v>1.05</v>
      </c>
      <c r="M20" s="9">
        <v>37</v>
      </c>
      <c r="O20" s="27">
        <v>0.21</v>
      </c>
      <c r="P20" s="20">
        <v>1.07</v>
      </c>
      <c r="Q20" s="9">
        <v>34</v>
      </c>
      <c r="S20" s="26">
        <v>0.13</v>
      </c>
      <c r="T20" s="19">
        <v>0.63</v>
      </c>
      <c r="U20" s="8">
        <v>23</v>
      </c>
      <c r="W20" s="26">
        <v>0</v>
      </c>
      <c r="X20" s="19">
        <v>0.87</v>
      </c>
      <c r="Y20" s="2">
        <v>75</v>
      </c>
      <c r="AA20" s="18" t="s">
        <v>44</v>
      </c>
    </row>
    <row r="21" spans="1:27" s="6" customFormat="1">
      <c r="A21" s="7" t="s">
        <v>13</v>
      </c>
      <c r="C21" s="27">
        <v>0.93</v>
      </c>
      <c r="D21" s="20">
        <v>1.68</v>
      </c>
      <c r="E21" s="9">
        <v>41</v>
      </c>
      <c r="G21" s="27">
        <v>0.97</v>
      </c>
      <c r="H21" s="8">
        <v>1.66</v>
      </c>
      <c r="I21" s="9">
        <v>116</v>
      </c>
      <c r="K21" s="27">
        <v>1.7</v>
      </c>
      <c r="L21" s="8">
        <v>1.24</v>
      </c>
      <c r="M21" s="9">
        <v>37</v>
      </c>
      <c r="O21" s="27">
        <v>0.03</v>
      </c>
      <c r="P21" s="20">
        <v>0.87</v>
      </c>
      <c r="Q21" s="9">
        <v>34</v>
      </c>
      <c r="S21" s="26">
        <v>0.04</v>
      </c>
      <c r="T21" s="19">
        <v>0.21</v>
      </c>
      <c r="U21" s="8">
        <v>23</v>
      </c>
      <c r="W21" s="26">
        <v>0.04</v>
      </c>
      <c r="X21" s="19">
        <v>0.92</v>
      </c>
      <c r="Y21" s="2">
        <v>75</v>
      </c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20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20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20"/>
      <c r="U30" s="9"/>
      <c r="W30" s="27"/>
      <c r="X30" s="20"/>
      <c r="Y30" s="2"/>
      <c r="AA30" s="18" t="s">
        <v>38</v>
      </c>
    </row>
    <row r="31" spans="1:27" s="6" customFormat="1">
      <c r="A31" s="7" t="s">
        <v>9</v>
      </c>
      <c r="C31" s="26"/>
      <c r="D31" s="19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A2" sqref="A2:XFD2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70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35" t="s">
        <v>50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AA4" s="16"/>
    </row>
    <row r="5" spans="1:27" s="6" customFormat="1">
      <c r="A5" s="13"/>
      <c r="C5" s="35" t="s">
        <v>52</v>
      </c>
      <c r="D5" s="35"/>
      <c r="E5" s="35"/>
      <c r="G5" s="35" t="s">
        <v>53</v>
      </c>
      <c r="H5" s="35"/>
      <c r="I5" s="35"/>
      <c r="K5" s="35" t="s">
        <v>54</v>
      </c>
      <c r="L5" s="35"/>
      <c r="M5" s="35"/>
      <c r="O5" s="35" t="s">
        <v>55</v>
      </c>
      <c r="P5" s="35"/>
      <c r="Q5" s="35"/>
      <c r="S5" s="35" t="s">
        <v>56</v>
      </c>
      <c r="T5" s="35"/>
      <c r="U5" s="35"/>
      <c r="W5" s="34" t="s">
        <v>57</v>
      </c>
      <c r="X5" s="34"/>
      <c r="Y5" s="34"/>
      <c r="AA5" s="16"/>
    </row>
    <row r="6" spans="1:27" s="10" customFormat="1">
      <c r="A6" s="24" t="s">
        <v>47</v>
      </c>
      <c r="C6" s="28" t="s">
        <v>64</v>
      </c>
      <c r="D6" s="25" t="s">
        <v>65</v>
      </c>
      <c r="E6" s="12" t="s">
        <v>66</v>
      </c>
      <c r="G6" s="28" t="s">
        <v>64</v>
      </c>
      <c r="H6" s="25" t="s">
        <v>65</v>
      </c>
      <c r="I6" s="12" t="s">
        <v>66</v>
      </c>
      <c r="K6" s="28" t="s">
        <v>64</v>
      </c>
      <c r="L6" s="25" t="s">
        <v>65</v>
      </c>
      <c r="M6" s="12" t="s">
        <v>66</v>
      </c>
      <c r="O6" s="28" t="s">
        <v>64</v>
      </c>
      <c r="P6" s="25" t="s">
        <v>65</v>
      </c>
      <c r="Q6" s="12" t="s">
        <v>66</v>
      </c>
      <c r="S6" s="28" t="s">
        <v>64</v>
      </c>
      <c r="T6" s="25" t="s">
        <v>65</v>
      </c>
      <c r="U6" s="12" t="s">
        <v>66</v>
      </c>
      <c r="W6" s="28" t="s">
        <v>64</v>
      </c>
      <c r="X6" s="25" t="s">
        <v>65</v>
      </c>
      <c r="Y6" s="12" t="s">
        <v>66</v>
      </c>
      <c r="AA6" s="17"/>
    </row>
    <row r="7" spans="1:27" s="10" customFormat="1" ht="6" customHeight="1">
      <c r="A7" s="24"/>
      <c r="C7" s="28"/>
      <c r="D7" s="25"/>
      <c r="E7" s="12"/>
      <c r="G7" s="28"/>
      <c r="H7" s="25"/>
      <c r="I7" s="12"/>
      <c r="K7" s="28"/>
      <c r="L7" s="25"/>
      <c r="M7" s="12"/>
      <c r="O7" s="28"/>
      <c r="P7" s="25"/>
      <c r="Q7" s="12"/>
      <c r="S7" s="28"/>
      <c r="T7" s="25"/>
      <c r="U7" s="12"/>
      <c r="W7" s="28"/>
      <c r="X7" s="25"/>
      <c r="Y7" s="12"/>
      <c r="AA7" s="17"/>
    </row>
    <row r="8" spans="1:27" s="6" customFormat="1">
      <c r="A8" s="6" t="s">
        <v>10</v>
      </c>
      <c r="C8" s="27"/>
      <c r="D8" s="20"/>
      <c r="E8" s="1"/>
      <c r="G8" s="27"/>
      <c r="H8" s="20"/>
      <c r="I8" s="2"/>
      <c r="K8" s="27"/>
      <c r="L8" s="8"/>
      <c r="M8" s="1"/>
      <c r="O8" s="27"/>
      <c r="P8" s="20"/>
      <c r="Q8" s="1"/>
      <c r="S8" s="26"/>
      <c r="T8" s="19"/>
      <c r="U8" s="1"/>
      <c r="W8" s="26"/>
      <c r="X8" s="19"/>
      <c r="Y8" s="1"/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/>
      <c r="D10" s="20"/>
      <c r="E10" s="9"/>
      <c r="G10" s="27"/>
      <c r="H10" s="8"/>
      <c r="I10" s="9"/>
      <c r="K10" s="27"/>
      <c r="L10" s="8"/>
      <c r="M10" s="9"/>
      <c r="O10" s="27"/>
      <c r="P10" s="20"/>
      <c r="Q10" s="9"/>
      <c r="S10" s="26"/>
      <c r="T10" s="19"/>
      <c r="U10" s="8"/>
      <c r="W10" s="26"/>
      <c r="X10" s="19"/>
      <c r="Y10" s="2"/>
      <c r="AA10" s="18" t="s">
        <v>40</v>
      </c>
    </row>
    <row r="11" spans="1:27" s="6" customFormat="1">
      <c r="A11" s="7" t="s">
        <v>6</v>
      </c>
      <c r="C11" s="27"/>
      <c r="D11" s="20"/>
      <c r="E11" s="9"/>
      <c r="G11" s="27"/>
      <c r="H11" s="8"/>
      <c r="I11" s="9"/>
      <c r="K11" s="27"/>
      <c r="L11" s="8"/>
      <c r="M11" s="9"/>
      <c r="O11" s="27"/>
      <c r="P11" s="20"/>
      <c r="Q11" s="9"/>
      <c r="S11" s="26"/>
      <c r="T11" s="19"/>
      <c r="U11" s="8"/>
      <c r="W11" s="26"/>
      <c r="X11" s="19"/>
      <c r="Y11" s="2"/>
      <c r="AA11" s="18" t="s">
        <v>26</v>
      </c>
    </row>
    <row r="12" spans="1:27" s="6" customFormat="1">
      <c r="A12" s="7" t="s">
        <v>7</v>
      </c>
      <c r="C12" s="27"/>
      <c r="D12" s="20"/>
      <c r="E12" s="9"/>
      <c r="G12" s="27"/>
      <c r="H12" s="8"/>
      <c r="I12" s="9"/>
      <c r="K12" s="27"/>
      <c r="L12" s="8"/>
      <c r="M12" s="9"/>
      <c r="O12" s="27"/>
      <c r="P12" s="20"/>
      <c r="Q12" s="9"/>
      <c r="S12" s="26"/>
      <c r="T12" s="19"/>
      <c r="U12" s="8"/>
      <c r="W12" s="26"/>
      <c r="X12" s="19"/>
      <c r="Y12" s="2"/>
      <c r="AA12" s="18" t="s">
        <v>27</v>
      </c>
    </row>
    <row r="13" spans="1:27" s="6" customFormat="1">
      <c r="A13" s="7" t="s">
        <v>2</v>
      </c>
      <c r="C13" s="27"/>
      <c r="D13" s="20"/>
      <c r="E13" s="9"/>
      <c r="G13" s="27"/>
      <c r="H13" s="8"/>
      <c r="I13" s="9"/>
      <c r="K13" s="27"/>
      <c r="L13" s="8"/>
      <c r="M13" s="9"/>
      <c r="O13" s="27"/>
      <c r="P13" s="20"/>
      <c r="Q13" s="9"/>
      <c r="S13" s="26"/>
      <c r="T13" s="19"/>
      <c r="U13" s="8"/>
      <c r="W13" s="26"/>
      <c r="X13" s="19"/>
      <c r="Y13" s="2"/>
      <c r="AA13" s="18" t="s">
        <v>41</v>
      </c>
    </row>
    <row r="14" spans="1:27" s="6" customFormat="1">
      <c r="A14" s="7" t="s">
        <v>8</v>
      </c>
      <c r="C14" s="26"/>
      <c r="D14" s="19"/>
      <c r="E14" s="9"/>
      <c r="G14" s="27"/>
      <c r="H14" s="20"/>
      <c r="I14" s="9"/>
      <c r="K14" s="27"/>
      <c r="L14" s="20"/>
      <c r="M14" s="9"/>
      <c r="O14" s="27"/>
      <c r="P14" s="20"/>
      <c r="Q14" s="9"/>
      <c r="S14" s="27"/>
      <c r="T14" s="20"/>
      <c r="U14" s="9"/>
      <c r="W14" s="27"/>
      <c r="X14" s="20"/>
      <c r="Y14" s="2"/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8"/>
      <c r="I18" s="9"/>
      <c r="K18" s="27"/>
      <c r="L18" s="8"/>
      <c r="M18" s="9"/>
      <c r="O18" s="27"/>
      <c r="P18" s="20"/>
      <c r="Q18" s="9"/>
      <c r="S18" s="27"/>
      <c r="T18" s="20"/>
      <c r="U18" s="9"/>
      <c r="W18" s="26"/>
      <c r="X18" s="19"/>
      <c r="Y18" s="2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8"/>
      <c r="I20" s="9"/>
      <c r="K20" s="27"/>
      <c r="L20" s="8"/>
      <c r="M20" s="9"/>
      <c r="O20" s="27"/>
      <c r="P20" s="20"/>
      <c r="Q20" s="9"/>
      <c r="S20" s="26"/>
      <c r="T20" s="19"/>
      <c r="U20" s="8"/>
      <c r="W20" s="26"/>
      <c r="X20" s="19"/>
      <c r="Y20" s="2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8"/>
      <c r="I21" s="9"/>
      <c r="K21" s="27"/>
      <c r="L21" s="8"/>
      <c r="M21" s="9"/>
      <c r="O21" s="27"/>
      <c r="P21" s="20"/>
      <c r="Q21" s="9"/>
      <c r="S21" s="26"/>
      <c r="T21" s="19"/>
      <c r="U21" s="8"/>
      <c r="W21" s="26"/>
      <c r="X21" s="19"/>
      <c r="Y21" s="2"/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20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20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20"/>
      <c r="U30" s="9"/>
      <c r="W30" s="27"/>
      <c r="X30" s="20"/>
      <c r="Y30" s="2"/>
      <c r="AA30" s="18" t="s">
        <v>38</v>
      </c>
    </row>
    <row r="31" spans="1:27" s="6" customFormat="1">
      <c r="A31" s="7" t="s">
        <v>9</v>
      </c>
      <c r="C31" s="26"/>
      <c r="D31" s="19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5"/>
  <sheetViews>
    <sheetView workbookViewId="0">
      <selection activeCell="C10" sqref="C10"/>
    </sheetView>
  </sheetViews>
  <sheetFormatPr defaultRowHeight="14.4"/>
  <cols>
    <col min="1" max="1" width="23.109375" style="15" customWidth="1"/>
    <col min="2" max="2" width="1.44140625" customWidth="1"/>
    <col min="3" max="3" width="8.21875" style="26" customWidth="1"/>
    <col min="4" max="4" width="8.21875" style="19" customWidth="1"/>
    <col min="5" max="5" width="8.21875" style="2" customWidth="1"/>
    <col min="6" max="6" width="1.44140625" customWidth="1"/>
    <col min="7" max="7" width="8.21875" style="26" customWidth="1"/>
    <col min="8" max="8" width="8.21875" style="19" customWidth="1"/>
    <col min="9" max="9" width="8.21875" style="2" customWidth="1"/>
    <col min="10" max="10" width="1.44140625" customWidth="1"/>
    <col min="11" max="11" width="8.21875" style="26" customWidth="1"/>
    <col min="12" max="12" width="8.21875" style="19" customWidth="1"/>
    <col min="13" max="13" width="8.21875" style="2" customWidth="1"/>
    <col min="14" max="14" width="1.44140625" customWidth="1"/>
    <col min="15" max="15" width="8.21875" style="26" customWidth="1"/>
    <col min="16" max="16" width="8.21875" style="19" customWidth="1"/>
    <col min="17" max="17" width="8.21875" style="2" customWidth="1"/>
    <col min="18" max="18" width="1.44140625" customWidth="1"/>
    <col min="19" max="19" width="8.21875" style="26" customWidth="1"/>
    <col min="20" max="20" width="8.21875" style="19" customWidth="1"/>
    <col min="21" max="21" width="8.21875" style="2" customWidth="1"/>
    <col min="22" max="22" width="1.44140625" customWidth="1"/>
    <col min="23" max="23" width="8.21875" style="26" customWidth="1"/>
    <col min="24" max="24" width="8.21875" style="19" customWidth="1"/>
    <col min="25" max="25" width="8.21875" style="2" customWidth="1"/>
    <col min="26" max="26" width="1.44140625" customWidth="1"/>
    <col min="27" max="27" width="4.6640625" style="16" customWidth="1"/>
  </cols>
  <sheetData>
    <row r="1" spans="1:27" ht="18">
      <c r="A1" s="3" t="s">
        <v>71</v>
      </c>
      <c r="B1" s="4"/>
      <c r="E1" s="1"/>
      <c r="F1" s="4"/>
      <c r="I1" s="1"/>
      <c r="J1" s="4"/>
      <c r="M1" s="1"/>
      <c r="N1" s="4"/>
      <c r="Q1" s="1"/>
      <c r="R1" s="4"/>
      <c r="U1" s="1"/>
      <c r="V1" s="4"/>
      <c r="Y1" s="1"/>
      <c r="Z1" s="4"/>
      <c r="AA1" s="4"/>
    </row>
    <row r="2" spans="1:27" ht="18">
      <c r="A2" s="3"/>
      <c r="B2" s="4"/>
      <c r="E2" s="1"/>
      <c r="F2" s="4"/>
      <c r="I2" s="1"/>
      <c r="J2" s="4"/>
      <c r="M2" s="1"/>
      <c r="N2" s="4"/>
      <c r="Q2" s="1"/>
      <c r="R2" s="4"/>
      <c r="U2" s="1"/>
      <c r="V2" s="4"/>
      <c r="Y2" s="1"/>
      <c r="Z2" s="4"/>
      <c r="AA2" s="4"/>
    </row>
    <row r="3" spans="1:27" s="6" customFormat="1" ht="9" customHeight="1">
      <c r="A3" s="13"/>
      <c r="C3" s="27"/>
      <c r="D3" s="20"/>
      <c r="E3" s="9"/>
      <c r="G3" s="27"/>
      <c r="H3" s="20"/>
      <c r="I3" s="9"/>
      <c r="K3" s="27"/>
      <c r="L3" s="20"/>
      <c r="M3" s="9"/>
      <c r="O3" s="27"/>
      <c r="P3" s="20"/>
      <c r="Q3" s="9"/>
      <c r="S3" s="27"/>
      <c r="T3" s="20"/>
      <c r="U3" s="9"/>
      <c r="W3" s="27"/>
      <c r="X3" s="20"/>
      <c r="Y3" s="9"/>
      <c r="AA3" s="16"/>
    </row>
    <row r="4" spans="1:27" s="6" customFormat="1">
      <c r="A4" s="13"/>
      <c r="C4" s="35" t="s">
        <v>51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AA4" s="16"/>
    </row>
    <row r="5" spans="1:27" s="6" customFormat="1">
      <c r="A5" s="13"/>
      <c r="C5" s="35" t="s">
        <v>52</v>
      </c>
      <c r="D5" s="35"/>
      <c r="E5" s="35"/>
      <c r="G5" s="35" t="s">
        <v>53</v>
      </c>
      <c r="H5" s="35"/>
      <c r="I5" s="35"/>
      <c r="K5" s="35" t="s">
        <v>54</v>
      </c>
      <c r="L5" s="35"/>
      <c r="M5" s="35"/>
      <c r="O5" s="35" t="s">
        <v>55</v>
      </c>
      <c r="P5" s="35"/>
      <c r="Q5" s="35"/>
      <c r="S5" s="35" t="s">
        <v>56</v>
      </c>
      <c r="T5" s="35"/>
      <c r="U5" s="35"/>
      <c r="W5" s="34" t="s">
        <v>57</v>
      </c>
      <c r="X5" s="34"/>
      <c r="Y5" s="34"/>
      <c r="AA5" s="16"/>
    </row>
    <row r="6" spans="1:27" s="10" customFormat="1">
      <c r="A6" s="24" t="s">
        <v>47</v>
      </c>
      <c r="C6" s="28" t="s">
        <v>64</v>
      </c>
      <c r="D6" s="25" t="s">
        <v>65</v>
      </c>
      <c r="E6" s="12" t="s">
        <v>66</v>
      </c>
      <c r="G6" s="28" t="s">
        <v>64</v>
      </c>
      <c r="H6" s="25" t="s">
        <v>65</v>
      </c>
      <c r="I6" s="12" t="s">
        <v>66</v>
      </c>
      <c r="K6" s="28" t="s">
        <v>64</v>
      </c>
      <c r="L6" s="25" t="s">
        <v>65</v>
      </c>
      <c r="M6" s="12" t="s">
        <v>66</v>
      </c>
      <c r="O6" s="28" t="s">
        <v>64</v>
      </c>
      <c r="P6" s="25" t="s">
        <v>65</v>
      </c>
      <c r="Q6" s="12" t="s">
        <v>66</v>
      </c>
      <c r="S6" s="28" t="s">
        <v>64</v>
      </c>
      <c r="T6" s="25" t="s">
        <v>65</v>
      </c>
      <c r="U6" s="12" t="s">
        <v>66</v>
      </c>
      <c r="W6" s="28" t="s">
        <v>64</v>
      </c>
      <c r="X6" s="25" t="s">
        <v>65</v>
      </c>
      <c r="Y6" s="12" t="s">
        <v>66</v>
      </c>
      <c r="AA6" s="17"/>
    </row>
    <row r="7" spans="1:27" s="10" customFormat="1" ht="6" customHeight="1">
      <c r="A7" s="24"/>
      <c r="C7" s="28"/>
      <c r="D7" s="25"/>
      <c r="E7" s="12"/>
      <c r="G7" s="28"/>
      <c r="H7" s="25"/>
      <c r="I7" s="12"/>
      <c r="K7" s="28"/>
      <c r="L7" s="25"/>
      <c r="M7" s="12"/>
      <c r="O7" s="28"/>
      <c r="P7" s="25"/>
      <c r="Q7" s="12"/>
      <c r="S7" s="28"/>
      <c r="T7" s="25"/>
      <c r="U7" s="12"/>
      <c r="W7" s="28"/>
      <c r="X7" s="25"/>
      <c r="Y7" s="12"/>
      <c r="AA7" s="17"/>
    </row>
    <row r="8" spans="1:27" s="6" customFormat="1">
      <c r="A8" s="6" t="s">
        <v>10</v>
      </c>
      <c r="C8" s="27"/>
      <c r="D8" s="20"/>
      <c r="E8" s="1"/>
      <c r="G8" s="27"/>
      <c r="H8" s="20"/>
      <c r="I8" s="2"/>
      <c r="K8" s="27"/>
      <c r="L8" s="8"/>
      <c r="M8" s="1"/>
      <c r="O8" s="27"/>
      <c r="P8" s="20"/>
      <c r="Q8" s="1"/>
      <c r="S8" s="26"/>
      <c r="T8" s="19"/>
      <c r="U8" s="1"/>
      <c r="W8" s="26"/>
      <c r="X8" s="19"/>
      <c r="Y8" s="1"/>
      <c r="AA8" s="16" t="s">
        <v>10</v>
      </c>
    </row>
    <row r="9" spans="1:27" s="6" customFormat="1" ht="6" customHeight="1">
      <c r="C9" s="27"/>
      <c r="D9" s="20"/>
      <c r="E9" s="9"/>
      <c r="G9" s="27"/>
      <c r="H9" s="20"/>
      <c r="I9" s="9"/>
      <c r="K9" s="27"/>
      <c r="L9" s="20"/>
      <c r="M9" s="9"/>
      <c r="O9" s="27"/>
      <c r="P9" s="20"/>
      <c r="Q9" s="9"/>
      <c r="S9" s="27"/>
      <c r="T9" s="20"/>
      <c r="U9" s="9"/>
      <c r="W9" s="27"/>
      <c r="X9" s="20"/>
      <c r="Y9" s="9"/>
      <c r="AA9" s="16"/>
    </row>
    <row r="10" spans="1:27" s="6" customFormat="1">
      <c r="A10" s="7" t="s">
        <v>5</v>
      </c>
      <c r="C10" s="27"/>
      <c r="D10" s="20"/>
      <c r="E10" s="9"/>
      <c r="G10" s="27"/>
      <c r="H10" s="8"/>
      <c r="I10" s="9"/>
      <c r="K10" s="27"/>
      <c r="L10" s="8"/>
      <c r="M10" s="9"/>
      <c r="O10" s="27"/>
      <c r="P10" s="20"/>
      <c r="Q10" s="9"/>
      <c r="S10" s="26"/>
      <c r="T10" s="19"/>
      <c r="U10" s="8"/>
      <c r="W10" s="26"/>
      <c r="X10" s="19"/>
      <c r="Y10" s="2"/>
      <c r="AA10" s="18" t="s">
        <v>40</v>
      </c>
    </row>
    <row r="11" spans="1:27" s="6" customFormat="1">
      <c r="A11" s="7" t="s">
        <v>6</v>
      </c>
      <c r="C11" s="27"/>
      <c r="D11" s="20"/>
      <c r="E11" s="9"/>
      <c r="G11" s="27"/>
      <c r="H11" s="8"/>
      <c r="I11" s="9"/>
      <c r="K11" s="27"/>
      <c r="L11" s="8"/>
      <c r="M11" s="9"/>
      <c r="O11" s="27"/>
      <c r="P11" s="20"/>
      <c r="Q11" s="9"/>
      <c r="S11" s="26"/>
      <c r="T11" s="19"/>
      <c r="U11" s="8"/>
      <c r="W11" s="26"/>
      <c r="X11" s="19"/>
      <c r="Y11" s="2"/>
      <c r="AA11" s="18" t="s">
        <v>26</v>
      </c>
    </row>
    <row r="12" spans="1:27" s="6" customFormat="1">
      <c r="A12" s="7" t="s">
        <v>7</v>
      </c>
      <c r="C12" s="27"/>
      <c r="D12" s="20"/>
      <c r="E12" s="9"/>
      <c r="G12" s="27"/>
      <c r="H12" s="8"/>
      <c r="I12" s="9"/>
      <c r="K12" s="27"/>
      <c r="L12" s="8"/>
      <c r="M12" s="9"/>
      <c r="O12" s="27"/>
      <c r="P12" s="20"/>
      <c r="Q12" s="9"/>
      <c r="S12" s="26"/>
      <c r="T12" s="19"/>
      <c r="U12" s="8"/>
      <c r="W12" s="26"/>
      <c r="X12" s="19"/>
      <c r="Y12" s="2"/>
      <c r="AA12" s="18" t="s">
        <v>27</v>
      </c>
    </row>
    <row r="13" spans="1:27" s="6" customFormat="1">
      <c r="A13" s="7" t="s">
        <v>2</v>
      </c>
      <c r="C13" s="27"/>
      <c r="D13" s="20"/>
      <c r="E13" s="9"/>
      <c r="G13" s="27"/>
      <c r="H13" s="8"/>
      <c r="I13" s="9"/>
      <c r="K13" s="27"/>
      <c r="L13" s="8"/>
      <c r="M13" s="9"/>
      <c r="O13" s="27"/>
      <c r="P13" s="20"/>
      <c r="Q13" s="9"/>
      <c r="S13" s="26"/>
      <c r="T13" s="19"/>
      <c r="U13" s="8"/>
      <c r="W13" s="26"/>
      <c r="X13" s="19"/>
      <c r="Y13" s="2"/>
      <c r="AA13" s="18" t="s">
        <v>41</v>
      </c>
    </row>
    <row r="14" spans="1:27" s="6" customFormat="1">
      <c r="A14" s="7" t="s">
        <v>8</v>
      </c>
      <c r="C14" s="26"/>
      <c r="D14" s="19"/>
      <c r="E14" s="9"/>
      <c r="G14" s="27"/>
      <c r="H14" s="20"/>
      <c r="I14" s="9"/>
      <c r="K14" s="27"/>
      <c r="L14" s="20"/>
      <c r="M14" s="9"/>
      <c r="O14" s="27"/>
      <c r="P14" s="20"/>
      <c r="Q14" s="9"/>
      <c r="S14" s="27"/>
      <c r="T14" s="20"/>
      <c r="U14" s="9"/>
      <c r="W14" s="27"/>
      <c r="X14" s="20"/>
      <c r="Y14" s="2"/>
      <c r="AA14" s="18" t="s">
        <v>28</v>
      </c>
    </row>
    <row r="15" spans="1:27" s="6" customFormat="1">
      <c r="A15" s="7" t="s">
        <v>20</v>
      </c>
      <c r="C15" s="27"/>
      <c r="D15" s="20"/>
      <c r="E15" s="9"/>
      <c r="G15" s="27"/>
      <c r="H15" s="20"/>
      <c r="I15" s="9"/>
      <c r="K15" s="27"/>
      <c r="L15" s="20"/>
      <c r="M15" s="9"/>
      <c r="O15" s="27"/>
      <c r="P15" s="20"/>
      <c r="Q15" s="9"/>
      <c r="S15" s="27"/>
      <c r="T15" s="20"/>
      <c r="U15" s="9"/>
      <c r="W15" s="27"/>
      <c r="X15" s="20"/>
      <c r="Y15" s="9"/>
      <c r="AA15" s="18" t="s">
        <v>48</v>
      </c>
    </row>
    <row r="16" spans="1:27" s="6" customFormat="1">
      <c r="A16" s="7" t="s">
        <v>0</v>
      </c>
      <c r="C16" s="27"/>
      <c r="D16" s="20"/>
      <c r="E16" s="9"/>
      <c r="G16" s="27"/>
      <c r="H16" s="20"/>
      <c r="I16" s="9"/>
      <c r="K16" s="27"/>
      <c r="L16" s="20"/>
      <c r="M16" s="9"/>
      <c r="O16" s="27"/>
      <c r="P16" s="20"/>
      <c r="Q16" s="9"/>
      <c r="S16" s="27"/>
      <c r="T16" s="20"/>
      <c r="U16" s="9"/>
      <c r="W16" s="27"/>
      <c r="X16" s="20"/>
      <c r="Y16" s="9"/>
      <c r="AA16" s="18" t="s">
        <v>42</v>
      </c>
    </row>
    <row r="17" spans="1:27" s="6" customFormat="1">
      <c r="A17" s="7" t="s">
        <v>1</v>
      </c>
      <c r="C17" s="27"/>
      <c r="D17" s="20"/>
      <c r="E17" s="9"/>
      <c r="G17" s="27"/>
      <c r="H17" s="20"/>
      <c r="I17" s="9"/>
      <c r="K17" s="27"/>
      <c r="L17" s="20"/>
      <c r="M17" s="9"/>
      <c r="O17" s="27"/>
      <c r="P17" s="20"/>
      <c r="Q17" s="9"/>
      <c r="S17" s="27"/>
      <c r="T17" s="20"/>
      <c r="U17" s="9"/>
      <c r="W17" s="27"/>
      <c r="X17" s="20"/>
      <c r="Y17" s="9"/>
      <c r="AA17" s="18" t="s">
        <v>49</v>
      </c>
    </row>
    <row r="18" spans="1:27" s="6" customFormat="1">
      <c r="A18" s="7" t="s">
        <v>11</v>
      </c>
      <c r="C18" s="27"/>
      <c r="D18" s="20"/>
      <c r="E18" s="9"/>
      <c r="G18" s="27"/>
      <c r="H18" s="8"/>
      <c r="I18" s="9"/>
      <c r="K18" s="27"/>
      <c r="L18" s="8"/>
      <c r="M18" s="9"/>
      <c r="O18" s="27"/>
      <c r="P18" s="20"/>
      <c r="Q18" s="9"/>
      <c r="S18" s="27"/>
      <c r="T18" s="20"/>
      <c r="U18" s="9"/>
      <c r="W18" s="26"/>
      <c r="X18" s="19"/>
      <c r="Y18" s="2"/>
      <c r="AA18" s="18" t="s">
        <v>43</v>
      </c>
    </row>
    <row r="19" spans="1:27" s="6" customFormat="1">
      <c r="A19" s="7" t="s">
        <v>21</v>
      </c>
      <c r="C19" s="27"/>
      <c r="D19" s="20"/>
      <c r="E19" s="9"/>
      <c r="G19" s="27"/>
      <c r="H19" s="20"/>
      <c r="I19" s="9"/>
      <c r="K19" s="27"/>
      <c r="L19" s="20"/>
      <c r="M19" s="9"/>
      <c r="O19" s="27"/>
      <c r="P19" s="20"/>
      <c r="Q19" s="9"/>
      <c r="S19" s="27"/>
      <c r="T19" s="20"/>
      <c r="U19" s="9"/>
      <c r="W19" s="27"/>
      <c r="X19" s="20"/>
      <c r="Y19" s="9"/>
      <c r="AA19" s="18" t="s">
        <v>29</v>
      </c>
    </row>
    <row r="20" spans="1:27" s="6" customFormat="1">
      <c r="A20" s="7" t="s">
        <v>12</v>
      </c>
      <c r="C20" s="27"/>
      <c r="D20" s="20"/>
      <c r="E20" s="9"/>
      <c r="G20" s="27"/>
      <c r="H20" s="8"/>
      <c r="I20" s="9"/>
      <c r="K20" s="27"/>
      <c r="L20" s="8"/>
      <c r="M20" s="9"/>
      <c r="O20" s="27"/>
      <c r="P20" s="20"/>
      <c r="Q20" s="9"/>
      <c r="S20" s="26"/>
      <c r="T20" s="19"/>
      <c r="U20" s="8"/>
      <c r="W20" s="26"/>
      <c r="X20" s="19"/>
      <c r="Y20" s="2"/>
      <c r="AA20" s="18" t="s">
        <v>44</v>
      </c>
    </row>
    <row r="21" spans="1:27" s="6" customFormat="1">
      <c r="A21" s="7" t="s">
        <v>13</v>
      </c>
      <c r="C21" s="27"/>
      <c r="D21" s="20"/>
      <c r="E21" s="9"/>
      <c r="G21" s="27"/>
      <c r="H21" s="8"/>
      <c r="I21" s="9"/>
      <c r="K21" s="27"/>
      <c r="L21" s="8"/>
      <c r="M21" s="9"/>
      <c r="O21" s="27"/>
      <c r="P21" s="20"/>
      <c r="Q21" s="9"/>
      <c r="S21" s="26"/>
      <c r="T21" s="19"/>
      <c r="U21" s="8"/>
      <c r="W21" s="26"/>
      <c r="X21" s="19"/>
      <c r="Y21" s="2"/>
      <c r="AA21" s="18" t="s">
        <v>30</v>
      </c>
    </row>
    <row r="22" spans="1:27" s="6" customFormat="1">
      <c r="A22" s="7" t="s">
        <v>3</v>
      </c>
      <c r="C22" s="27"/>
      <c r="D22" s="20"/>
      <c r="E22" s="9"/>
      <c r="G22" s="27"/>
      <c r="H22" s="20"/>
      <c r="I22" s="9"/>
      <c r="K22" s="27"/>
      <c r="L22" s="20"/>
      <c r="M22" s="9"/>
      <c r="O22" s="27"/>
      <c r="P22" s="20"/>
      <c r="Q22" s="9"/>
      <c r="S22" s="27"/>
      <c r="T22" s="20"/>
      <c r="U22" s="9"/>
      <c r="W22" s="27"/>
      <c r="X22" s="20"/>
      <c r="Y22" s="9"/>
      <c r="AA22" s="18" t="s">
        <v>31</v>
      </c>
    </row>
    <row r="23" spans="1:27" s="6" customFormat="1">
      <c r="A23" s="7" t="s">
        <v>22</v>
      </c>
      <c r="C23" s="27"/>
      <c r="D23" s="20"/>
      <c r="E23" s="9"/>
      <c r="G23" s="27"/>
      <c r="H23" s="20"/>
      <c r="I23" s="9"/>
      <c r="K23" s="27"/>
      <c r="L23" s="20"/>
      <c r="M23" s="9"/>
      <c r="O23" s="27"/>
      <c r="P23" s="20"/>
      <c r="Q23" s="9"/>
      <c r="S23" s="27"/>
      <c r="T23" s="20"/>
      <c r="U23" s="9"/>
      <c r="W23" s="27"/>
      <c r="X23" s="20"/>
      <c r="Y23" s="9"/>
      <c r="AA23" s="18" t="s">
        <v>32</v>
      </c>
    </row>
    <row r="24" spans="1:27" s="6" customFormat="1">
      <c r="A24" s="7" t="s">
        <v>17</v>
      </c>
      <c r="C24" s="27"/>
      <c r="D24" s="20"/>
      <c r="E24" s="9"/>
      <c r="G24" s="27"/>
      <c r="H24" s="20"/>
      <c r="I24" s="9"/>
      <c r="K24" s="27"/>
      <c r="L24" s="20"/>
      <c r="M24" s="9"/>
      <c r="O24" s="27"/>
      <c r="P24" s="20"/>
      <c r="Q24" s="9"/>
      <c r="S24" s="27"/>
      <c r="T24" s="20"/>
      <c r="U24" s="9"/>
      <c r="W24" s="27"/>
      <c r="X24" s="20"/>
      <c r="Y24" s="9"/>
      <c r="AA24" s="18" t="s">
        <v>45</v>
      </c>
    </row>
    <row r="25" spans="1:27" s="6" customFormat="1">
      <c r="A25" s="7" t="s">
        <v>18</v>
      </c>
      <c r="C25" s="27"/>
      <c r="D25" s="20"/>
      <c r="E25" s="9"/>
      <c r="G25" s="27"/>
      <c r="H25" s="20"/>
      <c r="I25" s="9"/>
      <c r="K25" s="27"/>
      <c r="L25" s="20"/>
      <c r="M25" s="9"/>
      <c r="O25" s="27"/>
      <c r="P25" s="20"/>
      <c r="Q25" s="9"/>
      <c r="S25" s="27"/>
      <c r="T25" s="20"/>
      <c r="U25" s="9"/>
      <c r="W25" s="27"/>
      <c r="X25" s="20"/>
      <c r="Y25" s="9"/>
      <c r="AA25" s="18" t="s">
        <v>33</v>
      </c>
    </row>
    <row r="26" spans="1:27" s="6" customFormat="1">
      <c r="A26" s="7" t="s">
        <v>19</v>
      </c>
      <c r="C26" s="27"/>
      <c r="D26" s="20"/>
      <c r="E26" s="9"/>
      <c r="G26" s="27"/>
      <c r="H26" s="20"/>
      <c r="I26" s="9"/>
      <c r="K26" s="27"/>
      <c r="L26" s="20"/>
      <c r="M26" s="9"/>
      <c r="O26" s="27"/>
      <c r="P26" s="20"/>
      <c r="Q26" s="9"/>
      <c r="S26" s="27"/>
      <c r="T26" s="20"/>
      <c r="U26" s="9"/>
      <c r="W26" s="27"/>
      <c r="X26" s="20"/>
      <c r="Y26" s="9"/>
      <c r="AA26" s="18" t="s">
        <v>34</v>
      </c>
    </row>
    <row r="27" spans="1:27" s="6" customFormat="1">
      <c r="A27" s="7" t="s">
        <v>4</v>
      </c>
      <c r="C27" s="27"/>
      <c r="D27" s="20"/>
      <c r="E27" s="9"/>
      <c r="G27" s="27"/>
      <c r="H27" s="20"/>
      <c r="I27" s="9"/>
      <c r="K27" s="27"/>
      <c r="L27" s="20"/>
      <c r="M27" s="9"/>
      <c r="O27" s="27"/>
      <c r="P27" s="20"/>
      <c r="Q27" s="9"/>
      <c r="S27" s="27"/>
      <c r="T27" s="20"/>
      <c r="U27" s="9"/>
      <c r="W27" s="27"/>
      <c r="X27" s="20"/>
      <c r="Y27" s="9"/>
      <c r="AA27" s="18" t="s">
        <v>35</v>
      </c>
    </row>
    <row r="28" spans="1:27" s="6" customFormat="1">
      <c r="A28" s="7" t="s">
        <v>14</v>
      </c>
      <c r="C28" s="26"/>
      <c r="D28" s="19"/>
      <c r="E28" s="9"/>
      <c r="G28" s="26"/>
      <c r="H28" s="19"/>
      <c r="I28" s="9"/>
      <c r="K28" s="27"/>
      <c r="L28" s="20"/>
      <c r="M28" s="9"/>
      <c r="O28" s="27"/>
      <c r="P28" s="20"/>
      <c r="Q28" s="9"/>
      <c r="S28" s="27"/>
      <c r="T28" s="20"/>
      <c r="U28" s="9"/>
      <c r="W28" s="27"/>
      <c r="X28" s="20"/>
      <c r="Y28" s="2"/>
      <c r="AA28" s="18" t="s">
        <v>36</v>
      </c>
    </row>
    <row r="29" spans="1:27" s="6" customFormat="1">
      <c r="A29" s="7" t="s">
        <v>15</v>
      </c>
      <c r="C29" s="26"/>
      <c r="D29" s="19"/>
      <c r="E29" s="9"/>
      <c r="G29" s="26"/>
      <c r="H29" s="19"/>
      <c r="I29" s="9"/>
      <c r="K29" s="27"/>
      <c r="L29" s="20"/>
      <c r="M29" s="9"/>
      <c r="O29" s="27"/>
      <c r="P29" s="20"/>
      <c r="Q29" s="9"/>
      <c r="S29" s="27"/>
      <c r="T29" s="20"/>
      <c r="U29" s="9"/>
      <c r="W29" s="27"/>
      <c r="X29" s="20"/>
      <c r="Y29" s="2"/>
      <c r="AA29" s="18" t="s">
        <v>37</v>
      </c>
    </row>
    <row r="30" spans="1:27" s="6" customFormat="1">
      <c r="A30" s="7" t="s">
        <v>16</v>
      </c>
      <c r="C30" s="26"/>
      <c r="D30" s="19"/>
      <c r="E30" s="9"/>
      <c r="G30" s="26"/>
      <c r="H30" s="19"/>
      <c r="I30" s="9"/>
      <c r="K30" s="27"/>
      <c r="L30" s="20"/>
      <c r="M30" s="9"/>
      <c r="O30" s="27"/>
      <c r="P30" s="20"/>
      <c r="Q30" s="9"/>
      <c r="S30" s="27"/>
      <c r="T30" s="20"/>
      <c r="U30" s="9"/>
      <c r="W30" s="27"/>
      <c r="X30" s="20"/>
      <c r="Y30" s="2"/>
      <c r="AA30" s="18" t="s">
        <v>38</v>
      </c>
    </row>
    <row r="31" spans="1:27" s="6" customFormat="1">
      <c r="A31" s="7" t="s">
        <v>9</v>
      </c>
      <c r="C31" s="26"/>
      <c r="D31" s="19"/>
      <c r="E31" s="9"/>
      <c r="G31" s="27"/>
      <c r="H31" s="20"/>
      <c r="I31" s="9"/>
      <c r="K31" s="27"/>
      <c r="L31" s="20"/>
      <c r="M31" s="9"/>
      <c r="O31" s="27"/>
      <c r="P31" s="20"/>
      <c r="Q31" s="9"/>
      <c r="S31" s="27"/>
      <c r="T31" s="20"/>
      <c r="U31" s="9"/>
      <c r="W31" s="27"/>
      <c r="X31" s="20"/>
      <c r="Y31" s="9"/>
      <c r="AA31" s="18" t="s">
        <v>39</v>
      </c>
    </row>
    <row r="33" spans="1:27">
      <c r="A33" s="14"/>
    </row>
    <row r="34" spans="1:27" s="5" customFormat="1">
      <c r="A34" s="14"/>
      <c r="B34"/>
      <c r="C34" s="26"/>
      <c r="D34" s="19"/>
      <c r="E34" s="2"/>
      <c r="F34"/>
      <c r="G34" s="26"/>
      <c r="H34" s="19"/>
      <c r="I34" s="2"/>
      <c r="J34"/>
      <c r="K34" s="26"/>
      <c r="L34" s="19"/>
      <c r="M34" s="2"/>
      <c r="N34"/>
      <c r="O34" s="26"/>
      <c r="P34" s="19"/>
      <c r="Q34" s="2"/>
      <c r="R34"/>
      <c r="S34" s="26"/>
      <c r="T34" s="19"/>
      <c r="U34" s="2"/>
      <c r="V34"/>
      <c r="W34" s="26"/>
      <c r="X34" s="19"/>
      <c r="Y34" s="2"/>
      <c r="Z34"/>
      <c r="AA34" s="16"/>
    </row>
    <row r="35" spans="1:27" s="5" customFormat="1">
      <c r="A35" s="14"/>
      <c r="B35"/>
      <c r="C35" s="26"/>
      <c r="D35" s="19"/>
      <c r="E35" s="2"/>
      <c r="F35"/>
      <c r="G35" s="26"/>
      <c r="H35" s="19"/>
      <c r="I35" s="2"/>
      <c r="J35"/>
      <c r="K35" s="26"/>
      <c r="L35" s="19"/>
      <c r="M35" s="2"/>
      <c r="N35"/>
      <c r="O35" s="26"/>
      <c r="P35" s="19"/>
      <c r="Q35" s="2"/>
      <c r="R35"/>
      <c r="S35" s="26"/>
      <c r="T35" s="19"/>
      <c r="U35" s="2"/>
      <c r="V35"/>
      <c r="W35" s="26"/>
      <c r="X35" s="19"/>
      <c r="Y35" s="2"/>
      <c r="Z35"/>
      <c r="AA35" s="16"/>
    </row>
  </sheetData>
  <mergeCells count="7">
    <mergeCell ref="C4:Y4"/>
    <mergeCell ref="C5:E5"/>
    <mergeCell ref="G5:I5"/>
    <mergeCell ref="K5:M5"/>
    <mergeCell ref="O5:Q5"/>
    <mergeCell ref="S5:U5"/>
    <mergeCell ref="W5:Y5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Eval Difference</vt:lpstr>
      <vt:lpstr>src_susan</vt:lpstr>
      <vt:lpstr>src_adam</vt:lpstr>
      <vt:lpstr>src_kenton</vt:lpstr>
      <vt:lpstr>src_phoebe</vt:lpstr>
      <vt:lpstr>src_usha</vt:lpstr>
      <vt:lpstr>AVG_ALL</vt:lpstr>
      <vt:lpstr>'Eval Difference'!Print_Area</vt:lpstr>
      <vt:lpstr>src_adam!Print_Area</vt:lpstr>
      <vt:lpstr>src_kenton!Print_Area</vt:lpstr>
      <vt:lpstr>src_phoebe!Print_Area</vt:lpstr>
      <vt:lpstr>src_susan!Print_Area</vt:lpstr>
      <vt:lpstr>src_usha!Print_Area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Goddard</dc:creator>
  <cp:lastModifiedBy>David Goddard</cp:lastModifiedBy>
  <cp:lastPrinted>2025-01-09T19:14:04Z</cp:lastPrinted>
  <dcterms:created xsi:type="dcterms:W3CDTF">2025-01-07T19:31:05Z</dcterms:created>
  <dcterms:modified xsi:type="dcterms:W3CDTF">2025-01-10T08:42:38Z</dcterms:modified>
</cp:coreProperties>
</file>