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26820" windowHeight="15624"/>
  </bookViews>
  <sheets>
    <sheet name="Eval Usage" sheetId="2" r:id="rId1"/>
    <sheet name="Pricing" sheetId="3" r:id="rId2"/>
    <sheet name="Modal Breakout" sheetId="4" r:id="rId3"/>
  </sheets>
  <definedNames>
    <definedName name="CPM_IN">#REF!</definedName>
    <definedName name="CPM_OUT">#REF!</definedName>
    <definedName name="GPT_35_T_0125_IN">Pricing!$B$3</definedName>
    <definedName name="GPT_35_T_0125_OUT">Pricing!$C$3</definedName>
    <definedName name="GPT_35_T_FT_IN">Pricing!$B$6</definedName>
    <definedName name="GPT_35_T_FT_OUT">Pricing!$C$6</definedName>
    <definedName name="GPT_35_T_IN">Pricing!$B$4</definedName>
    <definedName name="GPT_35_T_OUT">Pricing!$C$4</definedName>
    <definedName name="GPT_4_T_IN">Pricing!$B$5</definedName>
    <definedName name="GPT_4_T_OUT">Pricing!$C$5</definedName>
  </definedNames>
  <calcPr calcId="125725"/>
</workbook>
</file>

<file path=xl/calcChain.xml><?xml version="1.0" encoding="utf-8"?>
<calcChain xmlns="http://schemas.openxmlformats.org/spreadsheetml/2006/main">
  <c r="S29" i="4"/>
  <c r="R29"/>
  <c r="Q29"/>
  <c r="O29"/>
  <c r="N29"/>
  <c r="M29"/>
  <c r="L29"/>
  <c r="K29"/>
  <c r="J29"/>
  <c r="I29"/>
  <c r="D29"/>
  <c r="C29"/>
  <c r="B29"/>
  <c r="A29"/>
  <c r="G29" s="1"/>
  <c r="T28"/>
  <c r="S28"/>
  <c r="R28"/>
  <c r="Q28"/>
  <c r="U28" s="1"/>
  <c r="K28"/>
  <c r="J28"/>
  <c r="I28"/>
  <c r="D28"/>
  <c r="C28"/>
  <c r="B28"/>
  <c r="A28"/>
  <c r="E28" s="1"/>
  <c r="V27"/>
  <c r="U27"/>
  <c r="S27"/>
  <c r="R27"/>
  <c r="Q27"/>
  <c r="L27"/>
  <c r="K27"/>
  <c r="J27"/>
  <c r="I27"/>
  <c r="N27" s="1"/>
  <c r="D27"/>
  <c r="C27"/>
  <c r="B27"/>
  <c r="A27"/>
  <c r="F27" s="1"/>
  <c r="S26"/>
  <c r="R26"/>
  <c r="Q26"/>
  <c r="L26"/>
  <c r="K26"/>
  <c r="J26"/>
  <c r="I26"/>
  <c r="M26" s="1"/>
  <c r="D26"/>
  <c r="C26"/>
  <c r="B26"/>
  <c r="A26"/>
  <c r="E26" s="1"/>
  <c r="T25"/>
  <c r="S25"/>
  <c r="R25"/>
  <c r="Q25"/>
  <c r="U25" s="1"/>
  <c r="K25"/>
  <c r="J25"/>
  <c r="I25"/>
  <c r="D25"/>
  <c r="C25"/>
  <c r="B25"/>
  <c r="A25"/>
  <c r="G25" s="1"/>
  <c r="S24"/>
  <c r="R24"/>
  <c r="Q24"/>
  <c r="L24"/>
  <c r="K24"/>
  <c r="J24"/>
  <c r="I24"/>
  <c r="M24" s="1"/>
  <c r="D24"/>
  <c r="C24"/>
  <c r="B24"/>
  <c r="A24"/>
  <c r="E24" s="1"/>
  <c r="T23"/>
  <c r="S23"/>
  <c r="R23"/>
  <c r="Q23"/>
  <c r="U23" s="1"/>
  <c r="K23"/>
  <c r="J23"/>
  <c r="I23"/>
  <c r="D23"/>
  <c r="C23"/>
  <c r="B23"/>
  <c r="A23"/>
  <c r="E23" s="1"/>
  <c r="U22"/>
  <c r="T22"/>
  <c r="S22"/>
  <c r="R22"/>
  <c r="Q22"/>
  <c r="V22" s="1"/>
  <c r="L22"/>
  <c r="K22"/>
  <c r="J22"/>
  <c r="I22"/>
  <c r="M22" s="1"/>
  <c r="C22"/>
  <c r="F22" s="1"/>
  <c r="B22"/>
  <c r="A22"/>
  <c r="E22" s="1"/>
  <c r="T20"/>
  <c r="S20"/>
  <c r="R20"/>
  <c r="Q20"/>
  <c r="L20"/>
  <c r="K20"/>
  <c r="J20"/>
  <c r="I20"/>
  <c r="M20" s="1"/>
  <c r="D20"/>
  <c r="C20"/>
  <c r="B20"/>
  <c r="A20"/>
  <c r="G20" s="1"/>
  <c r="T19"/>
  <c r="S19"/>
  <c r="R19"/>
  <c r="Q19"/>
  <c r="U19" s="1"/>
  <c r="K19"/>
  <c r="J19"/>
  <c r="I19"/>
  <c r="D19"/>
  <c r="C19"/>
  <c r="B19"/>
  <c r="A19"/>
  <c r="E19" s="1"/>
  <c r="U18"/>
  <c r="S18"/>
  <c r="R18"/>
  <c r="Q18"/>
  <c r="L18"/>
  <c r="K18"/>
  <c r="J18"/>
  <c r="I18"/>
  <c r="N18" s="1"/>
  <c r="D18"/>
  <c r="C18"/>
  <c r="B18"/>
  <c r="A18"/>
  <c r="E18" s="1"/>
  <c r="U17"/>
  <c r="S17"/>
  <c r="V17" s="1"/>
  <c r="R17"/>
  <c r="Q17"/>
  <c r="L17"/>
  <c r="K17"/>
  <c r="J17"/>
  <c r="I17"/>
  <c r="M17" s="1"/>
  <c r="D17"/>
  <c r="C17"/>
  <c r="B17"/>
  <c r="A17"/>
  <c r="E17" s="1"/>
  <c r="T16"/>
  <c r="S16"/>
  <c r="R16"/>
  <c r="Q16"/>
  <c r="U16" s="1"/>
  <c r="K16"/>
  <c r="J16"/>
  <c r="I16"/>
  <c r="D16"/>
  <c r="C16"/>
  <c r="B16"/>
  <c r="A16"/>
  <c r="G16" s="1"/>
  <c r="S15"/>
  <c r="R15"/>
  <c r="Q15"/>
  <c r="L15"/>
  <c r="K15"/>
  <c r="J15"/>
  <c r="I15"/>
  <c r="N15" s="1"/>
  <c r="D15"/>
  <c r="C15"/>
  <c r="B15"/>
  <c r="A15"/>
  <c r="E15" s="1"/>
  <c r="T14"/>
  <c r="S14"/>
  <c r="R14"/>
  <c r="Q14"/>
  <c r="U14" s="1"/>
  <c r="K14"/>
  <c r="J14"/>
  <c r="I14"/>
  <c r="D14"/>
  <c r="C14"/>
  <c r="B14"/>
  <c r="A14"/>
  <c r="E14" s="1"/>
  <c r="T13"/>
  <c r="S13"/>
  <c r="R13"/>
  <c r="Q13"/>
  <c r="U13" s="1"/>
  <c r="L13"/>
  <c r="K13"/>
  <c r="J13"/>
  <c r="I13"/>
  <c r="M13" s="1"/>
  <c r="C13"/>
  <c r="B13"/>
  <c r="A13"/>
  <c r="T11"/>
  <c r="S11"/>
  <c r="R11"/>
  <c r="Q11"/>
  <c r="L11"/>
  <c r="K11"/>
  <c r="J11"/>
  <c r="I11"/>
  <c r="M11" s="1"/>
  <c r="D11"/>
  <c r="C11"/>
  <c r="B11"/>
  <c r="A11"/>
  <c r="G11" s="1"/>
  <c r="T10"/>
  <c r="S10"/>
  <c r="R10"/>
  <c r="Q10"/>
  <c r="U10" s="1"/>
  <c r="K10"/>
  <c r="J10"/>
  <c r="I10"/>
  <c r="D10"/>
  <c r="C10"/>
  <c r="B10"/>
  <c r="A10"/>
  <c r="E10" s="1"/>
  <c r="S9"/>
  <c r="R9"/>
  <c r="Q9"/>
  <c r="L9"/>
  <c r="K9"/>
  <c r="J9"/>
  <c r="I9"/>
  <c r="N9" s="1"/>
  <c r="D9"/>
  <c r="C9"/>
  <c r="B9"/>
  <c r="A9"/>
  <c r="E9" s="1"/>
  <c r="S8"/>
  <c r="R8"/>
  <c r="Q8"/>
  <c r="L8"/>
  <c r="K8"/>
  <c r="J8"/>
  <c r="I8"/>
  <c r="M8" s="1"/>
  <c r="D8"/>
  <c r="C8"/>
  <c r="B8"/>
  <c r="A8"/>
  <c r="E8" s="1"/>
  <c r="T7"/>
  <c r="S7"/>
  <c r="R7"/>
  <c r="Q7"/>
  <c r="U7" s="1"/>
  <c r="L7"/>
  <c r="K7"/>
  <c r="J7"/>
  <c r="I7"/>
  <c r="D7"/>
  <c r="C7"/>
  <c r="B7"/>
  <c r="A7"/>
  <c r="G7" s="1"/>
  <c r="S6"/>
  <c r="R6"/>
  <c r="Q6"/>
  <c r="L6"/>
  <c r="K6"/>
  <c r="J6"/>
  <c r="I6"/>
  <c r="M6" s="1"/>
  <c r="D6"/>
  <c r="C6"/>
  <c r="B6"/>
  <c r="A6"/>
  <c r="E6" s="1"/>
  <c r="T5"/>
  <c r="S5"/>
  <c r="R5"/>
  <c r="Q5"/>
  <c r="U5" s="1"/>
  <c r="L5"/>
  <c r="K5"/>
  <c r="J5"/>
  <c r="I5"/>
  <c r="D5"/>
  <c r="C5"/>
  <c r="B5"/>
  <c r="A5"/>
  <c r="E5" s="1"/>
  <c r="T4"/>
  <c r="S4"/>
  <c r="R4"/>
  <c r="Q4"/>
  <c r="U4" s="1"/>
  <c r="L4"/>
  <c r="K4"/>
  <c r="J4"/>
  <c r="I4"/>
  <c r="M4" s="1"/>
  <c r="C4"/>
  <c r="C32" s="1"/>
  <c r="B4"/>
  <c r="A4"/>
  <c r="K8" i="2"/>
  <c r="K9"/>
  <c r="O9" s="1"/>
  <c r="K10"/>
  <c r="O10" s="1"/>
  <c r="K11"/>
  <c r="O11" s="1"/>
  <c r="K12"/>
  <c r="O12" s="1"/>
  <c r="K13"/>
  <c r="L10" i="4" s="1"/>
  <c r="K14" i="2"/>
  <c r="K16"/>
  <c r="O16" s="1"/>
  <c r="K17"/>
  <c r="O17" s="1"/>
  <c r="K18"/>
  <c r="O18" s="1"/>
  <c r="K19"/>
  <c r="L16" i="4" s="1"/>
  <c r="O16" s="1"/>
  <c r="K20" i="2"/>
  <c r="O20" s="1"/>
  <c r="K21"/>
  <c r="O21" s="1"/>
  <c r="K22"/>
  <c r="L19" i="4" s="1"/>
  <c r="O19" s="1"/>
  <c r="K23" i="2"/>
  <c r="O23" s="1"/>
  <c r="K25"/>
  <c r="O25" s="1"/>
  <c r="K26"/>
  <c r="L23" i="4" s="1"/>
  <c r="K27" i="2"/>
  <c r="T24" i="4" s="1"/>
  <c r="K28" i="2"/>
  <c r="L25" i="4" s="1"/>
  <c r="O25" s="1"/>
  <c r="K29" i="2"/>
  <c r="T26" i="4" s="1"/>
  <c r="W26" s="1"/>
  <c r="K30" i="2"/>
  <c r="T27" i="4" s="1"/>
  <c r="W27" s="1"/>
  <c r="K31" i="2"/>
  <c r="O31" s="1"/>
  <c r="K32"/>
  <c r="T29" i="4" s="1"/>
  <c r="N32" i="2"/>
  <c r="M32"/>
  <c r="N31"/>
  <c r="M31"/>
  <c r="N30"/>
  <c r="M30"/>
  <c r="N29"/>
  <c r="M29"/>
  <c r="N28"/>
  <c r="M28"/>
  <c r="M22"/>
  <c r="M23"/>
  <c r="M25"/>
  <c r="M26"/>
  <c r="M27"/>
  <c r="M21"/>
  <c r="N27"/>
  <c r="O26"/>
  <c r="N26"/>
  <c r="N25"/>
  <c r="G32"/>
  <c r="F32"/>
  <c r="G31"/>
  <c r="F31"/>
  <c r="G30"/>
  <c r="F30"/>
  <c r="G29"/>
  <c r="F29"/>
  <c r="G28"/>
  <c r="F28"/>
  <c r="G27"/>
  <c r="F27"/>
  <c r="G26"/>
  <c r="F26"/>
  <c r="G25"/>
  <c r="F25"/>
  <c r="N23"/>
  <c r="N22"/>
  <c r="N21"/>
  <c r="N20"/>
  <c r="M20"/>
  <c r="O19"/>
  <c r="N19"/>
  <c r="M19"/>
  <c r="N18"/>
  <c r="M18"/>
  <c r="M17"/>
  <c r="N17"/>
  <c r="M16"/>
  <c r="N16"/>
  <c r="G23"/>
  <c r="F23"/>
  <c r="G22"/>
  <c r="F22"/>
  <c r="G21"/>
  <c r="F21"/>
  <c r="G20"/>
  <c r="F20"/>
  <c r="G19"/>
  <c r="F19"/>
  <c r="G18"/>
  <c r="F18"/>
  <c r="G17"/>
  <c r="F17"/>
  <c r="G16"/>
  <c r="F16"/>
  <c r="O14"/>
  <c r="N14"/>
  <c r="M14"/>
  <c r="N13"/>
  <c r="M13"/>
  <c r="G14"/>
  <c r="F14"/>
  <c r="G13"/>
  <c r="F13"/>
  <c r="N12"/>
  <c r="M12"/>
  <c r="G12"/>
  <c r="F12"/>
  <c r="N11"/>
  <c r="M11"/>
  <c r="M10"/>
  <c r="N10"/>
  <c r="G11"/>
  <c r="G10"/>
  <c r="F11"/>
  <c r="F10"/>
  <c r="M9"/>
  <c r="N9"/>
  <c r="F9"/>
  <c r="G9"/>
  <c r="M8"/>
  <c r="N8"/>
  <c r="F8"/>
  <c r="G8"/>
  <c r="G7"/>
  <c r="F7"/>
  <c r="N7"/>
  <c r="M7"/>
  <c r="K7"/>
  <c r="O7" s="1"/>
  <c r="M15" i="4" l="1"/>
  <c r="G9"/>
  <c r="G8"/>
  <c r="F9"/>
  <c r="M19"/>
  <c r="F16"/>
  <c r="G17"/>
  <c r="E20"/>
  <c r="E16"/>
  <c r="W22"/>
  <c r="M5"/>
  <c r="M10"/>
  <c r="M16"/>
  <c r="N14"/>
  <c r="E4"/>
  <c r="M23"/>
  <c r="V9"/>
  <c r="M25"/>
  <c r="N19"/>
  <c r="E25"/>
  <c r="O10"/>
  <c r="M18"/>
  <c r="E27"/>
  <c r="F20"/>
  <c r="E13"/>
  <c r="M7"/>
  <c r="E7"/>
  <c r="V18"/>
  <c r="U9"/>
  <c r="O11"/>
  <c r="N11"/>
  <c r="G14"/>
  <c r="U26"/>
  <c r="W4"/>
  <c r="U8"/>
  <c r="F14"/>
  <c r="N16"/>
  <c r="N25"/>
  <c r="M28"/>
  <c r="V4"/>
  <c r="W14"/>
  <c r="U6"/>
  <c r="N7"/>
  <c r="F13"/>
  <c r="V14"/>
  <c r="O15"/>
  <c r="F17"/>
  <c r="G27"/>
  <c r="F32"/>
  <c r="U15"/>
  <c r="B32"/>
  <c r="E32" s="1"/>
  <c r="U11"/>
  <c r="U29"/>
  <c r="A32"/>
  <c r="H35" i="2" s="1"/>
  <c r="O7" i="4"/>
  <c r="S32"/>
  <c r="N5"/>
  <c r="N23"/>
  <c r="R32"/>
  <c r="I37" i="2" s="1"/>
  <c r="G5" i="4"/>
  <c r="W5"/>
  <c r="F8"/>
  <c r="G23"/>
  <c r="Q32"/>
  <c r="H37" i="2" s="1"/>
  <c r="F5" i="4"/>
  <c r="V5"/>
  <c r="W13"/>
  <c r="F23"/>
  <c r="W23"/>
  <c r="U24"/>
  <c r="G26"/>
  <c r="O6"/>
  <c r="N10"/>
  <c r="V13"/>
  <c r="M14"/>
  <c r="U20"/>
  <c r="V23"/>
  <c r="O24"/>
  <c r="F26"/>
  <c r="N28"/>
  <c r="K32"/>
  <c r="N6"/>
  <c r="M9"/>
  <c r="G18"/>
  <c r="O20"/>
  <c r="N24"/>
  <c r="J32"/>
  <c r="I36" i="2" s="1"/>
  <c r="V8" i="4"/>
  <c r="F11"/>
  <c r="F18"/>
  <c r="N20"/>
  <c r="V26"/>
  <c r="M27"/>
  <c r="F29"/>
  <c r="F7"/>
  <c r="E11"/>
  <c r="F25"/>
  <c r="E29"/>
  <c r="V32"/>
  <c r="N32"/>
  <c r="L14"/>
  <c r="I32"/>
  <c r="F4"/>
  <c r="T8"/>
  <c r="W8" s="1"/>
  <c r="T17"/>
  <c r="W17" s="1"/>
  <c r="L28"/>
  <c r="O28" s="1"/>
  <c r="D4"/>
  <c r="D13"/>
  <c r="G13" s="1"/>
  <c r="D22"/>
  <c r="G22" s="1"/>
  <c r="T9"/>
  <c r="W9" s="1"/>
  <c r="W10"/>
  <c r="T18"/>
  <c r="W18" s="1"/>
  <c r="W19"/>
  <c r="W24"/>
  <c r="W28"/>
  <c r="O4"/>
  <c r="V6"/>
  <c r="O8"/>
  <c r="V10"/>
  <c r="O13"/>
  <c r="V15"/>
  <c r="O17"/>
  <c r="V19"/>
  <c r="O22"/>
  <c r="V24"/>
  <c r="O26"/>
  <c r="V28"/>
  <c r="N4"/>
  <c r="G6"/>
  <c r="N8"/>
  <c r="G10"/>
  <c r="N13"/>
  <c r="G15"/>
  <c r="N17"/>
  <c r="G19"/>
  <c r="N22"/>
  <c r="G24"/>
  <c r="N26"/>
  <c r="G28"/>
  <c r="F6"/>
  <c r="T6"/>
  <c r="W6" s="1"/>
  <c r="W7"/>
  <c r="F10"/>
  <c r="W11"/>
  <c r="F15"/>
  <c r="T15"/>
  <c r="W15" s="1"/>
  <c r="W16"/>
  <c r="F19"/>
  <c r="W20"/>
  <c r="F24"/>
  <c r="W25"/>
  <c r="F28"/>
  <c r="W29"/>
  <c r="O5"/>
  <c r="V7"/>
  <c r="O9"/>
  <c r="V11"/>
  <c r="O14"/>
  <c r="V16"/>
  <c r="O18"/>
  <c r="V20"/>
  <c r="O23"/>
  <c r="V25"/>
  <c r="O27"/>
  <c r="V29"/>
  <c r="O32" i="2"/>
  <c r="O30"/>
  <c r="O13"/>
  <c r="Q25"/>
  <c r="R25" s="1"/>
  <c r="O28"/>
  <c r="O27"/>
  <c r="J37"/>
  <c r="O29"/>
  <c r="Q32"/>
  <c r="Q31"/>
  <c r="O8"/>
  <c r="O22"/>
  <c r="Q16"/>
  <c r="Q28"/>
  <c r="Q22"/>
  <c r="Q23"/>
  <c r="Q20"/>
  <c r="Q26"/>
  <c r="H36"/>
  <c r="Q27"/>
  <c r="Q30"/>
  <c r="J35"/>
  <c r="Q21"/>
  <c r="Q29"/>
  <c r="Q19"/>
  <c r="Q12"/>
  <c r="Q18"/>
  <c r="Q14"/>
  <c r="Q17"/>
  <c r="Q13"/>
  <c r="Q10"/>
  <c r="Q11"/>
  <c r="Q8"/>
  <c r="Q7"/>
  <c r="Q9"/>
  <c r="U32" i="4" l="1"/>
  <c r="M37" i="2" s="1"/>
  <c r="M32" i="4"/>
  <c r="M36" i="2" s="1"/>
  <c r="I35"/>
  <c r="D32" i="4"/>
  <c r="G32" s="1"/>
  <c r="G4"/>
  <c r="T32"/>
  <c r="W32" s="1"/>
  <c r="L32"/>
  <c r="O32" s="1"/>
  <c r="S25" i="2"/>
  <c r="N36"/>
  <c r="R26"/>
  <c r="S26"/>
  <c r="R13"/>
  <c r="S13"/>
  <c r="R16"/>
  <c r="S16"/>
  <c r="R12"/>
  <c r="S12"/>
  <c r="R11"/>
  <c r="S11"/>
  <c r="R10"/>
  <c r="S10"/>
  <c r="R27"/>
  <c r="S27"/>
  <c r="R8"/>
  <c r="S8"/>
  <c r="R7"/>
  <c r="S7"/>
  <c r="R30"/>
  <c r="S30"/>
  <c r="R28"/>
  <c r="S28"/>
  <c r="R31"/>
  <c r="S31"/>
  <c r="R14"/>
  <c r="S14"/>
  <c r="R22"/>
  <c r="S22"/>
  <c r="R18"/>
  <c r="S18"/>
  <c r="R17"/>
  <c r="S17"/>
  <c r="R21"/>
  <c r="S21"/>
  <c r="R32"/>
  <c r="S32"/>
  <c r="R23"/>
  <c r="S23"/>
  <c r="R20"/>
  <c r="S20"/>
  <c r="R9"/>
  <c r="S9"/>
  <c r="R19"/>
  <c r="S19"/>
  <c r="R29"/>
  <c r="S29"/>
  <c r="J36"/>
  <c r="M35"/>
  <c r="N35"/>
  <c r="N37"/>
  <c r="K36" l="1"/>
  <c r="K37"/>
  <c r="S34"/>
  <c r="O36"/>
  <c r="O37"/>
  <c r="O35"/>
  <c r="K35"/>
</calcChain>
</file>

<file path=xl/sharedStrings.xml><?xml version="1.0" encoding="utf-8"?>
<sst xmlns="http://schemas.openxmlformats.org/spreadsheetml/2006/main" count="134" uniqueCount="49">
  <si>
    <t>phase2-vanilla4-mode2-01</t>
  </si>
  <si>
    <t>phase2-vanilla-mode2-01</t>
  </si>
  <si>
    <t>phase2-vanilla-mode3-01</t>
  </si>
  <si>
    <t>Items Processed</t>
  </si>
  <si>
    <t>Agent</t>
  </si>
  <si>
    <t>Tag</t>
  </si>
  <si>
    <t>INPUT</t>
  </si>
  <si>
    <t>OUTPUT</t>
  </si>
  <si>
    <t>https://openai.com/api/pricing/</t>
  </si>
  <si>
    <t>gpt-3.5-turbo</t>
  </si>
  <si>
    <t>gpt-3.5-turbo (FT)</t>
  </si>
  <si>
    <t>gpt-4-turbo</t>
  </si>
  <si>
    <t>gpt-3.5-turbo-1106</t>
  </si>
  <si>
    <t>Cost per 1M Tokens (2024-03-27)</t>
  </si>
  <si>
    <t>gpt-3.5-turbo-0125</t>
  </si>
  <si>
    <t>(Did not use this, but note that it was offered at a reduced price once it became the flagship)</t>
  </si>
  <si>
    <t>Training cost $8/M tokens</t>
  </si>
  <si>
    <t>phase2-vanilla-mode1-01</t>
  </si>
  <si>
    <t>Tokens</t>
  </si>
  <si>
    <t>Prompt</t>
  </si>
  <si>
    <t>Completion</t>
  </si>
  <si>
    <t>Total</t>
  </si>
  <si>
    <t>Tokens/Item</t>
  </si>
  <si>
    <t>Mode</t>
  </si>
  <si>
    <t>P</t>
  </si>
  <si>
    <t>C</t>
  </si>
  <si>
    <t>Cost</t>
  </si>
  <si>
    <t>adam</t>
  </si>
  <si>
    <t>Model</t>
  </si>
  <si>
    <t>phase2-base-mode2-01</t>
  </si>
  <si>
    <t>phase2-ext-mode3-01</t>
  </si>
  <si>
    <t>phase2-vanilla4-mode3-01</t>
  </si>
  <si>
    <t>Items</t>
  </si>
  <si>
    <t>T</t>
  </si>
  <si>
    <t>P/I</t>
  </si>
  <si>
    <t>C/I</t>
  </si>
  <si>
    <t>T/I</t>
  </si>
  <si>
    <t>mode1</t>
  </si>
  <si>
    <t>mode2</t>
  </si>
  <si>
    <t>mode3</t>
  </si>
  <si>
    <t>ALL</t>
  </si>
  <si>
    <t>kenton</t>
  </si>
  <si>
    <t>phase2-base-mode3-01</t>
  </si>
  <si>
    <t>susan</t>
  </si>
  <si>
    <t>Token Cost/M</t>
  </si>
  <si>
    <t>All Mode 1</t>
  </si>
  <si>
    <t>All Mode 2</t>
  </si>
  <si>
    <t>All Mode 3</t>
  </si>
  <si>
    <t>Total cost:</t>
  </si>
</sst>
</file>

<file path=xl/styles.xml><?xml version="1.0" encoding="utf-8"?>
<styleSheet xmlns="http://schemas.openxmlformats.org/spreadsheetml/2006/main">
  <numFmts count="3">
    <numFmt numFmtId="168" formatCode="[$$-409]#,##0.00"/>
    <numFmt numFmtId="171" formatCode="#,##0.0000"/>
    <numFmt numFmtId="172" formatCode="[$$-409]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1" xfId="0" applyNumberFormat="1" applyFont="1" applyBorder="1" applyAlignment="1">
      <alignment horizontal="center"/>
    </xf>
    <xf numFmtId="171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68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/>
    <xf numFmtId="171" fontId="1" fillId="0" borderId="0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0" fontId="0" fillId="0" borderId="6" xfId="0" applyBorder="1"/>
    <xf numFmtId="168" fontId="0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3" fontId="0" fillId="0" borderId="1" xfId="0" applyNumberFormat="1" applyBorder="1"/>
    <xf numFmtId="171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0" fillId="0" borderId="8" xfId="0" applyBorder="1"/>
    <xf numFmtId="0" fontId="1" fillId="0" borderId="8" xfId="0" applyFont="1" applyBorder="1"/>
    <xf numFmtId="0" fontId="2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2" fontId="0" fillId="0" borderId="3" xfId="0" applyNumberFormat="1" applyBorder="1" applyAlignment="1">
      <alignment horizontal="center"/>
    </xf>
    <xf numFmtId="3" fontId="0" fillId="0" borderId="3" xfId="0" applyNumberFormat="1" applyBorder="1"/>
    <xf numFmtId="171" fontId="0" fillId="0" borderId="3" xfId="0" applyNumberFormat="1" applyBorder="1" applyAlignment="1">
      <alignment horizontal="right"/>
    </xf>
    <xf numFmtId="168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T38"/>
  <sheetViews>
    <sheetView tabSelected="1" workbookViewId="0">
      <selection activeCell="W35" sqref="W35"/>
    </sheetView>
  </sheetViews>
  <sheetFormatPr defaultRowHeight="14.4"/>
  <cols>
    <col min="1" max="1" width="2.109375" customWidth="1"/>
    <col min="2" max="2" width="8.88671875" style="4"/>
    <col min="3" max="3" width="24.21875" customWidth="1"/>
    <col min="4" max="4" width="15.77734375" customWidth="1"/>
    <col min="5" max="5" width="7.21875" style="4" customWidth="1"/>
    <col min="6" max="7" width="7.33203125" style="17" customWidth="1"/>
    <col min="8" max="8" width="10.109375" style="4" customWidth="1"/>
    <col min="9" max="9" width="10" style="1" customWidth="1"/>
    <col min="10" max="10" width="10.44140625" style="1" customWidth="1"/>
    <col min="11" max="11" width="10.109375" style="1" customWidth="1"/>
    <col min="12" max="12" width="1.5546875" customWidth="1"/>
    <col min="13" max="13" width="9.6640625" style="1" customWidth="1"/>
    <col min="14" max="14" width="10.44140625" style="1" customWidth="1"/>
    <col min="15" max="15" width="8.5546875" style="1" customWidth="1"/>
    <col min="16" max="16" width="1.44140625" style="1" customWidth="1"/>
    <col min="17" max="17" width="8.33203125" style="11" customWidth="1"/>
    <col min="18" max="19" width="8.33203125" style="14" customWidth="1"/>
    <col min="20" max="20" width="2.33203125" customWidth="1"/>
    <col min="21" max="21" width="16.6640625" bestFit="1" customWidth="1"/>
    <col min="22" max="23" width="14.44140625" customWidth="1"/>
  </cols>
  <sheetData>
    <row r="2" spans="2:20" ht="8.4" customHeight="1">
      <c r="B2" s="59"/>
      <c r="C2" s="24"/>
      <c r="D2" s="24"/>
      <c r="E2" s="60"/>
      <c r="F2" s="61"/>
      <c r="G2" s="61"/>
      <c r="H2" s="60"/>
      <c r="I2" s="62"/>
      <c r="J2" s="62"/>
      <c r="K2" s="62"/>
      <c r="L2" s="24"/>
      <c r="M2" s="62"/>
      <c r="N2" s="62"/>
      <c r="O2" s="62"/>
      <c r="P2" s="62"/>
      <c r="Q2" s="63"/>
      <c r="R2" s="64"/>
      <c r="S2" s="64"/>
      <c r="T2" s="25"/>
    </row>
    <row r="3" spans="2:20">
      <c r="B3" s="26" t="s">
        <v>4</v>
      </c>
      <c r="C3" s="27" t="s">
        <v>5</v>
      </c>
      <c r="D3" s="27" t="s">
        <v>28</v>
      </c>
      <c r="E3" s="27" t="s">
        <v>23</v>
      </c>
      <c r="F3" s="16" t="s">
        <v>44</v>
      </c>
      <c r="G3" s="16"/>
      <c r="H3" s="29" t="s">
        <v>3</v>
      </c>
      <c r="I3" s="7" t="s">
        <v>18</v>
      </c>
      <c r="J3" s="7"/>
      <c r="K3" s="7"/>
      <c r="L3" s="41"/>
      <c r="M3" s="7" t="s">
        <v>22</v>
      </c>
      <c r="N3" s="7"/>
      <c r="O3" s="7"/>
      <c r="P3" s="12"/>
      <c r="Q3" s="13" t="s">
        <v>26</v>
      </c>
      <c r="R3" s="13"/>
      <c r="S3" s="13"/>
      <c r="T3" s="46"/>
    </row>
    <row r="4" spans="2:20" s="2" customFormat="1">
      <c r="B4" s="26"/>
      <c r="C4" s="27"/>
      <c r="D4" s="27"/>
      <c r="E4" s="27"/>
      <c r="F4" s="28" t="s">
        <v>24</v>
      </c>
      <c r="G4" s="28" t="s">
        <v>25</v>
      </c>
      <c r="H4" s="29"/>
      <c r="I4" s="12" t="s">
        <v>19</v>
      </c>
      <c r="J4" s="12" t="s">
        <v>20</v>
      </c>
      <c r="K4" s="12" t="s">
        <v>21</v>
      </c>
      <c r="L4" s="30"/>
      <c r="M4" s="12" t="s">
        <v>19</v>
      </c>
      <c r="N4" s="12" t="s">
        <v>20</v>
      </c>
      <c r="O4" s="12" t="s">
        <v>21</v>
      </c>
      <c r="P4" s="12"/>
      <c r="Q4" s="31">
        <v>1</v>
      </c>
      <c r="R4" s="31">
        <v>1000</v>
      </c>
      <c r="S4" s="31" t="s">
        <v>40</v>
      </c>
      <c r="T4" s="32"/>
    </row>
    <row r="5" spans="2:20" s="2" customFormat="1" ht="6.6" customHeight="1">
      <c r="B5" s="33"/>
      <c r="C5" s="19"/>
      <c r="D5" s="19"/>
      <c r="E5" s="19"/>
      <c r="F5" s="20"/>
      <c r="G5" s="20"/>
      <c r="H5" s="21"/>
      <c r="I5" s="10"/>
      <c r="J5" s="10"/>
      <c r="K5" s="10"/>
      <c r="L5" s="22"/>
      <c r="M5" s="10"/>
      <c r="N5" s="10"/>
      <c r="O5" s="10"/>
      <c r="P5" s="10"/>
      <c r="Q5" s="23"/>
      <c r="R5" s="23"/>
      <c r="S5" s="23"/>
      <c r="T5" s="57"/>
    </row>
    <row r="6" spans="2:20" s="2" customFormat="1" ht="8.4" customHeight="1">
      <c r="B6" s="34"/>
      <c r="C6" s="30"/>
      <c r="D6" s="30"/>
      <c r="E6" s="35"/>
      <c r="F6" s="28"/>
      <c r="G6" s="28"/>
      <c r="H6" s="35"/>
      <c r="I6" s="36"/>
      <c r="J6" s="36"/>
      <c r="K6" s="36"/>
      <c r="L6" s="30"/>
      <c r="M6" s="36"/>
      <c r="N6" s="36"/>
      <c r="O6" s="36"/>
      <c r="P6" s="36"/>
      <c r="Q6" s="37"/>
      <c r="R6" s="38"/>
      <c r="S6" s="38"/>
      <c r="T6" s="32"/>
    </row>
    <row r="7" spans="2:20">
      <c r="B7" s="39" t="s">
        <v>27</v>
      </c>
      <c r="C7" s="40" t="s">
        <v>17</v>
      </c>
      <c r="D7" s="41" t="s">
        <v>9</v>
      </c>
      <c r="E7" s="42">
        <v>1</v>
      </c>
      <c r="F7" s="43">
        <f>GPT_35_T_IN</f>
        <v>1</v>
      </c>
      <c r="G7" s="43">
        <f>GPT_35_T_OUT</f>
        <v>2</v>
      </c>
      <c r="H7" s="42">
        <v>234</v>
      </c>
      <c r="I7" s="40">
        <v>518819</v>
      </c>
      <c r="J7" s="40">
        <v>151265</v>
      </c>
      <c r="K7" s="40">
        <f>SUM(I7:J7)</f>
        <v>670084</v>
      </c>
      <c r="L7" s="41"/>
      <c r="M7" s="40">
        <f>I7/H7</f>
        <v>2217.1752136752139</v>
      </c>
      <c r="N7" s="40">
        <f>J7/H7</f>
        <v>646.4316239316239</v>
      </c>
      <c r="O7" s="40">
        <f>K7/H7</f>
        <v>2863.6068376068374</v>
      </c>
      <c r="P7" s="40"/>
      <c r="Q7" s="44">
        <f>((M7*F7)+(N7*G7))/1000000</f>
        <v>3.510038461538462E-3</v>
      </c>
      <c r="R7" s="45">
        <f>Q7*1000</f>
        <v>3.5100384615384619</v>
      </c>
      <c r="S7" s="45">
        <f>H7*Q7</f>
        <v>0.82134900000000011</v>
      </c>
      <c r="T7" s="46"/>
    </row>
    <row r="8" spans="2:20">
      <c r="B8" s="39" t="s">
        <v>27</v>
      </c>
      <c r="C8" s="40" t="s">
        <v>1</v>
      </c>
      <c r="D8" s="41" t="s">
        <v>9</v>
      </c>
      <c r="E8" s="42">
        <v>2</v>
      </c>
      <c r="F8" s="43">
        <f>GPT_35_T_IN</f>
        <v>1</v>
      </c>
      <c r="G8" s="43">
        <f>GPT_35_T_OUT</f>
        <v>2</v>
      </c>
      <c r="H8" s="42">
        <v>231</v>
      </c>
      <c r="I8" s="40">
        <v>1051534</v>
      </c>
      <c r="J8" s="40">
        <v>230749</v>
      </c>
      <c r="K8" s="40">
        <f>SUM(I8:J8)</f>
        <v>1282283</v>
      </c>
      <c r="L8" s="41"/>
      <c r="M8" s="40">
        <f>I8/H8</f>
        <v>4552.0952380952385</v>
      </c>
      <c r="N8" s="40">
        <f>J8/H8</f>
        <v>998.91341991341994</v>
      </c>
      <c r="O8" s="40">
        <f>K8/H8</f>
        <v>5551.0086580086581</v>
      </c>
      <c r="P8" s="40"/>
      <c r="Q8" s="44">
        <f>((M8*F8)+(N8*G8))/1000000</f>
        <v>6.5499220779220791E-3</v>
      </c>
      <c r="R8" s="45">
        <f>Q8*1000</f>
        <v>6.549922077922079</v>
      </c>
      <c r="S8" s="45">
        <f>H8*Q8</f>
        <v>1.5130320000000002</v>
      </c>
      <c r="T8" s="46"/>
    </row>
    <row r="9" spans="2:20">
      <c r="B9" s="39" t="s">
        <v>27</v>
      </c>
      <c r="C9" s="40" t="s">
        <v>2</v>
      </c>
      <c r="D9" s="41" t="s">
        <v>9</v>
      </c>
      <c r="E9" s="42">
        <v>3</v>
      </c>
      <c r="F9" s="43">
        <f>GPT_35_T_IN</f>
        <v>1</v>
      </c>
      <c r="G9" s="43">
        <f>GPT_35_T_OUT</f>
        <v>2</v>
      </c>
      <c r="H9" s="42">
        <v>328</v>
      </c>
      <c r="I9" s="40">
        <v>1395829</v>
      </c>
      <c r="J9" s="40">
        <v>289889</v>
      </c>
      <c r="K9" s="40">
        <f>SUM(I9:J9)</f>
        <v>1685718</v>
      </c>
      <c r="L9" s="41"/>
      <c r="M9" s="40">
        <f>I9/H9</f>
        <v>4255.5762195121952</v>
      </c>
      <c r="N9" s="40">
        <f>J9/H9</f>
        <v>883.80792682926824</v>
      </c>
      <c r="O9" s="40">
        <f>K9/H9</f>
        <v>5139.3841463414637</v>
      </c>
      <c r="P9" s="40"/>
      <c r="Q9" s="44">
        <f>((M9*F9)+(N9*G9))/1000000</f>
        <v>6.0231920731707318E-3</v>
      </c>
      <c r="R9" s="45">
        <f>Q9*1000</f>
        <v>6.0231920731707316</v>
      </c>
      <c r="S9" s="45">
        <f>H9*Q9</f>
        <v>1.9756070000000001</v>
      </c>
      <c r="T9" s="46"/>
    </row>
    <row r="10" spans="2:20">
      <c r="B10" s="39" t="s">
        <v>27</v>
      </c>
      <c r="C10" s="41" t="s">
        <v>29</v>
      </c>
      <c r="D10" s="41" t="s">
        <v>10</v>
      </c>
      <c r="E10" s="42">
        <v>2</v>
      </c>
      <c r="F10" s="43">
        <f>GPT_35_T_FT_IN</f>
        <v>3</v>
      </c>
      <c r="G10" s="43">
        <f>GPT_35_T_FT_OUT</f>
        <v>6</v>
      </c>
      <c r="H10" s="42">
        <v>109</v>
      </c>
      <c r="I10" s="40">
        <v>507668</v>
      </c>
      <c r="J10" s="40">
        <v>101545</v>
      </c>
      <c r="K10" s="40">
        <f>SUM(I10:J10)</f>
        <v>609213</v>
      </c>
      <c r="L10" s="41"/>
      <c r="M10" s="40">
        <f>I10/H10</f>
        <v>4657.5045871559632</v>
      </c>
      <c r="N10" s="40">
        <f>J10/H10</f>
        <v>931.60550458715602</v>
      </c>
      <c r="O10" s="40">
        <f>K10/H10</f>
        <v>5589.1100917431195</v>
      </c>
      <c r="P10" s="40"/>
      <c r="Q10" s="44">
        <f>((M10*F10)+(N10*G10))/1000000</f>
        <v>1.9562146788990823E-2</v>
      </c>
      <c r="R10" s="45">
        <f>Q10*1000</f>
        <v>19.562146788990823</v>
      </c>
      <c r="S10" s="45">
        <f>H10*Q10</f>
        <v>2.1322739999999998</v>
      </c>
      <c r="T10" s="46"/>
    </row>
    <row r="11" spans="2:20">
      <c r="B11" s="39" t="s">
        <v>27</v>
      </c>
      <c r="C11" s="41" t="s">
        <v>42</v>
      </c>
      <c r="D11" s="41" t="s">
        <v>10</v>
      </c>
      <c r="E11" s="42">
        <v>3</v>
      </c>
      <c r="F11" s="43">
        <f>GPT_35_T_FT_IN</f>
        <v>3</v>
      </c>
      <c r="G11" s="43">
        <f>GPT_35_T_FT_OUT</f>
        <v>6</v>
      </c>
      <c r="H11" s="42">
        <v>283</v>
      </c>
      <c r="I11" s="40">
        <v>1228062</v>
      </c>
      <c r="J11" s="40">
        <v>251327</v>
      </c>
      <c r="K11" s="40">
        <f>SUM(I11:J11)</f>
        <v>1479389</v>
      </c>
      <c r="L11" s="41"/>
      <c r="M11" s="40">
        <f>I11/H11</f>
        <v>4339.4416961130746</v>
      </c>
      <c r="N11" s="40">
        <f>J11/H11</f>
        <v>888.08127208480562</v>
      </c>
      <c r="O11" s="40">
        <f>K11/H11</f>
        <v>5227.5229681978799</v>
      </c>
      <c r="P11" s="40"/>
      <c r="Q11" s="44">
        <f>((M11*F11)+(N11*G11))/1000000</f>
        <v>1.8346812720848059E-2</v>
      </c>
      <c r="R11" s="45">
        <f>Q11*1000</f>
        <v>18.34681272084806</v>
      </c>
      <c r="S11" s="45">
        <f>H11*Q11</f>
        <v>5.1921480000000004</v>
      </c>
      <c r="T11" s="46"/>
    </row>
    <row r="12" spans="2:20">
      <c r="B12" s="39" t="s">
        <v>27</v>
      </c>
      <c r="C12" s="41" t="s">
        <v>30</v>
      </c>
      <c r="D12" s="41" t="s">
        <v>10</v>
      </c>
      <c r="E12" s="42">
        <v>3</v>
      </c>
      <c r="F12" s="43">
        <f>GPT_35_T_FT_IN</f>
        <v>3</v>
      </c>
      <c r="G12" s="43">
        <f>GPT_35_T_FT_OUT</f>
        <v>6</v>
      </c>
      <c r="H12" s="42">
        <v>249</v>
      </c>
      <c r="I12" s="40">
        <v>1085976</v>
      </c>
      <c r="J12" s="40">
        <v>152250</v>
      </c>
      <c r="K12" s="40">
        <f>SUM(I12:J12)</f>
        <v>1238226</v>
      </c>
      <c r="L12" s="41"/>
      <c r="M12" s="40">
        <f>I12/H12</f>
        <v>4361.3493975903611</v>
      </c>
      <c r="N12" s="40">
        <f>J12/H12</f>
        <v>611.4457831325301</v>
      </c>
      <c r="O12" s="40">
        <f>K12/H12</f>
        <v>4972.7951807228919</v>
      </c>
      <c r="P12" s="40"/>
      <c r="Q12" s="44">
        <f>((M12*F12)+(N12*G12))/1000000</f>
        <v>1.6752722891566263E-2</v>
      </c>
      <c r="R12" s="45">
        <f>Q12*1000</f>
        <v>16.752722891566265</v>
      </c>
      <c r="S12" s="45">
        <f>H12*Q12</f>
        <v>4.1714279999999997</v>
      </c>
      <c r="T12" s="46"/>
    </row>
    <row r="13" spans="2:20">
      <c r="B13" s="39" t="s">
        <v>27</v>
      </c>
      <c r="C13" s="41" t="s">
        <v>0</v>
      </c>
      <c r="D13" s="41" t="s">
        <v>11</v>
      </c>
      <c r="E13" s="42">
        <v>2</v>
      </c>
      <c r="F13" s="43">
        <f>GPT_4_T_IN</f>
        <v>10</v>
      </c>
      <c r="G13" s="43">
        <f>GPT_4_T_OUT</f>
        <v>30</v>
      </c>
      <c r="H13" s="42">
        <v>291</v>
      </c>
      <c r="I13" s="40">
        <v>1341900</v>
      </c>
      <c r="J13" s="40">
        <v>251664</v>
      </c>
      <c r="K13" s="40">
        <f>SUM(I13:J13)</f>
        <v>1593564</v>
      </c>
      <c r="L13" s="41"/>
      <c r="M13" s="40">
        <f>I13/H13</f>
        <v>4611.3402061855668</v>
      </c>
      <c r="N13" s="40">
        <f>J13/H13</f>
        <v>864.82474226804129</v>
      </c>
      <c r="O13" s="40">
        <f>K13/H13</f>
        <v>5476.1649484536083</v>
      </c>
      <c r="P13" s="40"/>
      <c r="Q13" s="44">
        <f>((M13*F13)+(N13*G13))/1000000</f>
        <v>7.2058144329896906E-2</v>
      </c>
      <c r="R13" s="45">
        <f>Q13*1000</f>
        <v>72.058144329896905</v>
      </c>
      <c r="S13" s="45">
        <f>H13*Q13</f>
        <v>20.968920000000001</v>
      </c>
      <c r="T13" s="46"/>
    </row>
    <row r="14" spans="2:20">
      <c r="B14" s="39" t="s">
        <v>27</v>
      </c>
      <c r="C14" s="41" t="s">
        <v>31</v>
      </c>
      <c r="D14" s="41" t="s">
        <v>11</v>
      </c>
      <c r="E14" s="42">
        <v>3</v>
      </c>
      <c r="F14" s="43">
        <f>GPT_4_T_IN</f>
        <v>10</v>
      </c>
      <c r="G14" s="43">
        <f>GPT_4_T_OUT</f>
        <v>30</v>
      </c>
      <c r="H14" s="42">
        <v>306</v>
      </c>
      <c r="I14" s="40">
        <v>1311335</v>
      </c>
      <c r="J14" s="40">
        <v>257039</v>
      </c>
      <c r="K14" s="40">
        <f>SUM(I14:J14)</f>
        <v>1568374</v>
      </c>
      <c r="L14" s="41"/>
      <c r="M14" s="40">
        <f>I14/H14</f>
        <v>4285.4084967320259</v>
      </c>
      <c r="N14" s="40">
        <f>J14/H14</f>
        <v>839.99673202614383</v>
      </c>
      <c r="O14" s="40">
        <f>K14/H14</f>
        <v>5125.4052287581699</v>
      </c>
      <c r="P14" s="40"/>
      <c r="Q14" s="44">
        <f>((M14*F14)+(N14*G14))/1000000</f>
        <v>6.8053986928104562E-2</v>
      </c>
      <c r="R14" s="45">
        <f>Q14*1000</f>
        <v>68.053986928104564</v>
      </c>
      <c r="S14" s="45">
        <f>H14*Q14</f>
        <v>20.824519999999996</v>
      </c>
      <c r="T14" s="46"/>
    </row>
    <row r="15" spans="2:20">
      <c r="B15" s="39"/>
      <c r="C15" s="41"/>
      <c r="D15" s="41"/>
      <c r="E15" s="42"/>
      <c r="F15" s="43"/>
      <c r="G15" s="43"/>
      <c r="H15" s="42"/>
      <c r="I15" s="40"/>
      <c r="J15" s="40"/>
      <c r="K15" s="40"/>
      <c r="L15" s="41"/>
      <c r="M15" s="40"/>
      <c r="N15" s="40"/>
      <c r="O15" s="40"/>
      <c r="P15" s="40"/>
      <c r="Q15" s="44"/>
      <c r="R15" s="45"/>
      <c r="S15" s="45"/>
      <c r="T15" s="46"/>
    </row>
    <row r="16" spans="2:20">
      <c r="B16" s="39" t="s">
        <v>41</v>
      </c>
      <c r="C16" s="40" t="s">
        <v>17</v>
      </c>
      <c r="D16" s="41" t="s">
        <v>9</v>
      </c>
      <c r="E16" s="42">
        <v>1</v>
      </c>
      <c r="F16" s="43">
        <f>GPT_35_T_IN</f>
        <v>1</v>
      </c>
      <c r="G16" s="43">
        <f>GPT_35_T_OUT</f>
        <v>2</v>
      </c>
      <c r="H16" s="42">
        <v>432</v>
      </c>
      <c r="I16" s="40">
        <v>970793</v>
      </c>
      <c r="J16" s="40">
        <v>226229</v>
      </c>
      <c r="K16" s="40">
        <f>SUM(I16:J16)</f>
        <v>1197022</v>
      </c>
      <c r="L16" s="41"/>
      <c r="M16" s="40">
        <f>I16/H16</f>
        <v>2247.2060185185187</v>
      </c>
      <c r="N16" s="40">
        <f>J16/H16</f>
        <v>523.67824074074076</v>
      </c>
      <c r="O16" s="40">
        <f>K16/H16</f>
        <v>2770.8842592592591</v>
      </c>
      <c r="P16" s="40"/>
      <c r="Q16" s="44">
        <f>((M16*F16)+(N16*G16))/1000000</f>
        <v>3.2945625000000002E-3</v>
      </c>
      <c r="R16" s="45">
        <f>Q16*1000</f>
        <v>3.2945625000000001</v>
      </c>
      <c r="S16" s="45">
        <f>H16*Q16</f>
        <v>1.423251</v>
      </c>
      <c r="T16" s="46"/>
    </row>
    <row r="17" spans="2:20">
      <c r="B17" s="39" t="s">
        <v>41</v>
      </c>
      <c r="C17" s="40" t="s">
        <v>1</v>
      </c>
      <c r="D17" s="41" t="s">
        <v>9</v>
      </c>
      <c r="E17" s="42">
        <v>2</v>
      </c>
      <c r="F17" s="43">
        <f>GPT_35_T_IN</f>
        <v>1</v>
      </c>
      <c r="G17" s="43">
        <f>GPT_35_T_OUT</f>
        <v>2</v>
      </c>
      <c r="H17" s="42">
        <v>448</v>
      </c>
      <c r="I17" s="40">
        <v>2006944</v>
      </c>
      <c r="J17" s="40">
        <v>334207</v>
      </c>
      <c r="K17" s="40">
        <f>SUM(I17:J17)</f>
        <v>2341151</v>
      </c>
      <c r="L17" s="41"/>
      <c r="M17" s="40">
        <f>I17/H17</f>
        <v>4479.7857142857147</v>
      </c>
      <c r="N17" s="40">
        <f>J17/H17</f>
        <v>745.99776785714289</v>
      </c>
      <c r="O17" s="40">
        <f>K17/H17</f>
        <v>5225.7834821428569</v>
      </c>
      <c r="P17" s="40"/>
      <c r="Q17" s="44">
        <f>((M17*F17)+(N17*G17))/1000000</f>
        <v>5.9717812499999997E-3</v>
      </c>
      <c r="R17" s="45">
        <f>Q17*1000</f>
        <v>5.9717812499999994</v>
      </c>
      <c r="S17" s="45">
        <f>H17*Q17</f>
        <v>2.6753579999999997</v>
      </c>
      <c r="T17" s="46"/>
    </row>
    <row r="18" spans="2:20">
      <c r="B18" s="39" t="s">
        <v>41</v>
      </c>
      <c r="C18" s="40" t="s">
        <v>2</v>
      </c>
      <c r="D18" s="41" t="s">
        <v>9</v>
      </c>
      <c r="E18" s="42">
        <v>3</v>
      </c>
      <c r="F18" s="43">
        <f>GPT_35_T_IN</f>
        <v>1</v>
      </c>
      <c r="G18" s="43">
        <f>GPT_35_T_OUT</f>
        <v>2</v>
      </c>
      <c r="H18" s="42">
        <v>522</v>
      </c>
      <c r="I18" s="40">
        <v>2192260</v>
      </c>
      <c r="J18" s="40">
        <v>336116</v>
      </c>
      <c r="K18" s="40">
        <f>SUM(I18:J18)</f>
        <v>2528376</v>
      </c>
      <c r="L18" s="41"/>
      <c r="M18" s="40">
        <f>I18/H18</f>
        <v>4199.7318007662834</v>
      </c>
      <c r="N18" s="40">
        <f>J18/H18</f>
        <v>643.9003831417624</v>
      </c>
      <c r="O18" s="40">
        <f>K18/H18</f>
        <v>4843.6321839080456</v>
      </c>
      <c r="P18" s="40"/>
      <c r="Q18" s="44">
        <f>((M18*F18)+(N18*G18))/1000000</f>
        <v>5.487532567049808E-3</v>
      </c>
      <c r="R18" s="45">
        <f>Q18*1000</f>
        <v>5.4875325670498079</v>
      </c>
      <c r="S18" s="45">
        <f>H18*Q18</f>
        <v>2.8644919999999998</v>
      </c>
      <c r="T18" s="46"/>
    </row>
    <row r="19" spans="2:20">
      <c r="B19" s="39" t="s">
        <v>41</v>
      </c>
      <c r="C19" s="41" t="s">
        <v>29</v>
      </c>
      <c r="D19" s="41" t="s">
        <v>10</v>
      </c>
      <c r="E19" s="42">
        <v>2</v>
      </c>
      <c r="F19" s="43">
        <f>GPT_35_T_FT_IN</f>
        <v>3</v>
      </c>
      <c r="G19" s="43">
        <f>GPT_35_T_FT_OUT</f>
        <v>6</v>
      </c>
      <c r="H19" s="42">
        <v>304</v>
      </c>
      <c r="I19" s="40">
        <v>1320699</v>
      </c>
      <c r="J19" s="40">
        <v>215205</v>
      </c>
      <c r="K19" s="40">
        <f>SUM(I19:J19)</f>
        <v>1535904</v>
      </c>
      <c r="L19" s="41"/>
      <c r="M19" s="40">
        <f>I19/H19</f>
        <v>4344.4046052631575</v>
      </c>
      <c r="N19" s="40">
        <f>J19/H19</f>
        <v>707.91118421052636</v>
      </c>
      <c r="O19" s="40">
        <f>K19/H19</f>
        <v>5052.3157894736842</v>
      </c>
      <c r="P19" s="40"/>
      <c r="Q19" s="44">
        <f>((M19*F19)+(N19*G19))/1000000</f>
        <v>1.7280680921052633E-2</v>
      </c>
      <c r="R19" s="45">
        <f>Q19*1000</f>
        <v>17.280680921052632</v>
      </c>
      <c r="S19" s="45">
        <f>H19*Q19</f>
        <v>5.2533270000000005</v>
      </c>
      <c r="T19" s="46"/>
    </row>
    <row r="20" spans="2:20">
      <c r="B20" s="39" t="s">
        <v>41</v>
      </c>
      <c r="C20" s="41" t="s">
        <v>42</v>
      </c>
      <c r="D20" s="41" t="s">
        <v>10</v>
      </c>
      <c r="E20" s="42">
        <v>3</v>
      </c>
      <c r="F20" s="43">
        <f>GPT_35_T_FT_IN</f>
        <v>3</v>
      </c>
      <c r="G20" s="43">
        <f>GPT_35_T_FT_OUT</f>
        <v>6</v>
      </c>
      <c r="H20" s="42">
        <v>647</v>
      </c>
      <c r="I20" s="40">
        <v>2693446</v>
      </c>
      <c r="J20" s="40">
        <v>423263</v>
      </c>
      <c r="K20" s="40">
        <f>SUM(I20:J20)</f>
        <v>3116709</v>
      </c>
      <c r="L20" s="41"/>
      <c r="M20" s="40">
        <f>I20/H20</f>
        <v>4162.9768160741887</v>
      </c>
      <c r="N20" s="40">
        <f>J20/H20</f>
        <v>654.19319938176193</v>
      </c>
      <c r="O20" s="40">
        <f>K20/H20</f>
        <v>4817.1700154559503</v>
      </c>
      <c r="P20" s="40"/>
      <c r="Q20" s="44">
        <f>((M20*F20)+(N20*G20))/1000000</f>
        <v>1.6414089644513137E-2</v>
      </c>
      <c r="R20" s="45">
        <f>Q20*1000</f>
        <v>16.414089644513137</v>
      </c>
      <c r="S20" s="45">
        <f>H20*Q20</f>
        <v>10.619916</v>
      </c>
      <c r="T20" s="46"/>
    </row>
    <row r="21" spans="2:20">
      <c r="B21" s="39" t="s">
        <v>41</v>
      </c>
      <c r="C21" s="41" t="s">
        <v>30</v>
      </c>
      <c r="D21" s="41" t="s">
        <v>10</v>
      </c>
      <c r="E21" s="42">
        <v>3</v>
      </c>
      <c r="F21" s="43">
        <f>GPT_35_T_FT_IN</f>
        <v>3</v>
      </c>
      <c r="G21" s="43">
        <f>GPT_35_T_FT_OUT</f>
        <v>6</v>
      </c>
      <c r="H21" s="42">
        <v>650</v>
      </c>
      <c r="I21" s="40">
        <v>2706010</v>
      </c>
      <c r="J21" s="40">
        <v>348574</v>
      </c>
      <c r="K21" s="40">
        <f>SUM(I21:J21)</f>
        <v>3054584</v>
      </c>
      <c r="L21" s="41"/>
      <c r="M21" s="40">
        <f>I21/H21</f>
        <v>4163.0923076923073</v>
      </c>
      <c r="N21" s="40">
        <f>J21/H21</f>
        <v>536.2676923076923</v>
      </c>
      <c r="O21" s="40">
        <f>K21/H21</f>
        <v>4699.3599999999997</v>
      </c>
      <c r="P21" s="40"/>
      <c r="Q21" s="44">
        <f>((M21*F21)+(N21*G21))/1000000</f>
        <v>1.5706883076923077E-2</v>
      </c>
      <c r="R21" s="45">
        <f>Q21*1000</f>
        <v>15.706883076923077</v>
      </c>
      <c r="S21" s="45">
        <f>H21*Q21</f>
        <v>10.209474</v>
      </c>
      <c r="T21" s="46"/>
    </row>
    <row r="22" spans="2:20">
      <c r="B22" s="39" t="s">
        <v>41</v>
      </c>
      <c r="C22" s="41" t="s">
        <v>0</v>
      </c>
      <c r="D22" s="41" t="s">
        <v>11</v>
      </c>
      <c r="E22" s="42">
        <v>2</v>
      </c>
      <c r="F22" s="43">
        <f>GPT_4_T_IN</f>
        <v>10</v>
      </c>
      <c r="G22" s="43">
        <f>GPT_4_T_OUT</f>
        <v>30</v>
      </c>
      <c r="H22" s="42">
        <v>645</v>
      </c>
      <c r="I22" s="40">
        <v>2944971</v>
      </c>
      <c r="J22" s="40">
        <v>438198</v>
      </c>
      <c r="K22" s="40">
        <f>SUM(I22:J22)</f>
        <v>3383169</v>
      </c>
      <c r="L22" s="41"/>
      <c r="M22" s="40">
        <f>I22/H22</f>
        <v>4565.8465116279067</v>
      </c>
      <c r="N22" s="40">
        <f>J22/H22</f>
        <v>679.37674418604649</v>
      </c>
      <c r="O22" s="40">
        <f>K22/H22</f>
        <v>5245.2232558139531</v>
      </c>
      <c r="P22" s="40"/>
      <c r="Q22" s="44">
        <f>((M22*F22)+(N22*G22))/1000000</f>
        <v>6.6039767441860464E-2</v>
      </c>
      <c r="R22" s="45">
        <f>Q22*1000</f>
        <v>66.039767441860462</v>
      </c>
      <c r="S22" s="45">
        <f>H22*Q22</f>
        <v>42.595649999999999</v>
      </c>
      <c r="T22" s="46"/>
    </row>
    <row r="23" spans="2:20">
      <c r="B23" s="39" t="s">
        <v>41</v>
      </c>
      <c r="C23" s="41" t="s">
        <v>31</v>
      </c>
      <c r="D23" s="41" t="s">
        <v>11</v>
      </c>
      <c r="E23" s="42">
        <v>3</v>
      </c>
      <c r="F23" s="43">
        <f>GPT_4_T_IN</f>
        <v>10</v>
      </c>
      <c r="G23" s="43">
        <f>GPT_4_T_OUT</f>
        <v>30</v>
      </c>
      <c r="H23" s="42">
        <v>1032</v>
      </c>
      <c r="I23" s="40">
        <v>4417714</v>
      </c>
      <c r="J23" s="40">
        <v>697247</v>
      </c>
      <c r="K23" s="40">
        <f>SUM(I23:J23)</f>
        <v>5114961</v>
      </c>
      <c r="L23" s="41"/>
      <c r="M23" s="40">
        <f>I23/H23</f>
        <v>4280.7306201550391</v>
      </c>
      <c r="N23" s="40">
        <f>J23/H23</f>
        <v>675.62693798449618</v>
      </c>
      <c r="O23" s="40">
        <f>K23/H23</f>
        <v>4956.3575581395353</v>
      </c>
      <c r="P23" s="40"/>
      <c r="Q23" s="44">
        <f>((M23*F23)+(N23*G23))/1000000</f>
        <v>6.3076114341085274E-2</v>
      </c>
      <c r="R23" s="45">
        <f>Q23*1000</f>
        <v>63.076114341085272</v>
      </c>
      <c r="S23" s="45">
        <f>H23*Q23</f>
        <v>65.094549999999998</v>
      </c>
      <c r="T23" s="46"/>
    </row>
    <row r="24" spans="2:20">
      <c r="B24" s="39"/>
      <c r="C24" s="41"/>
      <c r="D24" s="41"/>
      <c r="E24" s="42"/>
      <c r="F24" s="43"/>
      <c r="G24" s="43"/>
      <c r="H24" s="42"/>
      <c r="I24" s="40"/>
      <c r="J24" s="40"/>
      <c r="K24" s="40"/>
      <c r="L24" s="41"/>
      <c r="M24" s="40"/>
      <c r="N24" s="40"/>
      <c r="O24" s="40"/>
      <c r="P24" s="40"/>
      <c r="Q24" s="44"/>
      <c r="R24" s="45"/>
      <c r="S24" s="45"/>
      <c r="T24" s="46"/>
    </row>
    <row r="25" spans="2:20">
      <c r="B25" s="39" t="s">
        <v>43</v>
      </c>
      <c r="C25" s="40" t="s">
        <v>17</v>
      </c>
      <c r="D25" s="41" t="s">
        <v>9</v>
      </c>
      <c r="E25" s="42">
        <v>1</v>
      </c>
      <c r="F25" s="43">
        <f>GPT_35_T_IN</f>
        <v>1</v>
      </c>
      <c r="G25" s="43">
        <f>GPT_35_T_OUT</f>
        <v>2</v>
      </c>
      <c r="H25" s="42">
        <v>367</v>
      </c>
      <c r="I25" s="40">
        <v>818699</v>
      </c>
      <c r="J25" s="40">
        <v>1035855</v>
      </c>
      <c r="K25" s="40">
        <f>SUM(I25:J25)</f>
        <v>1854554</v>
      </c>
      <c r="L25" s="41"/>
      <c r="M25" s="40">
        <f>I25/H25</f>
        <v>2230.7874659400545</v>
      </c>
      <c r="N25" s="40">
        <f>J25/H25</f>
        <v>2822.4931880108993</v>
      </c>
      <c r="O25" s="40">
        <f>K25/H25</f>
        <v>5053.2806539509538</v>
      </c>
      <c r="P25" s="40"/>
      <c r="Q25" s="44">
        <f>((M25*F25)+(N25*G25))/1000000</f>
        <v>7.8757738419618535E-3</v>
      </c>
      <c r="R25" s="45">
        <f>Q25*1000</f>
        <v>7.8757738419618537</v>
      </c>
      <c r="S25" s="45">
        <f>H25*Q25</f>
        <v>2.8904090000000005</v>
      </c>
      <c r="T25" s="46"/>
    </row>
    <row r="26" spans="2:20">
      <c r="B26" s="39" t="s">
        <v>43</v>
      </c>
      <c r="C26" s="40" t="s">
        <v>1</v>
      </c>
      <c r="D26" s="41" t="s">
        <v>9</v>
      </c>
      <c r="E26" s="42">
        <v>2</v>
      </c>
      <c r="F26" s="43">
        <f>GPT_35_T_IN</f>
        <v>1</v>
      </c>
      <c r="G26" s="43">
        <f>GPT_35_T_OUT</f>
        <v>2</v>
      </c>
      <c r="H26" s="42">
        <v>388</v>
      </c>
      <c r="I26" s="40">
        <v>1733698</v>
      </c>
      <c r="J26" s="40">
        <v>342816</v>
      </c>
      <c r="K26" s="40">
        <f>SUM(I26:J26)</f>
        <v>2076514</v>
      </c>
      <c r="L26" s="41"/>
      <c r="M26" s="40">
        <f>I26/H26</f>
        <v>4468.2938144329901</v>
      </c>
      <c r="N26" s="40">
        <f>J26/H26</f>
        <v>883.54639175257728</v>
      </c>
      <c r="O26" s="40">
        <f>K26/H26</f>
        <v>5351.8402061855668</v>
      </c>
      <c r="P26" s="40"/>
      <c r="Q26" s="44">
        <f>((M26*F26)+(N26*G26))/1000000</f>
        <v>6.2353865979381442E-3</v>
      </c>
      <c r="R26" s="45">
        <f>Q26*1000</f>
        <v>6.2353865979381444</v>
      </c>
      <c r="S26" s="45">
        <f>H26*Q26</f>
        <v>2.41933</v>
      </c>
      <c r="T26" s="46"/>
    </row>
    <row r="27" spans="2:20">
      <c r="B27" s="39" t="s">
        <v>43</v>
      </c>
      <c r="C27" s="40" t="s">
        <v>2</v>
      </c>
      <c r="D27" s="41" t="s">
        <v>9</v>
      </c>
      <c r="E27" s="42">
        <v>3</v>
      </c>
      <c r="F27" s="43">
        <f>GPT_35_T_IN</f>
        <v>1</v>
      </c>
      <c r="G27" s="43">
        <f>GPT_35_T_OUT</f>
        <v>2</v>
      </c>
      <c r="H27" s="42">
        <v>482</v>
      </c>
      <c r="I27" s="40">
        <v>1998990</v>
      </c>
      <c r="J27" s="40">
        <v>371336</v>
      </c>
      <c r="K27" s="40">
        <f>SUM(I27:J27)</f>
        <v>2370326</v>
      </c>
      <c r="L27" s="41"/>
      <c r="M27" s="40">
        <f>I27/H27</f>
        <v>4147.2821576763481</v>
      </c>
      <c r="N27" s="40">
        <f>J27/H27</f>
        <v>770.40663900414938</v>
      </c>
      <c r="O27" s="40">
        <f>K27/H27</f>
        <v>4917.6887966804979</v>
      </c>
      <c r="P27" s="40"/>
      <c r="Q27" s="44">
        <f>((M27*F27)+(N27*G27))/1000000</f>
        <v>5.688095435684647E-3</v>
      </c>
      <c r="R27" s="45">
        <f>Q27*1000</f>
        <v>5.6880954356846471</v>
      </c>
      <c r="S27" s="45">
        <f>H27*Q27</f>
        <v>2.7416619999999998</v>
      </c>
      <c r="T27" s="46"/>
    </row>
    <row r="28" spans="2:20">
      <c r="B28" s="39" t="s">
        <v>43</v>
      </c>
      <c r="C28" s="41" t="s">
        <v>29</v>
      </c>
      <c r="D28" s="41" t="s">
        <v>10</v>
      </c>
      <c r="E28" s="42">
        <v>2</v>
      </c>
      <c r="F28" s="43">
        <f>GPT_35_T_FT_IN</f>
        <v>3</v>
      </c>
      <c r="G28" s="43">
        <f>GPT_35_T_FT_OUT</f>
        <v>6</v>
      </c>
      <c r="H28" s="42">
        <v>179</v>
      </c>
      <c r="I28" s="40">
        <v>787194</v>
      </c>
      <c r="J28" s="40">
        <v>146701</v>
      </c>
      <c r="K28" s="40">
        <f>SUM(I28:J28)</f>
        <v>933895</v>
      </c>
      <c r="L28" s="41"/>
      <c r="M28" s="40">
        <f>I28/H28</f>
        <v>4397.7318435754187</v>
      </c>
      <c r="N28" s="40">
        <f>J28/H28</f>
        <v>819.55865921787711</v>
      </c>
      <c r="O28" s="40">
        <f>K28/H28</f>
        <v>5217.2905027932957</v>
      </c>
      <c r="P28" s="40"/>
      <c r="Q28" s="44">
        <f>((M28*F28)+(N28*G28))/1000000</f>
        <v>1.811054748603352E-2</v>
      </c>
      <c r="R28" s="45">
        <f>Q28*1000</f>
        <v>18.110547486033521</v>
      </c>
      <c r="S28" s="45">
        <f>H28*Q28</f>
        <v>3.2417880000000001</v>
      </c>
      <c r="T28" s="46"/>
    </row>
    <row r="29" spans="2:20">
      <c r="B29" s="39" t="s">
        <v>43</v>
      </c>
      <c r="C29" s="41" t="s">
        <v>42</v>
      </c>
      <c r="D29" s="41" t="s">
        <v>10</v>
      </c>
      <c r="E29" s="42">
        <v>3</v>
      </c>
      <c r="F29" s="43">
        <f>GPT_35_T_FT_IN</f>
        <v>3</v>
      </c>
      <c r="G29" s="43">
        <f>GPT_35_T_FT_OUT</f>
        <v>6</v>
      </c>
      <c r="H29" s="42">
        <v>201</v>
      </c>
      <c r="I29" s="40">
        <v>833897</v>
      </c>
      <c r="J29" s="40">
        <v>155265</v>
      </c>
      <c r="K29" s="40">
        <f>SUM(I29:J29)</f>
        <v>989162</v>
      </c>
      <c r="L29" s="41"/>
      <c r="M29" s="40">
        <f>I29/H29</f>
        <v>4148.7412935323382</v>
      </c>
      <c r="N29" s="40">
        <f>J29/H29</f>
        <v>772.46268656716416</v>
      </c>
      <c r="O29" s="40">
        <f>K29/H29</f>
        <v>4921.2039800995026</v>
      </c>
      <c r="P29" s="40"/>
      <c r="Q29" s="44">
        <f>((M29*F29)+(N29*G29))/1000000</f>
        <v>1.7080999999999999E-2</v>
      </c>
      <c r="R29" s="45">
        <f>Q29*1000</f>
        <v>17.081</v>
      </c>
      <c r="S29" s="45">
        <f>H29*Q29</f>
        <v>3.4332809999999996</v>
      </c>
      <c r="T29" s="46"/>
    </row>
    <row r="30" spans="2:20">
      <c r="B30" s="39" t="s">
        <v>43</v>
      </c>
      <c r="C30" s="41" t="s">
        <v>30</v>
      </c>
      <c r="D30" s="41" t="s">
        <v>10</v>
      </c>
      <c r="E30" s="42">
        <v>3</v>
      </c>
      <c r="F30" s="43">
        <f>GPT_35_T_FT_IN</f>
        <v>3</v>
      </c>
      <c r="G30" s="43">
        <f>GPT_35_T_FT_OUT</f>
        <v>6</v>
      </c>
      <c r="H30" s="42">
        <v>165</v>
      </c>
      <c r="I30" s="40">
        <v>682420</v>
      </c>
      <c r="J30" s="40">
        <v>111429</v>
      </c>
      <c r="K30" s="40">
        <f>SUM(I30:J30)</f>
        <v>793849</v>
      </c>
      <c r="L30" s="41"/>
      <c r="M30" s="40">
        <f>I30/H30</f>
        <v>4135.878787878788</v>
      </c>
      <c r="N30" s="40">
        <f>J30/H30</f>
        <v>675.32727272727277</v>
      </c>
      <c r="O30" s="40">
        <f>K30/H30</f>
        <v>4811.2060606060604</v>
      </c>
      <c r="P30" s="40"/>
      <c r="Q30" s="44">
        <f>((M30*F30)+(N30*G30))/1000000</f>
        <v>1.6459599999999998E-2</v>
      </c>
      <c r="R30" s="45">
        <f>Q30*1000</f>
        <v>16.459599999999998</v>
      </c>
      <c r="S30" s="45">
        <f>H30*Q30</f>
        <v>2.7158339999999996</v>
      </c>
      <c r="T30" s="46"/>
    </row>
    <row r="31" spans="2:20">
      <c r="B31" s="39" t="s">
        <v>43</v>
      </c>
      <c r="C31" s="41" t="s">
        <v>0</v>
      </c>
      <c r="D31" s="41" t="s">
        <v>11</v>
      </c>
      <c r="E31" s="42">
        <v>2</v>
      </c>
      <c r="F31" s="43">
        <f>GPT_4_T_IN</f>
        <v>10</v>
      </c>
      <c r="G31" s="43">
        <f>GPT_4_T_OUT</f>
        <v>30</v>
      </c>
      <c r="H31" s="42">
        <v>203</v>
      </c>
      <c r="I31" s="40">
        <v>893114</v>
      </c>
      <c r="J31" s="40">
        <v>153897</v>
      </c>
      <c r="K31" s="40">
        <f>SUM(I31:J31)</f>
        <v>1047011</v>
      </c>
      <c r="L31" s="41"/>
      <c r="M31" s="40">
        <f>I31/H31</f>
        <v>4399.5763546798025</v>
      </c>
      <c r="N31" s="40">
        <f>J31/H31</f>
        <v>758.11330049261085</v>
      </c>
      <c r="O31" s="40">
        <f>K31/H31</f>
        <v>5157.6896551724139</v>
      </c>
      <c r="P31" s="40"/>
      <c r="Q31" s="44">
        <f>((M31*F31)+(N31*G31))/1000000</f>
        <v>6.6739162561576346E-2</v>
      </c>
      <c r="R31" s="45">
        <f>Q31*1000</f>
        <v>66.73916256157635</v>
      </c>
      <c r="S31" s="45">
        <f>H31*Q31</f>
        <v>13.548049999999998</v>
      </c>
      <c r="T31" s="46"/>
    </row>
    <row r="32" spans="2:20">
      <c r="B32" s="39" t="s">
        <v>43</v>
      </c>
      <c r="C32" s="41" t="s">
        <v>31</v>
      </c>
      <c r="D32" s="41" t="s">
        <v>11</v>
      </c>
      <c r="E32" s="42">
        <v>3</v>
      </c>
      <c r="F32" s="43">
        <f>GPT_4_T_IN</f>
        <v>10</v>
      </c>
      <c r="G32" s="43">
        <f>GPT_4_T_OUT</f>
        <v>30</v>
      </c>
      <c r="H32" s="42">
        <v>162</v>
      </c>
      <c r="I32" s="40">
        <v>668500</v>
      </c>
      <c r="J32" s="40">
        <v>114899</v>
      </c>
      <c r="K32" s="40">
        <f>SUM(I32:J32)</f>
        <v>783399</v>
      </c>
      <c r="L32" s="41"/>
      <c r="M32" s="40">
        <f>I32/H32</f>
        <v>4126.5432098765432</v>
      </c>
      <c r="N32" s="40">
        <f>J32/H32</f>
        <v>709.25308641975312</v>
      </c>
      <c r="O32" s="40">
        <f>K32/H32</f>
        <v>4835.7962962962965</v>
      </c>
      <c r="P32" s="40"/>
      <c r="Q32" s="44">
        <f>((M32*F32)+(N32*G32))/1000000</f>
        <v>6.2543024691358029E-2</v>
      </c>
      <c r="R32" s="45">
        <f>Q32*1000</f>
        <v>62.543024691358028</v>
      </c>
      <c r="S32" s="45">
        <f>H32*Q32</f>
        <v>10.131970000000001</v>
      </c>
      <c r="T32" s="46"/>
    </row>
    <row r="33" spans="2:20">
      <c r="B33" s="39"/>
      <c r="C33" s="41"/>
      <c r="D33" s="41"/>
      <c r="E33" s="42"/>
      <c r="F33" s="43"/>
      <c r="G33" s="43"/>
      <c r="H33" s="42"/>
      <c r="I33" s="40"/>
      <c r="J33" s="40"/>
      <c r="K33" s="40"/>
      <c r="L33" s="41"/>
      <c r="M33" s="40"/>
      <c r="N33" s="40"/>
      <c r="O33" s="40"/>
      <c r="P33" s="40"/>
      <c r="Q33" s="44"/>
      <c r="R33" s="45"/>
      <c r="S33" s="45"/>
      <c r="T33" s="46"/>
    </row>
    <row r="34" spans="2:20">
      <c r="B34" s="39"/>
      <c r="C34" s="41"/>
      <c r="D34" s="41"/>
      <c r="E34" s="42"/>
      <c r="F34" s="43"/>
      <c r="G34" s="43"/>
      <c r="H34" s="42"/>
      <c r="I34" s="40"/>
      <c r="J34" s="40"/>
      <c r="K34" s="40"/>
      <c r="L34" s="41"/>
      <c r="M34" s="40"/>
      <c r="N34" s="40"/>
      <c r="O34" s="40"/>
      <c r="P34" s="40"/>
      <c r="Q34" s="44"/>
      <c r="R34" s="44" t="s">
        <v>48</v>
      </c>
      <c r="S34" s="47">
        <f>SUM(S7:S33)</f>
        <v>239.45761999999999</v>
      </c>
      <c r="T34" s="46"/>
    </row>
    <row r="35" spans="2:20">
      <c r="B35" s="39" t="s">
        <v>40</v>
      </c>
      <c r="C35" s="58" t="s">
        <v>45</v>
      </c>
      <c r="D35" s="65" t="s">
        <v>40</v>
      </c>
      <c r="E35" s="42">
        <v>1</v>
      </c>
      <c r="F35" s="43"/>
      <c r="G35" s="43"/>
      <c r="H35" s="48">
        <f>'Modal Breakout'!A32</f>
        <v>1033</v>
      </c>
      <c r="I35" s="40">
        <f>'Modal Breakout'!B32</f>
        <v>2308311</v>
      </c>
      <c r="J35" s="40">
        <f>'Modal Breakout'!C32</f>
        <v>1413349</v>
      </c>
      <c r="K35" s="40">
        <f>'Modal Breakout'!D32</f>
        <v>3721660</v>
      </c>
      <c r="L35" s="41"/>
      <c r="M35" s="40">
        <f>'Modal Breakout'!E32</f>
        <v>2234.5701839303001</v>
      </c>
      <c r="N35" s="40">
        <f>'Modal Breakout'!F32</f>
        <v>1368.1984511132623</v>
      </c>
      <c r="O35" s="40">
        <f>'Modal Breakout'!G32</f>
        <v>3602.7686350435624</v>
      </c>
      <c r="P35" s="40"/>
      <c r="Q35" s="44"/>
      <c r="R35" s="45"/>
      <c r="S35" s="45"/>
      <c r="T35" s="46"/>
    </row>
    <row r="36" spans="2:20">
      <c r="B36" s="39" t="s">
        <v>40</v>
      </c>
      <c r="C36" s="58" t="s">
        <v>46</v>
      </c>
      <c r="D36" s="65" t="s">
        <v>40</v>
      </c>
      <c r="E36" s="42">
        <v>2</v>
      </c>
      <c r="F36" s="43"/>
      <c r="G36" s="43"/>
      <c r="H36" s="48">
        <f>'Modal Breakout'!I32</f>
        <v>2798</v>
      </c>
      <c r="I36" s="40">
        <f>'Modal Breakout'!J32</f>
        <v>12587722</v>
      </c>
      <c r="J36" s="40">
        <f>'Modal Breakout'!K32</f>
        <v>2214982</v>
      </c>
      <c r="K36" s="40">
        <f>'Modal Breakout'!L32</f>
        <v>14802704</v>
      </c>
      <c r="L36" s="41"/>
      <c r="M36" s="40">
        <f>'Modal Breakout'!M32</f>
        <v>4498.8284488920654</v>
      </c>
      <c r="N36" s="40">
        <f>'Modal Breakout'!N32</f>
        <v>791.63045032165837</v>
      </c>
      <c r="O36" s="40">
        <f>'Modal Breakout'!O32</f>
        <v>5290.4588992137242</v>
      </c>
      <c r="P36" s="40"/>
      <c r="Q36" s="44"/>
      <c r="R36" s="45"/>
      <c r="S36" s="45"/>
      <c r="T36" s="46"/>
    </row>
    <row r="37" spans="2:20">
      <c r="B37" s="39" t="s">
        <v>40</v>
      </c>
      <c r="C37" s="58" t="s">
        <v>47</v>
      </c>
      <c r="D37" s="65" t="s">
        <v>40</v>
      </c>
      <c r="E37" s="42">
        <v>3</v>
      </c>
      <c r="F37" s="43"/>
      <c r="G37" s="43"/>
      <c r="H37" s="48">
        <f>'Modal Breakout'!Q32</f>
        <v>5027</v>
      </c>
      <c r="I37" s="40">
        <f>'Modal Breakout'!R32</f>
        <v>21214439</v>
      </c>
      <c r="J37" s="40">
        <f>'Modal Breakout'!S32</f>
        <v>3508634</v>
      </c>
      <c r="K37" s="40">
        <f>'Modal Breakout'!T32</f>
        <v>24723073</v>
      </c>
      <c r="L37" s="41"/>
      <c r="M37" s="40">
        <f>'Modal Breakout'!U32</f>
        <v>4220.0992639745373</v>
      </c>
      <c r="N37" s="40">
        <f>'Modal Breakout'!V32</f>
        <v>697.95782773025667</v>
      </c>
      <c r="O37" s="40">
        <f>'Modal Breakout'!W32</f>
        <v>4918.0570917047944</v>
      </c>
      <c r="P37" s="40"/>
      <c r="Q37" s="44"/>
      <c r="R37" s="45"/>
      <c r="S37" s="45"/>
      <c r="T37" s="46"/>
    </row>
    <row r="38" spans="2:20">
      <c r="B38" s="49"/>
      <c r="C38" s="50"/>
      <c r="D38" s="50"/>
      <c r="E38" s="51"/>
      <c r="F38" s="52"/>
      <c r="G38" s="52"/>
      <c r="H38" s="51"/>
      <c r="I38" s="53"/>
      <c r="J38" s="53"/>
      <c r="K38" s="53"/>
      <c r="L38" s="50"/>
      <c r="M38" s="53"/>
      <c r="N38" s="53"/>
      <c r="O38" s="53"/>
      <c r="P38" s="53"/>
      <c r="Q38" s="54"/>
      <c r="R38" s="55"/>
      <c r="S38" s="55"/>
      <c r="T38" s="56"/>
    </row>
  </sheetData>
  <mergeCells count="9">
    <mergeCell ref="D3:D4"/>
    <mergeCell ref="H3:H4"/>
    <mergeCell ref="E3:E4"/>
    <mergeCell ref="B3:B4"/>
    <mergeCell ref="C3:C4"/>
    <mergeCell ref="Q3:S3"/>
    <mergeCell ref="I3:K3"/>
    <mergeCell ref="M3:O3"/>
    <mergeCell ref="F3:G3"/>
  </mergeCells>
  <pageMargins left="0.7" right="0.7" top="0.75" bottom="0.75" header="0.3" footer="0.3"/>
  <pageSetup paperSize="9"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F20" sqref="F20"/>
    </sheetView>
  </sheetViews>
  <sheetFormatPr defaultRowHeight="14.4"/>
  <cols>
    <col min="1" max="1" width="16.6640625" bestFit="1" customWidth="1"/>
    <col min="2" max="3" width="15.5546875" customWidth="1"/>
  </cols>
  <sheetData>
    <row r="1" spans="1:4">
      <c r="B1" s="5" t="s">
        <v>13</v>
      </c>
      <c r="C1" s="5"/>
      <c r="D1" t="s">
        <v>8</v>
      </c>
    </row>
    <row r="2" spans="1:4">
      <c r="A2" s="2"/>
      <c r="B2" s="3" t="s">
        <v>6</v>
      </c>
      <c r="C2" s="3" t="s">
        <v>7</v>
      </c>
      <c r="D2" s="2"/>
    </row>
    <row r="3" spans="1:4">
      <c r="A3" t="s">
        <v>14</v>
      </c>
      <c r="B3" s="6">
        <v>0.5</v>
      </c>
      <c r="C3" s="6">
        <v>1.5</v>
      </c>
      <c r="D3" s="18" t="s">
        <v>15</v>
      </c>
    </row>
    <row r="4" spans="1:4">
      <c r="A4" t="s">
        <v>12</v>
      </c>
      <c r="B4" s="6">
        <v>1</v>
      </c>
      <c r="C4" s="6">
        <v>2</v>
      </c>
    </row>
    <row r="5" spans="1:4">
      <c r="A5" t="s">
        <v>11</v>
      </c>
      <c r="B5" s="6">
        <v>10</v>
      </c>
      <c r="C5" s="6">
        <v>30</v>
      </c>
    </row>
    <row r="6" spans="1:4">
      <c r="A6" t="s">
        <v>10</v>
      </c>
      <c r="B6" s="6">
        <v>3</v>
      </c>
      <c r="C6" s="6">
        <v>6</v>
      </c>
      <c r="D6" t="s">
        <v>16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Q39" sqref="Q39"/>
    </sheetView>
  </sheetViews>
  <sheetFormatPr defaultRowHeight="14.4"/>
  <cols>
    <col min="1" max="1" width="6.5546875" bestFit="1" customWidth="1"/>
    <col min="2" max="7" width="8.88671875" style="1"/>
    <col min="9" max="9" width="5.6640625" bestFit="1" customWidth="1"/>
    <col min="10" max="10" width="9.88671875" bestFit="1" customWidth="1"/>
    <col min="12" max="12" width="9.88671875" bestFit="1" customWidth="1"/>
    <col min="17" max="17" width="5.6640625" bestFit="1" customWidth="1"/>
    <col min="18" max="18" width="9.88671875" bestFit="1" customWidth="1"/>
    <col min="20" max="20" width="9.88671875" bestFit="1" customWidth="1"/>
  </cols>
  <sheetData>
    <row r="1" spans="1:23">
      <c r="A1" s="15" t="s">
        <v>37</v>
      </c>
      <c r="B1" s="15"/>
      <c r="C1" s="15"/>
      <c r="D1" s="15"/>
      <c r="E1" s="15"/>
      <c r="F1" s="15"/>
      <c r="G1" s="15"/>
      <c r="I1" s="15" t="s">
        <v>38</v>
      </c>
      <c r="J1" s="15"/>
      <c r="K1" s="15"/>
      <c r="L1" s="15"/>
      <c r="M1" s="15"/>
      <c r="N1" s="15"/>
      <c r="O1" s="15"/>
      <c r="Q1" s="15" t="s">
        <v>39</v>
      </c>
      <c r="R1" s="15"/>
      <c r="S1" s="15"/>
      <c r="T1" s="15"/>
      <c r="U1" s="15"/>
      <c r="V1" s="15"/>
      <c r="W1" s="15"/>
    </row>
    <row r="2" spans="1:23">
      <c r="A2" s="2" t="s">
        <v>32</v>
      </c>
      <c r="B2" s="8" t="s">
        <v>24</v>
      </c>
      <c r="C2" s="8" t="s">
        <v>25</v>
      </c>
      <c r="D2" s="8" t="s">
        <v>33</v>
      </c>
      <c r="E2" s="8" t="s">
        <v>34</v>
      </c>
      <c r="F2" s="8" t="s">
        <v>35</v>
      </c>
      <c r="G2" s="8" t="s">
        <v>36</v>
      </c>
      <c r="H2" s="2"/>
      <c r="I2" s="2" t="s">
        <v>32</v>
      </c>
      <c r="J2" s="8" t="s">
        <v>24</v>
      </c>
      <c r="K2" s="8" t="s">
        <v>25</v>
      </c>
      <c r="L2" s="8" t="s">
        <v>33</v>
      </c>
      <c r="M2" s="8" t="s">
        <v>34</v>
      </c>
      <c r="N2" s="8" t="s">
        <v>35</v>
      </c>
      <c r="O2" s="8" t="s">
        <v>36</v>
      </c>
      <c r="P2" s="2"/>
      <c r="Q2" s="2" t="s">
        <v>32</v>
      </c>
      <c r="R2" s="8" t="s">
        <v>24</v>
      </c>
      <c r="S2" s="8" t="s">
        <v>25</v>
      </c>
      <c r="T2" s="8" t="s">
        <v>33</v>
      </c>
      <c r="U2" s="8" t="s">
        <v>34</v>
      </c>
      <c r="V2" s="8" t="s">
        <v>35</v>
      </c>
      <c r="W2" s="8" t="s">
        <v>36</v>
      </c>
    </row>
    <row r="3" spans="1:23">
      <c r="A3" s="2"/>
      <c r="B3" s="9"/>
      <c r="C3" s="9"/>
      <c r="D3" s="9"/>
      <c r="E3" s="9"/>
      <c r="F3" s="9"/>
      <c r="G3" s="9"/>
      <c r="H3" s="2"/>
      <c r="I3" s="2"/>
      <c r="J3" s="9"/>
      <c r="K3" s="9"/>
      <c r="L3" s="9"/>
      <c r="M3" s="9"/>
      <c r="N3" s="9"/>
      <c r="O3" s="9"/>
      <c r="P3" s="2"/>
      <c r="Q3" s="2"/>
      <c r="R3" s="9"/>
      <c r="S3" s="9"/>
      <c r="T3" s="9"/>
      <c r="U3" s="9"/>
      <c r="V3" s="9"/>
      <c r="W3" s="9"/>
    </row>
    <row r="4" spans="1:23">
      <c r="A4" s="1">
        <f>IF('Eval Usage'!E7=1,'Eval Usage'!H7,0)</f>
        <v>234</v>
      </c>
      <c r="B4" s="1">
        <f>IF('Eval Usage'!E7=1,'Eval Usage'!I7,0)</f>
        <v>518819</v>
      </c>
      <c r="C4" s="1">
        <f>IF('Eval Usage'!E7=1,'Eval Usage'!J7,0)</f>
        <v>151265</v>
      </c>
      <c r="D4" s="1">
        <f>IF('Eval Usage'!E7=1,'Eval Usage'!K7,0)</f>
        <v>670084</v>
      </c>
      <c r="E4" s="1">
        <f>IF(A4&gt;0,B4/A4,0)</f>
        <v>2217.1752136752139</v>
      </c>
      <c r="F4" s="1">
        <f>IF(A4&gt;0,C4/A4,0)</f>
        <v>646.4316239316239</v>
      </c>
      <c r="G4" s="1">
        <f>IF(A4&gt;0,D4/A4,0)</f>
        <v>2863.6068376068374</v>
      </c>
      <c r="I4" s="1">
        <f>IF('Eval Usage'!E7=2,'Eval Usage'!H7,0)</f>
        <v>0</v>
      </c>
      <c r="J4" s="1">
        <f>IF('Eval Usage'!E7=2,'Eval Usage'!I7,0)</f>
        <v>0</v>
      </c>
      <c r="K4" s="1">
        <f>IF('Eval Usage'!E7=2,'Eval Usage'!J7,0)</f>
        <v>0</v>
      </c>
      <c r="L4" s="1">
        <f>IF('Eval Usage'!E7=2,'Eval Usage'!K7,0)</f>
        <v>0</v>
      </c>
      <c r="M4" s="1">
        <f>IF(I4&gt;0,J4/I4,0)</f>
        <v>0</v>
      </c>
      <c r="N4" s="1">
        <f>IF(I4&gt;0,K4/I4,0)</f>
        <v>0</v>
      </c>
      <c r="O4" s="1">
        <f>IF(I4&gt;0,L4/I4,0)</f>
        <v>0</v>
      </c>
      <c r="Q4" s="1">
        <f>IF('Eval Usage'!E7=3,'Eval Usage'!H7,0)</f>
        <v>0</v>
      </c>
      <c r="R4" s="1">
        <f>IF('Eval Usage'!E7=3,'Eval Usage'!I7,0)</f>
        <v>0</v>
      </c>
      <c r="S4" s="1">
        <f>IF('Eval Usage'!E7=3,'Eval Usage'!J7,0)</f>
        <v>0</v>
      </c>
      <c r="T4" s="1">
        <f>IF('Eval Usage'!E7=3,'Eval Usage'!K7,0)</f>
        <v>0</v>
      </c>
      <c r="U4" s="1">
        <f>IF(Q4&gt;0,R4/Q4,0)</f>
        <v>0</v>
      </c>
      <c r="V4" s="1">
        <f>IF(Q4&gt;0,S4/Q4,0)</f>
        <v>0</v>
      </c>
      <c r="W4" s="1">
        <f>IF(Q4&gt;0,T4/Q4,0)</f>
        <v>0</v>
      </c>
    </row>
    <row r="5" spans="1:23">
      <c r="A5" s="1">
        <f>IF('Eval Usage'!E8=1,'Eval Usage'!H8,0)</f>
        <v>0</v>
      </c>
      <c r="B5" s="1">
        <f>IF('Eval Usage'!E8=1,'Eval Usage'!I8,0)</f>
        <v>0</v>
      </c>
      <c r="C5" s="1">
        <f>IF('Eval Usage'!E8=1,'Eval Usage'!J8,0)</f>
        <v>0</v>
      </c>
      <c r="D5" s="1">
        <f>IF('Eval Usage'!E8=1,'Eval Usage'!K8,0)</f>
        <v>0</v>
      </c>
      <c r="E5" s="1">
        <f>IF(A5&gt;0,B5/A5,0)</f>
        <v>0</v>
      </c>
      <c r="F5" s="1">
        <f>IF(A5&gt;0,C5/A5,0)</f>
        <v>0</v>
      </c>
      <c r="G5" s="1">
        <f>IF(A5&gt;0,D5/A5,0)</f>
        <v>0</v>
      </c>
      <c r="I5" s="1">
        <f>IF('Eval Usage'!E8=2,'Eval Usage'!H8,0)</f>
        <v>231</v>
      </c>
      <c r="J5" s="1">
        <f>IF('Eval Usage'!E8=2,'Eval Usage'!I8,0)</f>
        <v>1051534</v>
      </c>
      <c r="K5" s="1">
        <f>IF('Eval Usage'!E8=2,'Eval Usage'!J8,0)</f>
        <v>230749</v>
      </c>
      <c r="L5" s="1">
        <f>IF('Eval Usage'!E8=2,'Eval Usage'!K8,0)</f>
        <v>1282283</v>
      </c>
      <c r="M5" s="1">
        <f>IF(I5&gt;0,J5/I5,0)</f>
        <v>4552.0952380952385</v>
      </c>
      <c r="N5" s="1">
        <f>IF(I5&gt;0,K5/I5,0)</f>
        <v>998.91341991341994</v>
      </c>
      <c r="O5" s="1">
        <f>IF(I5&gt;0,L5/I5,0)</f>
        <v>5551.0086580086581</v>
      </c>
      <c r="Q5" s="1">
        <f>IF('Eval Usage'!E8=3,'Eval Usage'!H8,0)</f>
        <v>0</v>
      </c>
      <c r="R5" s="1">
        <f>IF('Eval Usage'!E8=3,'Eval Usage'!I8,0)</f>
        <v>0</v>
      </c>
      <c r="S5" s="1">
        <f>IF('Eval Usage'!E8=3,'Eval Usage'!J8,0)</f>
        <v>0</v>
      </c>
      <c r="T5" s="1">
        <f>IF('Eval Usage'!E8=3,'Eval Usage'!K8,0)</f>
        <v>0</v>
      </c>
      <c r="U5" s="1">
        <f>IF(Q5&gt;0,R5/Q5,0)</f>
        <v>0</v>
      </c>
      <c r="V5" s="1">
        <f>IF(Q5&gt;0,S5/Q5,0)</f>
        <v>0</v>
      </c>
      <c r="W5" s="1">
        <f>IF(Q5&gt;0,T5/Q5,0)</f>
        <v>0</v>
      </c>
    </row>
    <row r="6" spans="1:23">
      <c r="A6" s="1">
        <f>IF('Eval Usage'!E9=1,'Eval Usage'!H9,0)</f>
        <v>0</v>
      </c>
      <c r="B6" s="1">
        <f>IF('Eval Usage'!E9=1,'Eval Usage'!I9,0)</f>
        <v>0</v>
      </c>
      <c r="C6" s="1">
        <f>IF('Eval Usage'!E9=1,'Eval Usage'!J9,0)</f>
        <v>0</v>
      </c>
      <c r="D6" s="1">
        <f>IF('Eval Usage'!E9=1,'Eval Usage'!K9,0)</f>
        <v>0</v>
      </c>
      <c r="E6" s="1">
        <f>IF(A6&gt;0,B6/A6,0)</f>
        <v>0</v>
      </c>
      <c r="F6" s="1">
        <f>IF(A6&gt;0,C6/A6,0)</f>
        <v>0</v>
      </c>
      <c r="G6" s="1">
        <f>IF(A6&gt;0,D6/A6,0)</f>
        <v>0</v>
      </c>
      <c r="I6" s="1">
        <f>IF('Eval Usage'!E9=2,'Eval Usage'!H9,0)</f>
        <v>0</v>
      </c>
      <c r="J6" s="1">
        <f>IF('Eval Usage'!E9=2,'Eval Usage'!I9,0)</f>
        <v>0</v>
      </c>
      <c r="K6" s="1">
        <f>IF('Eval Usage'!E9=2,'Eval Usage'!J9,0)</f>
        <v>0</v>
      </c>
      <c r="L6" s="1">
        <f>IF('Eval Usage'!E9=2,'Eval Usage'!K9,0)</f>
        <v>0</v>
      </c>
      <c r="M6" s="1">
        <f>IF(I6&gt;0,J6/I6,0)</f>
        <v>0</v>
      </c>
      <c r="N6" s="1">
        <f>IF(I6&gt;0,K6/I6,0)</f>
        <v>0</v>
      </c>
      <c r="O6" s="1">
        <f>IF(I6&gt;0,L6/I6,0)</f>
        <v>0</v>
      </c>
      <c r="Q6" s="1">
        <f>IF('Eval Usage'!E9=3,'Eval Usage'!H9,0)</f>
        <v>328</v>
      </c>
      <c r="R6" s="1">
        <f>IF('Eval Usage'!E9=3,'Eval Usage'!I9,0)</f>
        <v>1395829</v>
      </c>
      <c r="S6" s="1">
        <f>IF('Eval Usage'!E9=3,'Eval Usage'!J9,0)</f>
        <v>289889</v>
      </c>
      <c r="T6" s="1">
        <f>IF('Eval Usage'!E9=3,'Eval Usage'!K9,0)</f>
        <v>1685718</v>
      </c>
      <c r="U6" s="1">
        <f>IF(Q6&gt;0,R6/Q6,0)</f>
        <v>4255.5762195121952</v>
      </c>
      <c r="V6" s="1">
        <f>IF(Q6&gt;0,S6/Q6,0)</f>
        <v>883.80792682926824</v>
      </c>
      <c r="W6" s="1">
        <f>IF(Q6&gt;0,T6/Q6,0)</f>
        <v>5139.3841463414637</v>
      </c>
    </row>
    <row r="7" spans="1:23">
      <c r="A7" s="1">
        <f>IF('Eval Usage'!E10=1,'Eval Usage'!H10,0)</f>
        <v>0</v>
      </c>
      <c r="B7" s="1">
        <f>IF('Eval Usage'!E10=1,'Eval Usage'!I10,0)</f>
        <v>0</v>
      </c>
      <c r="C7" s="1">
        <f>IF('Eval Usage'!E10=1,'Eval Usage'!J10,0)</f>
        <v>0</v>
      </c>
      <c r="D7" s="1">
        <f>IF('Eval Usage'!E10=1,'Eval Usage'!K10,0)</f>
        <v>0</v>
      </c>
      <c r="E7" s="1">
        <f>IF(A7&gt;0,B7/A7,0)</f>
        <v>0</v>
      </c>
      <c r="F7" s="1">
        <f>IF(A7&gt;0,C7/A7,0)</f>
        <v>0</v>
      </c>
      <c r="G7" s="1">
        <f>IF(A7&gt;0,D7/A7,0)</f>
        <v>0</v>
      </c>
      <c r="I7" s="1">
        <f>IF('Eval Usage'!E10=2,'Eval Usage'!H10,0)</f>
        <v>109</v>
      </c>
      <c r="J7" s="1">
        <f>IF('Eval Usage'!E10=2,'Eval Usage'!I10,0)</f>
        <v>507668</v>
      </c>
      <c r="K7" s="1">
        <f>IF('Eval Usage'!E10=2,'Eval Usage'!J10,0)</f>
        <v>101545</v>
      </c>
      <c r="L7" s="1">
        <f>IF('Eval Usage'!E10=2,'Eval Usage'!K10,0)</f>
        <v>609213</v>
      </c>
      <c r="M7" s="1">
        <f>IF(I7&gt;0,J7/I7,0)</f>
        <v>4657.5045871559632</v>
      </c>
      <c r="N7" s="1">
        <f>IF(I7&gt;0,K7/I7,0)</f>
        <v>931.60550458715602</v>
      </c>
      <c r="O7" s="1">
        <f>IF(I7&gt;0,L7/I7,0)</f>
        <v>5589.1100917431195</v>
      </c>
      <c r="Q7" s="1">
        <f>IF('Eval Usage'!E10=3,'Eval Usage'!H10,0)</f>
        <v>0</v>
      </c>
      <c r="R7" s="1">
        <f>IF('Eval Usage'!E10=3,'Eval Usage'!I10,0)</f>
        <v>0</v>
      </c>
      <c r="S7" s="1">
        <f>IF('Eval Usage'!E10=3,'Eval Usage'!J10,0)</f>
        <v>0</v>
      </c>
      <c r="T7" s="1">
        <f>IF('Eval Usage'!E10=3,'Eval Usage'!K10,0)</f>
        <v>0</v>
      </c>
      <c r="U7" s="1">
        <f>IF(Q7&gt;0,R7/Q7,0)</f>
        <v>0</v>
      </c>
      <c r="V7" s="1">
        <f>IF(Q7&gt;0,S7/Q7,0)</f>
        <v>0</v>
      </c>
      <c r="W7" s="1">
        <f>IF(Q7&gt;0,T7/Q7,0)</f>
        <v>0</v>
      </c>
    </row>
    <row r="8" spans="1:23">
      <c r="A8" s="1">
        <f>IF('Eval Usage'!E11=1,'Eval Usage'!H11,0)</f>
        <v>0</v>
      </c>
      <c r="B8" s="1">
        <f>IF('Eval Usage'!E11=1,'Eval Usage'!I11,0)</f>
        <v>0</v>
      </c>
      <c r="C8" s="1">
        <f>IF('Eval Usage'!E11=1,'Eval Usage'!J11,0)</f>
        <v>0</v>
      </c>
      <c r="D8" s="1">
        <f>IF('Eval Usage'!E11=1,'Eval Usage'!K11,0)</f>
        <v>0</v>
      </c>
      <c r="E8" s="1">
        <f>IF(A8&gt;0,B8/A8,0)</f>
        <v>0</v>
      </c>
      <c r="F8" s="1">
        <f>IF(A8&gt;0,C8/A8,0)</f>
        <v>0</v>
      </c>
      <c r="G8" s="1">
        <f>IF(A8&gt;0,D8/A8,0)</f>
        <v>0</v>
      </c>
      <c r="I8" s="1">
        <f>IF('Eval Usage'!E11=2,'Eval Usage'!H11,0)</f>
        <v>0</v>
      </c>
      <c r="J8" s="1">
        <f>IF('Eval Usage'!E11=2,'Eval Usage'!I11,0)</f>
        <v>0</v>
      </c>
      <c r="K8" s="1">
        <f>IF('Eval Usage'!E11=2,'Eval Usage'!J11,0)</f>
        <v>0</v>
      </c>
      <c r="L8" s="1">
        <f>IF('Eval Usage'!E11=2,'Eval Usage'!K11,0)</f>
        <v>0</v>
      </c>
      <c r="M8" s="1">
        <f>IF(I8&gt;0,J8/I8,0)</f>
        <v>0</v>
      </c>
      <c r="N8" s="1">
        <f>IF(I8&gt;0,K8/I8,0)</f>
        <v>0</v>
      </c>
      <c r="O8" s="1">
        <f>IF(I8&gt;0,L8/I8,0)</f>
        <v>0</v>
      </c>
      <c r="Q8" s="1">
        <f>IF('Eval Usage'!E11=3,'Eval Usage'!H11,0)</f>
        <v>283</v>
      </c>
      <c r="R8" s="1">
        <f>IF('Eval Usage'!E11=3,'Eval Usage'!I11,0)</f>
        <v>1228062</v>
      </c>
      <c r="S8" s="1">
        <f>IF('Eval Usage'!E11=3,'Eval Usage'!J11,0)</f>
        <v>251327</v>
      </c>
      <c r="T8" s="1">
        <f>IF('Eval Usage'!E11=3,'Eval Usage'!K11,0)</f>
        <v>1479389</v>
      </c>
      <c r="U8" s="1">
        <f>IF(Q8&gt;0,R8/Q8,0)</f>
        <v>4339.4416961130746</v>
      </c>
      <c r="V8" s="1">
        <f>IF(Q8&gt;0,S8/Q8,0)</f>
        <v>888.08127208480562</v>
      </c>
      <c r="W8" s="1">
        <f>IF(Q8&gt;0,T8/Q8,0)</f>
        <v>5227.5229681978799</v>
      </c>
    </row>
    <row r="9" spans="1:23">
      <c r="A9" s="1">
        <f>IF('Eval Usage'!E12=1,'Eval Usage'!H12,0)</f>
        <v>0</v>
      </c>
      <c r="B9" s="1">
        <f>IF('Eval Usage'!E12=1,'Eval Usage'!I12,0)</f>
        <v>0</v>
      </c>
      <c r="C9" s="1">
        <f>IF('Eval Usage'!E12=1,'Eval Usage'!J12,0)</f>
        <v>0</v>
      </c>
      <c r="D9" s="1">
        <f>IF('Eval Usage'!E12=1,'Eval Usage'!K12,0)</f>
        <v>0</v>
      </c>
      <c r="E9" s="1">
        <f>IF(A9&gt;0,B9/A9,0)</f>
        <v>0</v>
      </c>
      <c r="F9" s="1">
        <f>IF(A9&gt;0,C9/A9,0)</f>
        <v>0</v>
      </c>
      <c r="G9" s="1">
        <f>IF(A9&gt;0,D9/A9,0)</f>
        <v>0</v>
      </c>
      <c r="I9" s="1">
        <f>IF('Eval Usage'!E12=2,'Eval Usage'!H12,0)</f>
        <v>0</v>
      </c>
      <c r="J9" s="1">
        <f>IF('Eval Usage'!E12=2,'Eval Usage'!I12,0)</f>
        <v>0</v>
      </c>
      <c r="K9" s="1">
        <f>IF('Eval Usage'!E12=2,'Eval Usage'!J12,0)</f>
        <v>0</v>
      </c>
      <c r="L9" s="1">
        <f>IF('Eval Usage'!E12=2,'Eval Usage'!K12,0)</f>
        <v>0</v>
      </c>
      <c r="M9" s="1">
        <f>IF(I9&gt;0,J9/I9,0)</f>
        <v>0</v>
      </c>
      <c r="N9" s="1">
        <f>IF(I9&gt;0,K9/I9,0)</f>
        <v>0</v>
      </c>
      <c r="O9" s="1">
        <f>IF(I9&gt;0,L9/I9,0)</f>
        <v>0</v>
      </c>
      <c r="Q9" s="1">
        <f>IF('Eval Usage'!E12=3,'Eval Usage'!H12,0)</f>
        <v>249</v>
      </c>
      <c r="R9" s="1">
        <f>IF('Eval Usage'!E12=3,'Eval Usage'!I12,0)</f>
        <v>1085976</v>
      </c>
      <c r="S9" s="1">
        <f>IF('Eval Usage'!E12=3,'Eval Usage'!J12,0)</f>
        <v>152250</v>
      </c>
      <c r="T9" s="1">
        <f>IF('Eval Usage'!E12=3,'Eval Usage'!K12,0)</f>
        <v>1238226</v>
      </c>
      <c r="U9" s="1">
        <f>IF(Q9&gt;0,R9/Q9,0)</f>
        <v>4361.3493975903611</v>
      </c>
      <c r="V9" s="1">
        <f>IF(Q9&gt;0,S9/Q9,0)</f>
        <v>611.4457831325301</v>
      </c>
      <c r="W9" s="1">
        <f>IF(Q9&gt;0,T9/Q9,0)</f>
        <v>4972.7951807228919</v>
      </c>
    </row>
    <row r="10" spans="1:23">
      <c r="A10" s="1">
        <f>IF('Eval Usage'!E13=1,'Eval Usage'!H13,0)</f>
        <v>0</v>
      </c>
      <c r="B10" s="1">
        <f>IF('Eval Usage'!E13=1,'Eval Usage'!I13,0)</f>
        <v>0</v>
      </c>
      <c r="C10" s="1">
        <f>IF('Eval Usage'!E13=1,'Eval Usage'!J13,0)</f>
        <v>0</v>
      </c>
      <c r="D10" s="1">
        <f>IF('Eval Usage'!E13=1,'Eval Usage'!K13,0)</f>
        <v>0</v>
      </c>
      <c r="E10" s="1">
        <f>IF(A10&gt;0,B10/A10,0)</f>
        <v>0</v>
      </c>
      <c r="F10" s="1">
        <f>IF(A10&gt;0,C10/A10,0)</f>
        <v>0</v>
      </c>
      <c r="G10" s="1">
        <f>IF(A10&gt;0,D10/A10,0)</f>
        <v>0</v>
      </c>
      <c r="I10" s="1">
        <f>IF('Eval Usage'!E13=2,'Eval Usage'!H13,0)</f>
        <v>291</v>
      </c>
      <c r="J10" s="1">
        <f>IF('Eval Usage'!E13=2,'Eval Usage'!I13,0)</f>
        <v>1341900</v>
      </c>
      <c r="K10" s="1">
        <f>IF('Eval Usage'!E13=2,'Eval Usage'!J13,0)</f>
        <v>251664</v>
      </c>
      <c r="L10" s="1">
        <f>IF('Eval Usage'!E13=2,'Eval Usage'!K13,0)</f>
        <v>1593564</v>
      </c>
      <c r="M10" s="1">
        <f>IF(I10&gt;0,J10/I10,0)</f>
        <v>4611.3402061855668</v>
      </c>
      <c r="N10" s="1">
        <f>IF(I10&gt;0,K10/I10,0)</f>
        <v>864.82474226804129</v>
      </c>
      <c r="O10" s="1">
        <f>IF(I10&gt;0,L10/I10,0)</f>
        <v>5476.1649484536083</v>
      </c>
      <c r="Q10" s="1">
        <f>IF('Eval Usage'!E13=3,'Eval Usage'!H13,0)</f>
        <v>0</v>
      </c>
      <c r="R10" s="1">
        <f>IF('Eval Usage'!E13=3,'Eval Usage'!I13,0)</f>
        <v>0</v>
      </c>
      <c r="S10" s="1">
        <f>IF('Eval Usage'!E13=3,'Eval Usage'!J13,0)</f>
        <v>0</v>
      </c>
      <c r="T10" s="1">
        <f>IF('Eval Usage'!E13=3,'Eval Usage'!K13,0)</f>
        <v>0</v>
      </c>
      <c r="U10" s="1">
        <f>IF(Q10&gt;0,R10/Q10,0)</f>
        <v>0</v>
      </c>
      <c r="V10" s="1">
        <f>IF(Q10&gt;0,S10/Q10,0)</f>
        <v>0</v>
      </c>
      <c r="W10" s="1">
        <f>IF(Q10&gt;0,T10/Q10,0)</f>
        <v>0</v>
      </c>
    </row>
    <row r="11" spans="1:23">
      <c r="A11" s="1">
        <f>IF('Eval Usage'!E14=1,'Eval Usage'!H14,0)</f>
        <v>0</v>
      </c>
      <c r="B11" s="1">
        <f>IF('Eval Usage'!E14=1,'Eval Usage'!I14,0)</f>
        <v>0</v>
      </c>
      <c r="C11" s="1">
        <f>IF('Eval Usage'!E14=1,'Eval Usage'!J14,0)</f>
        <v>0</v>
      </c>
      <c r="D11" s="1">
        <f>IF('Eval Usage'!E14=1,'Eval Usage'!K14,0)</f>
        <v>0</v>
      </c>
      <c r="E11" s="1">
        <f>IF(A11&gt;0,B11/A11,0)</f>
        <v>0</v>
      </c>
      <c r="F11" s="1">
        <f>IF(A11&gt;0,C11/A11,0)</f>
        <v>0</v>
      </c>
      <c r="G11" s="1">
        <f>IF(A11&gt;0,D11/A11,0)</f>
        <v>0</v>
      </c>
      <c r="I11" s="1">
        <f>IF('Eval Usage'!E14=2,'Eval Usage'!H14,0)</f>
        <v>0</v>
      </c>
      <c r="J11" s="1">
        <f>IF('Eval Usage'!E14=2,'Eval Usage'!I14,0)</f>
        <v>0</v>
      </c>
      <c r="K11" s="1">
        <f>IF('Eval Usage'!E14=2,'Eval Usage'!J14,0)</f>
        <v>0</v>
      </c>
      <c r="L11" s="1">
        <f>IF('Eval Usage'!E14=2,'Eval Usage'!K14,0)</f>
        <v>0</v>
      </c>
      <c r="M11" s="1">
        <f>IF(I11&gt;0,J11/I11,0)</f>
        <v>0</v>
      </c>
      <c r="N11" s="1">
        <f>IF(I11&gt;0,K11/I11,0)</f>
        <v>0</v>
      </c>
      <c r="O11" s="1">
        <f>IF(I11&gt;0,L11/I11,0)</f>
        <v>0</v>
      </c>
      <c r="Q11" s="1">
        <f>IF('Eval Usage'!E14=3,'Eval Usage'!H14,0)</f>
        <v>306</v>
      </c>
      <c r="R11" s="1">
        <f>IF('Eval Usage'!E14=3,'Eval Usage'!I14,0)</f>
        <v>1311335</v>
      </c>
      <c r="S11" s="1">
        <f>IF('Eval Usage'!E14=3,'Eval Usage'!J14,0)</f>
        <v>257039</v>
      </c>
      <c r="T11" s="1">
        <f>IF('Eval Usage'!E14=3,'Eval Usage'!K14,0)</f>
        <v>1568374</v>
      </c>
      <c r="U11" s="1">
        <f>IF(Q11&gt;0,R11/Q11,0)</f>
        <v>4285.4084967320259</v>
      </c>
      <c r="V11" s="1">
        <f>IF(Q11&gt;0,S11/Q11,0)</f>
        <v>839.99673202614383</v>
      </c>
      <c r="W11" s="1">
        <f>IF(Q11&gt;0,T11/Q11,0)</f>
        <v>5125.4052287581699</v>
      </c>
    </row>
    <row r="12" spans="1:23">
      <c r="A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f>IF('Eval Usage'!E16=1,'Eval Usage'!H16,0)</f>
        <v>432</v>
      </c>
      <c r="B13" s="1">
        <f>IF('Eval Usage'!E16=1,'Eval Usage'!I16,0)</f>
        <v>970793</v>
      </c>
      <c r="C13" s="1">
        <f>IF('Eval Usage'!E16=1,'Eval Usage'!J16,0)</f>
        <v>226229</v>
      </c>
      <c r="D13" s="1">
        <f>IF('Eval Usage'!E16=1,'Eval Usage'!K16,0)</f>
        <v>1197022</v>
      </c>
      <c r="E13" s="1">
        <f>IF(A13&gt;0,B13/A13,0)</f>
        <v>2247.2060185185187</v>
      </c>
      <c r="F13" s="1">
        <f>IF(A13&gt;0,C13/A13,0)</f>
        <v>523.67824074074076</v>
      </c>
      <c r="G13" s="1">
        <f>IF(A13&gt;0,D13/A13,0)</f>
        <v>2770.8842592592591</v>
      </c>
      <c r="I13" s="1">
        <f>IF('Eval Usage'!E16=2,'Eval Usage'!H16,0)</f>
        <v>0</v>
      </c>
      <c r="J13" s="1">
        <f>IF('Eval Usage'!E16=2,'Eval Usage'!I16,0)</f>
        <v>0</v>
      </c>
      <c r="K13" s="1">
        <f>IF('Eval Usage'!E16=2,'Eval Usage'!J16,0)</f>
        <v>0</v>
      </c>
      <c r="L13" s="1">
        <f>IF('Eval Usage'!E16=2,'Eval Usage'!K16,0)</f>
        <v>0</v>
      </c>
      <c r="M13" s="1">
        <f>IF(I13&gt;0,J13/I13,0)</f>
        <v>0</v>
      </c>
      <c r="N13" s="1">
        <f>IF(I13&gt;0,K13/I13,0)</f>
        <v>0</v>
      </c>
      <c r="O13" s="1">
        <f>IF(I13&gt;0,L13/I13,0)</f>
        <v>0</v>
      </c>
      <c r="Q13" s="1">
        <f>IF('Eval Usage'!E16=3,'Eval Usage'!H16,0)</f>
        <v>0</v>
      </c>
      <c r="R13" s="1">
        <f>IF('Eval Usage'!E16=3,'Eval Usage'!I16,0)</f>
        <v>0</v>
      </c>
      <c r="S13" s="1">
        <f>IF('Eval Usage'!E16=3,'Eval Usage'!J16,0)</f>
        <v>0</v>
      </c>
      <c r="T13" s="1">
        <f>IF('Eval Usage'!E16=3,'Eval Usage'!K16,0)</f>
        <v>0</v>
      </c>
      <c r="U13" s="1">
        <f>IF(Q13&gt;0,R13/Q13,0)</f>
        <v>0</v>
      </c>
      <c r="V13" s="1">
        <f>IF(Q13&gt;0,S13/Q13,0)</f>
        <v>0</v>
      </c>
      <c r="W13" s="1">
        <f>IF(Q13&gt;0,T13/Q13,0)</f>
        <v>0</v>
      </c>
    </row>
    <row r="14" spans="1:23">
      <c r="A14" s="1">
        <f>IF('Eval Usage'!E17=1,'Eval Usage'!H17,0)</f>
        <v>0</v>
      </c>
      <c r="B14" s="1">
        <f>IF('Eval Usage'!E17=1,'Eval Usage'!I17,0)</f>
        <v>0</v>
      </c>
      <c r="C14" s="1">
        <f>IF('Eval Usage'!E17=1,'Eval Usage'!J17,0)</f>
        <v>0</v>
      </c>
      <c r="D14" s="1">
        <f>IF('Eval Usage'!E17=1,'Eval Usage'!K17,0)</f>
        <v>0</v>
      </c>
      <c r="E14" s="1">
        <f>IF(A14&gt;0,B14/A14,0)</f>
        <v>0</v>
      </c>
      <c r="F14" s="1">
        <f>IF(A14&gt;0,C14/A14,0)</f>
        <v>0</v>
      </c>
      <c r="G14" s="1">
        <f>IF(A14&gt;0,D14/A14,0)</f>
        <v>0</v>
      </c>
      <c r="I14" s="1">
        <f>IF('Eval Usage'!E17=2,'Eval Usage'!H17,0)</f>
        <v>448</v>
      </c>
      <c r="J14" s="1">
        <f>IF('Eval Usage'!E17=2,'Eval Usage'!I17,0)</f>
        <v>2006944</v>
      </c>
      <c r="K14" s="1">
        <f>IF('Eval Usage'!E17=2,'Eval Usage'!J17,0)</f>
        <v>334207</v>
      </c>
      <c r="L14" s="1">
        <f>IF('Eval Usage'!E17=2,'Eval Usage'!K17,0)</f>
        <v>2341151</v>
      </c>
      <c r="M14" s="1">
        <f>IF(I14&gt;0,J14/I14,0)</f>
        <v>4479.7857142857147</v>
      </c>
      <c r="N14" s="1">
        <f>IF(I14&gt;0,K14/I14,0)</f>
        <v>745.99776785714289</v>
      </c>
      <c r="O14" s="1">
        <f>IF(I14&gt;0,L14/I14,0)</f>
        <v>5225.7834821428569</v>
      </c>
      <c r="Q14" s="1">
        <f>IF('Eval Usage'!E17=3,'Eval Usage'!H17,0)</f>
        <v>0</v>
      </c>
      <c r="R14" s="1">
        <f>IF('Eval Usage'!E17=3,'Eval Usage'!I17,0)</f>
        <v>0</v>
      </c>
      <c r="S14" s="1">
        <f>IF('Eval Usage'!E17=3,'Eval Usage'!J17,0)</f>
        <v>0</v>
      </c>
      <c r="T14" s="1">
        <f>IF('Eval Usage'!E17=3,'Eval Usage'!K17,0)</f>
        <v>0</v>
      </c>
      <c r="U14" s="1">
        <f>IF(Q14&gt;0,R14/Q14,0)</f>
        <v>0</v>
      </c>
      <c r="V14" s="1">
        <f>IF(Q14&gt;0,S14/Q14,0)</f>
        <v>0</v>
      </c>
      <c r="W14" s="1">
        <f>IF(Q14&gt;0,T14/Q14,0)</f>
        <v>0</v>
      </c>
    </row>
    <row r="15" spans="1:23">
      <c r="A15" s="1">
        <f>IF('Eval Usage'!E18=1,'Eval Usage'!H18,0)</f>
        <v>0</v>
      </c>
      <c r="B15" s="1">
        <f>IF('Eval Usage'!E18=1,'Eval Usage'!I18,0)</f>
        <v>0</v>
      </c>
      <c r="C15" s="1">
        <f>IF('Eval Usage'!E18=1,'Eval Usage'!J18,0)</f>
        <v>0</v>
      </c>
      <c r="D15" s="1">
        <f>IF('Eval Usage'!E18=1,'Eval Usage'!K18,0)</f>
        <v>0</v>
      </c>
      <c r="E15" s="1">
        <f>IF(A15&gt;0,B15/A15,0)</f>
        <v>0</v>
      </c>
      <c r="F15" s="1">
        <f>IF(A15&gt;0,C15/A15,0)</f>
        <v>0</v>
      </c>
      <c r="G15" s="1">
        <f>IF(A15&gt;0,D15/A15,0)</f>
        <v>0</v>
      </c>
      <c r="I15" s="1">
        <f>IF('Eval Usage'!E18=2,'Eval Usage'!H18,0)</f>
        <v>0</v>
      </c>
      <c r="J15" s="1">
        <f>IF('Eval Usage'!E18=2,'Eval Usage'!I18,0)</f>
        <v>0</v>
      </c>
      <c r="K15" s="1">
        <f>IF('Eval Usage'!E18=2,'Eval Usage'!J18,0)</f>
        <v>0</v>
      </c>
      <c r="L15" s="1">
        <f>IF('Eval Usage'!E18=2,'Eval Usage'!K18,0)</f>
        <v>0</v>
      </c>
      <c r="M15" s="1">
        <f>IF(I15&gt;0,J15/I15,0)</f>
        <v>0</v>
      </c>
      <c r="N15" s="1">
        <f>IF(I15&gt;0,K15/I15,0)</f>
        <v>0</v>
      </c>
      <c r="O15" s="1">
        <f>IF(I15&gt;0,L15/I15,0)</f>
        <v>0</v>
      </c>
      <c r="Q15" s="1">
        <f>IF('Eval Usage'!E18=3,'Eval Usage'!H18,0)</f>
        <v>522</v>
      </c>
      <c r="R15" s="1">
        <f>IF('Eval Usage'!E18=3,'Eval Usage'!I18,0)</f>
        <v>2192260</v>
      </c>
      <c r="S15" s="1">
        <f>IF('Eval Usage'!E18=3,'Eval Usage'!J18,0)</f>
        <v>336116</v>
      </c>
      <c r="T15" s="1">
        <f>IF('Eval Usage'!E18=3,'Eval Usage'!K18,0)</f>
        <v>2528376</v>
      </c>
      <c r="U15" s="1">
        <f>IF(Q15&gt;0,R15/Q15,0)</f>
        <v>4199.7318007662834</v>
      </c>
      <c r="V15" s="1">
        <f>IF(Q15&gt;0,S15/Q15,0)</f>
        <v>643.9003831417624</v>
      </c>
      <c r="W15" s="1">
        <f>IF(Q15&gt;0,T15/Q15,0)</f>
        <v>4843.6321839080456</v>
      </c>
    </row>
    <row r="16" spans="1:23">
      <c r="A16" s="1">
        <f>IF('Eval Usage'!E19=1,'Eval Usage'!H19,0)</f>
        <v>0</v>
      </c>
      <c r="B16" s="1">
        <f>IF('Eval Usage'!E19=1,'Eval Usage'!I19,0)</f>
        <v>0</v>
      </c>
      <c r="C16" s="1">
        <f>IF('Eval Usage'!E19=1,'Eval Usage'!J19,0)</f>
        <v>0</v>
      </c>
      <c r="D16" s="1">
        <f>IF('Eval Usage'!E19=1,'Eval Usage'!K19,0)</f>
        <v>0</v>
      </c>
      <c r="E16" s="1">
        <f>IF(A16&gt;0,B16/A16,0)</f>
        <v>0</v>
      </c>
      <c r="F16" s="1">
        <f>IF(A16&gt;0,C16/A16,0)</f>
        <v>0</v>
      </c>
      <c r="G16" s="1">
        <f>IF(A16&gt;0,D16/A16,0)</f>
        <v>0</v>
      </c>
      <c r="I16" s="1">
        <f>IF('Eval Usage'!E19=2,'Eval Usage'!H19,0)</f>
        <v>304</v>
      </c>
      <c r="J16" s="1">
        <f>IF('Eval Usage'!E19=2,'Eval Usage'!I19,0)</f>
        <v>1320699</v>
      </c>
      <c r="K16" s="1">
        <f>IF('Eval Usage'!E19=2,'Eval Usage'!J19,0)</f>
        <v>215205</v>
      </c>
      <c r="L16" s="1">
        <f>IF('Eval Usage'!E19=2,'Eval Usage'!K19,0)</f>
        <v>1535904</v>
      </c>
      <c r="M16" s="1">
        <f>IF(I16&gt;0,J16/I16,0)</f>
        <v>4344.4046052631575</v>
      </c>
      <c r="N16" s="1">
        <f>IF(I16&gt;0,K16/I16,0)</f>
        <v>707.91118421052636</v>
      </c>
      <c r="O16" s="1">
        <f>IF(I16&gt;0,L16/I16,0)</f>
        <v>5052.3157894736842</v>
      </c>
      <c r="Q16" s="1">
        <f>IF('Eval Usage'!E19=3,'Eval Usage'!H19,0)</f>
        <v>0</v>
      </c>
      <c r="R16" s="1">
        <f>IF('Eval Usage'!E19=3,'Eval Usage'!I19,0)</f>
        <v>0</v>
      </c>
      <c r="S16" s="1">
        <f>IF('Eval Usage'!E19=3,'Eval Usage'!J19,0)</f>
        <v>0</v>
      </c>
      <c r="T16" s="1">
        <f>IF('Eval Usage'!E19=3,'Eval Usage'!K19,0)</f>
        <v>0</v>
      </c>
      <c r="U16" s="1">
        <f>IF(Q16&gt;0,R16/Q16,0)</f>
        <v>0</v>
      </c>
      <c r="V16" s="1">
        <f>IF(Q16&gt;0,S16/Q16,0)</f>
        <v>0</v>
      </c>
      <c r="W16" s="1">
        <f>IF(Q16&gt;0,T16/Q16,0)</f>
        <v>0</v>
      </c>
    </row>
    <row r="17" spans="1:23">
      <c r="A17" s="1">
        <f>IF('Eval Usage'!E20=1,'Eval Usage'!H20,0)</f>
        <v>0</v>
      </c>
      <c r="B17" s="1">
        <f>IF('Eval Usage'!E20=1,'Eval Usage'!I20,0)</f>
        <v>0</v>
      </c>
      <c r="C17" s="1">
        <f>IF('Eval Usage'!E20=1,'Eval Usage'!J20,0)</f>
        <v>0</v>
      </c>
      <c r="D17" s="1">
        <f>IF('Eval Usage'!E20=1,'Eval Usage'!K20,0)</f>
        <v>0</v>
      </c>
      <c r="E17" s="1">
        <f>IF(A17&gt;0,B17/A17,0)</f>
        <v>0</v>
      </c>
      <c r="F17" s="1">
        <f>IF(A17&gt;0,C17/A17,0)</f>
        <v>0</v>
      </c>
      <c r="G17" s="1">
        <f>IF(A17&gt;0,D17/A17,0)</f>
        <v>0</v>
      </c>
      <c r="I17" s="1">
        <f>IF('Eval Usage'!E20=2,'Eval Usage'!H20,0)</f>
        <v>0</v>
      </c>
      <c r="J17" s="1">
        <f>IF('Eval Usage'!E20=2,'Eval Usage'!I20,0)</f>
        <v>0</v>
      </c>
      <c r="K17" s="1">
        <f>IF('Eval Usage'!E20=2,'Eval Usage'!J20,0)</f>
        <v>0</v>
      </c>
      <c r="L17" s="1">
        <f>IF('Eval Usage'!E20=2,'Eval Usage'!K20,0)</f>
        <v>0</v>
      </c>
      <c r="M17" s="1">
        <f>IF(I17&gt;0,J17/I17,0)</f>
        <v>0</v>
      </c>
      <c r="N17" s="1">
        <f>IF(I17&gt;0,K17/I17,0)</f>
        <v>0</v>
      </c>
      <c r="O17" s="1">
        <f>IF(I17&gt;0,L17/I17,0)</f>
        <v>0</v>
      </c>
      <c r="Q17" s="1">
        <f>IF('Eval Usage'!E20=3,'Eval Usage'!H20,0)</f>
        <v>647</v>
      </c>
      <c r="R17" s="1">
        <f>IF('Eval Usage'!E20=3,'Eval Usage'!I20,0)</f>
        <v>2693446</v>
      </c>
      <c r="S17" s="1">
        <f>IF('Eval Usage'!E20=3,'Eval Usage'!J20,0)</f>
        <v>423263</v>
      </c>
      <c r="T17" s="1">
        <f>IF('Eval Usage'!E20=3,'Eval Usage'!K20,0)</f>
        <v>3116709</v>
      </c>
      <c r="U17" s="1">
        <f>IF(Q17&gt;0,R17/Q17,0)</f>
        <v>4162.9768160741887</v>
      </c>
      <c r="V17" s="1">
        <f>IF(Q17&gt;0,S17/Q17,0)</f>
        <v>654.19319938176193</v>
      </c>
      <c r="W17" s="1">
        <f>IF(Q17&gt;0,T17/Q17,0)</f>
        <v>4817.1700154559503</v>
      </c>
    </row>
    <row r="18" spans="1:23">
      <c r="A18" s="1">
        <f>IF('Eval Usage'!E21=1,'Eval Usage'!H21,0)</f>
        <v>0</v>
      </c>
      <c r="B18" s="1">
        <f>IF('Eval Usage'!E21=1,'Eval Usage'!I21,0)</f>
        <v>0</v>
      </c>
      <c r="C18" s="1">
        <f>IF('Eval Usage'!E21=1,'Eval Usage'!J21,0)</f>
        <v>0</v>
      </c>
      <c r="D18" s="1">
        <f>IF('Eval Usage'!E21=1,'Eval Usage'!K21,0)</f>
        <v>0</v>
      </c>
      <c r="E18" s="1">
        <f>IF(A18&gt;0,B18/A18,0)</f>
        <v>0</v>
      </c>
      <c r="F18" s="1">
        <f>IF(A18&gt;0,C18/A18,0)</f>
        <v>0</v>
      </c>
      <c r="G18" s="1">
        <f>IF(A18&gt;0,D18/A18,0)</f>
        <v>0</v>
      </c>
      <c r="I18" s="1">
        <f>IF('Eval Usage'!E21=2,'Eval Usage'!H21,0)</f>
        <v>0</v>
      </c>
      <c r="J18" s="1">
        <f>IF('Eval Usage'!E21=2,'Eval Usage'!I21,0)</f>
        <v>0</v>
      </c>
      <c r="K18" s="1">
        <f>IF('Eval Usage'!E21=2,'Eval Usage'!J21,0)</f>
        <v>0</v>
      </c>
      <c r="L18" s="1">
        <f>IF('Eval Usage'!E21=2,'Eval Usage'!K21,0)</f>
        <v>0</v>
      </c>
      <c r="M18" s="1">
        <f>IF(I18&gt;0,J18/I18,0)</f>
        <v>0</v>
      </c>
      <c r="N18" s="1">
        <f>IF(I18&gt;0,K18/I18,0)</f>
        <v>0</v>
      </c>
      <c r="O18" s="1">
        <f>IF(I18&gt;0,L18/I18,0)</f>
        <v>0</v>
      </c>
      <c r="Q18" s="1">
        <f>IF('Eval Usage'!E21=3,'Eval Usage'!H21,0)</f>
        <v>650</v>
      </c>
      <c r="R18" s="1">
        <f>IF('Eval Usage'!E21=3,'Eval Usage'!I21,0)</f>
        <v>2706010</v>
      </c>
      <c r="S18" s="1">
        <f>IF('Eval Usage'!E21=3,'Eval Usage'!J21,0)</f>
        <v>348574</v>
      </c>
      <c r="T18" s="1">
        <f>IF('Eval Usage'!E21=3,'Eval Usage'!K21,0)</f>
        <v>3054584</v>
      </c>
      <c r="U18" s="1">
        <f>IF(Q18&gt;0,R18/Q18,0)</f>
        <v>4163.0923076923073</v>
      </c>
      <c r="V18" s="1">
        <f>IF(Q18&gt;0,S18/Q18,0)</f>
        <v>536.2676923076923</v>
      </c>
      <c r="W18" s="1">
        <f>IF(Q18&gt;0,T18/Q18,0)</f>
        <v>4699.3599999999997</v>
      </c>
    </row>
    <row r="19" spans="1:23">
      <c r="A19" s="1">
        <f>IF('Eval Usage'!E22=1,'Eval Usage'!H22,0)</f>
        <v>0</v>
      </c>
      <c r="B19" s="1">
        <f>IF('Eval Usage'!E22=1,'Eval Usage'!I22,0)</f>
        <v>0</v>
      </c>
      <c r="C19" s="1">
        <f>IF('Eval Usage'!E22=1,'Eval Usage'!J22,0)</f>
        <v>0</v>
      </c>
      <c r="D19" s="1">
        <f>IF('Eval Usage'!E22=1,'Eval Usage'!K22,0)</f>
        <v>0</v>
      </c>
      <c r="E19" s="1">
        <f>IF(A19&gt;0,B19/A19,0)</f>
        <v>0</v>
      </c>
      <c r="F19" s="1">
        <f>IF(A19&gt;0,C19/A19,0)</f>
        <v>0</v>
      </c>
      <c r="G19" s="1">
        <f>IF(A19&gt;0,D19/A19,0)</f>
        <v>0</v>
      </c>
      <c r="I19" s="1">
        <f>IF('Eval Usage'!E22=2,'Eval Usage'!H22,0)</f>
        <v>645</v>
      </c>
      <c r="J19" s="1">
        <f>IF('Eval Usage'!E22=2,'Eval Usage'!I22,0)</f>
        <v>2944971</v>
      </c>
      <c r="K19" s="1">
        <f>IF('Eval Usage'!E22=2,'Eval Usage'!J22,0)</f>
        <v>438198</v>
      </c>
      <c r="L19" s="1">
        <f>IF('Eval Usage'!E22=2,'Eval Usage'!K22,0)</f>
        <v>3383169</v>
      </c>
      <c r="M19" s="1">
        <f>IF(I19&gt;0,J19/I19,0)</f>
        <v>4565.8465116279067</v>
      </c>
      <c r="N19" s="1">
        <f>IF(I19&gt;0,K19/I19,0)</f>
        <v>679.37674418604649</v>
      </c>
      <c r="O19" s="1">
        <f>IF(I19&gt;0,L19/I19,0)</f>
        <v>5245.2232558139531</v>
      </c>
      <c r="Q19" s="1">
        <f>IF('Eval Usage'!E22=3,'Eval Usage'!H22,0)</f>
        <v>0</v>
      </c>
      <c r="R19" s="1">
        <f>IF('Eval Usage'!E22=3,'Eval Usage'!I22,0)</f>
        <v>0</v>
      </c>
      <c r="S19" s="1">
        <f>IF('Eval Usage'!E22=3,'Eval Usage'!J22,0)</f>
        <v>0</v>
      </c>
      <c r="T19" s="1">
        <f>IF('Eval Usage'!E22=3,'Eval Usage'!K22,0)</f>
        <v>0</v>
      </c>
      <c r="U19" s="1">
        <f>IF(Q19&gt;0,R19/Q19,0)</f>
        <v>0</v>
      </c>
      <c r="V19" s="1">
        <f>IF(Q19&gt;0,S19/Q19,0)</f>
        <v>0</v>
      </c>
      <c r="W19" s="1">
        <f>IF(Q19&gt;0,T19/Q19,0)</f>
        <v>0</v>
      </c>
    </row>
    <row r="20" spans="1:23">
      <c r="A20" s="1">
        <f>IF('Eval Usage'!E23=1,'Eval Usage'!H23,0)</f>
        <v>0</v>
      </c>
      <c r="B20" s="1">
        <f>IF('Eval Usage'!E23=1,'Eval Usage'!I23,0)</f>
        <v>0</v>
      </c>
      <c r="C20" s="1">
        <f>IF('Eval Usage'!E23=1,'Eval Usage'!J23,0)</f>
        <v>0</v>
      </c>
      <c r="D20" s="1">
        <f>IF('Eval Usage'!E23=1,'Eval Usage'!K23,0)</f>
        <v>0</v>
      </c>
      <c r="E20" s="1">
        <f>IF(A20&gt;0,B20/A20,0)</f>
        <v>0</v>
      </c>
      <c r="F20" s="1">
        <f>IF(A20&gt;0,C20/A20,0)</f>
        <v>0</v>
      </c>
      <c r="G20" s="1">
        <f>IF(A20&gt;0,D20/A20,0)</f>
        <v>0</v>
      </c>
      <c r="I20" s="1">
        <f>IF('Eval Usage'!E23=2,'Eval Usage'!H23,0)</f>
        <v>0</v>
      </c>
      <c r="J20" s="1">
        <f>IF('Eval Usage'!E23=2,'Eval Usage'!I23,0)</f>
        <v>0</v>
      </c>
      <c r="K20" s="1">
        <f>IF('Eval Usage'!E23=2,'Eval Usage'!J23,0)</f>
        <v>0</v>
      </c>
      <c r="L20" s="1">
        <f>IF('Eval Usage'!E23=2,'Eval Usage'!K23,0)</f>
        <v>0</v>
      </c>
      <c r="M20" s="1">
        <f>IF(I20&gt;0,J20/I20,0)</f>
        <v>0</v>
      </c>
      <c r="N20" s="1">
        <f>IF(I20&gt;0,K20/I20,0)</f>
        <v>0</v>
      </c>
      <c r="O20" s="1">
        <f>IF(I20&gt;0,L20/I20,0)</f>
        <v>0</v>
      </c>
      <c r="Q20" s="1">
        <f>IF('Eval Usage'!E23=3,'Eval Usage'!H23,0)</f>
        <v>1032</v>
      </c>
      <c r="R20" s="1">
        <f>IF('Eval Usage'!E23=3,'Eval Usage'!I23,0)</f>
        <v>4417714</v>
      </c>
      <c r="S20" s="1">
        <f>IF('Eval Usage'!E23=3,'Eval Usage'!J23,0)</f>
        <v>697247</v>
      </c>
      <c r="T20" s="1">
        <f>IF('Eval Usage'!E23=3,'Eval Usage'!K23,0)</f>
        <v>5114961</v>
      </c>
      <c r="U20" s="1">
        <f>IF(Q20&gt;0,R20/Q20,0)</f>
        <v>4280.7306201550391</v>
      </c>
      <c r="V20" s="1">
        <f>IF(Q20&gt;0,S20/Q20,0)</f>
        <v>675.62693798449618</v>
      </c>
      <c r="W20" s="1">
        <f>IF(Q20&gt;0,T20/Q20,0)</f>
        <v>4956.3575581395353</v>
      </c>
    </row>
    <row r="21" spans="1:23">
      <c r="A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  <c r="V21" s="1"/>
      <c r="W21" s="1"/>
    </row>
    <row r="22" spans="1:23">
      <c r="A22" s="1">
        <f>IF('Eval Usage'!E25=1,'Eval Usage'!H25,0)</f>
        <v>367</v>
      </c>
      <c r="B22" s="1">
        <f>IF('Eval Usage'!E25=1,'Eval Usage'!I25,0)</f>
        <v>818699</v>
      </c>
      <c r="C22" s="1">
        <f>IF('Eval Usage'!E25=1,'Eval Usage'!J25,0)</f>
        <v>1035855</v>
      </c>
      <c r="D22" s="1">
        <f>IF('Eval Usage'!E25=1,'Eval Usage'!K25,0)</f>
        <v>1854554</v>
      </c>
      <c r="E22" s="1">
        <f>IF(A22&gt;0,B22/A22,0)</f>
        <v>2230.7874659400545</v>
      </c>
      <c r="F22" s="1">
        <f>IF(A22&gt;0,C22/A22,0)</f>
        <v>2822.4931880108993</v>
      </c>
      <c r="G22" s="1">
        <f>IF(A22&gt;0,D22/A22,0)</f>
        <v>5053.2806539509538</v>
      </c>
      <c r="I22" s="1">
        <f>IF('Eval Usage'!E25=2,'Eval Usage'!H25,0)</f>
        <v>0</v>
      </c>
      <c r="J22" s="1">
        <f>IF('Eval Usage'!E25=2,'Eval Usage'!I25,0)</f>
        <v>0</v>
      </c>
      <c r="K22" s="1">
        <f>IF('Eval Usage'!E25=2,'Eval Usage'!J25,0)</f>
        <v>0</v>
      </c>
      <c r="L22" s="1">
        <f>IF('Eval Usage'!E25=2,'Eval Usage'!K25,0)</f>
        <v>0</v>
      </c>
      <c r="M22" s="1">
        <f>IF(I22&gt;0,J22/I22,0)</f>
        <v>0</v>
      </c>
      <c r="N22" s="1">
        <f>IF(I22&gt;0,K22/I22,0)</f>
        <v>0</v>
      </c>
      <c r="O22" s="1">
        <f>IF(I22&gt;0,L22/I22,0)</f>
        <v>0</v>
      </c>
      <c r="Q22" s="1">
        <f>IF('Eval Usage'!E25=3,'Eval Usage'!H25,0)</f>
        <v>0</v>
      </c>
      <c r="R22" s="1">
        <f>IF('Eval Usage'!E25=3,'Eval Usage'!I25,0)</f>
        <v>0</v>
      </c>
      <c r="S22" s="1">
        <f>IF('Eval Usage'!E25=3,'Eval Usage'!J25,0)</f>
        <v>0</v>
      </c>
      <c r="T22" s="1">
        <f>IF('Eval Usage'!E25=3,'Eval Usage'!K25,0)</f>
        <v>0</v>
      </c>
      <c r="U22" s="1">
        <f>IF(Q22&gt;0,R22/Q22,0)</f>
        <v>0</v>
      </c>
      <c r="V22" s="1">
        <f>IF(Q22&gt;0,S22/Q22,0)</f>
        <v>0</v>
      </c>
      <c r="W22" s="1">
        <f>IF(Q22&gt;0,T22/Q22,0)</f>
        <v>0</v>
      </c>
    </row>
    <row r="23" spans="1:23">
      <c r="A23" s="1">
        <f>IF('Eval Usage'!E26=1,'Eval Usage'!H26,0)</f>
        <v>0</v>
      </c>
      <c r="B23" s="1">
        <f>IF('Eval Usage'!E26=1,'Eval Usage'!I26,0)</f>
        <v>0</v>
      </c>
      <c r="C23" s="1">
        <f>IF('Eval Usage'!E26=1,'Eval Usage'!J26,0)</f>
        <v>0</v>
      </c>
      <c r="D23" s="1">
        <f>IF('Eval Usage'!E26=1,'Eval Usage'!K26,0)</f>
        <v>0</v>
      </c>
      <c r="E23" s="1">
        <f>IF(A23&gt;0,B23/A23,0)</f>
        <v>0</v>
      </c>
      <c r="F23" s="1">
        <f>IF(A23&gt;0,C23/A23,0)</f>
        <v>0</v>
      </c>
      <c r="G23" s="1">
        <f>IF(A23&gt;0,D23/A23,0)</f>
        <v>0</v>
      </c>
      <c r="I23" s="1">
        <f>IF('Eval Usage'!E26=2,'Eval Usage'!H26,0)</f>
        <v>388</v>
      </c>
      <c r="J23" s="1">
        <f>IF('Eval Usage'!E26=2,'Eval Usage'!I26,0)</f>
        <v>1733698</v>
      </c>
      <c r="K23" s="1">
        <f>IF('Eval Usage'!E26=2,'Eval Usage'!J26,0)</f>
        <v>342816</v>
      </c>
      <c r="L23" s="1">
        <f>IF('Eval Usage'!E26=2,'Eval Usage'!K26,0)</f>
        <v>2076514</v>
      </c>
      <c r="M23" s="1">
        <f>IF(I23&gt;0,J23/I23,0)</f>
        <v>4468.2938144329901</v>
      </c>
      <c r="N23" s="1">
        <f>IF(I23&gt;0,K23/I23,0)</f>
        <v>883.54639175257728</v>
      </c>
      <c r="O23" s="1">
        <f>IF(I23&gt;0,L23/I23,0)</f>
        <v>5351.8402061855668</v>
      </c>
      <c r="Q23" s="1">
        <f>IF('Eval Usage'!E26=3,'Eval Usage'!H26,0)</f>
        <v>0</v>
      </c>
      <c r="R23" s="1">
        <f>IF('Eval Usage'!E26=3,'Eval Usage'!I26,0)</f>
        <v>0</v>
      </c>
      <c r="S23" s="1">
        <f>IF('Eval Usage'!E26=3,'Eval Usage'!J26,0)</f>
        <v>0</v>
      </c>
      <c r="T23" s="1">
        <f>IF('Eval Usage'!E26=3,'Eval Usage'!K26,0)</f>
        <v>0</v>
      </c>
      <c r="U23" s="1">
        <f>IF(Q23&gt;0,R23/Q23,0)</f>
        <v>0</v>
      </c>
      <c r="V23" s="1">
        <f>IF(Q23&gt;0,S23/Q23,0)</f>
        <v>0</v>
      </c>
      <c r="W23" s="1">
        <f>IF(Q23&gt;0,T23/Q23,0)</f>
        <v>0</v>
      </c>
    </row>
    <row r="24" spans="1:23">
      <c r="A24" s="1">
        <f>IF('Eval Usage'!E27=1,'Eval Usage'!H27,0)</f>
        <v>0</v>
      </c>
      <c r="B24" s="1">
        <f>IF('Eval Usage'!E27=1,'Eval Usage'!I27,0)</f>
        <v>0</v>
      </c>
      <c r="C24" s="1">
        <f>IF('Eval Usage'!E27=1,'Eval Usage'!J27,0)</f>
        <v>0</v>
      </c>
      <c r="D24" s="1">
        <f>IF('Eval Usage'!E27=1,'Eval Usage'!K27,0)</f>
        <v>0</v>
      </c>
      <c r="E24" s="1">
        <f>IF(A24&gt;0,B24/A24,0)</f>
        <v>0</v>
      </c>
      <c r="F24" s="1">
        <f>IF(A24&gt;0,C24/A24,0)</f>
        <v>0</v>
      </c>
      <c r="G24" s="1">
        <f>IF(A24&gt;0,D24/A24,0)</f>
        <v>0</v>
      </c>
      <c r="I24" s="1">
        <f>IF('Eval Usage'!E27=2,'Eval Usage'!H27,0)</f>
        <v>0</v>
      </c>
      <c r="J24" s="1">
        <f>IF('Eval Usage'!E27=2,'Eval Usage'!I27,0)</f>
        <v>0</v>
      </c>
      <c r="K24" s="1">
        <f>IF('Eval Usage'!E27=2,'Eval Usage'!J27,0)</f>
        <v>0</v>
      </c>
      <c r="L24" s="1">
        <f>IF('Eval Usage'!E27=2,'Eval Usage'!K27,0)</f>
        <v>0</v>
      </c>
      <c r="M24" s="1">
        <f>IF(I24&gt;0,J24/I24,0)</f>
        <v>0</v>
      </c>
      <c r="N24" s="1">
        <f>IF(I24&gt;0,K24/I24,0)</f>
        <v>0</v>
      </c>
      <c r="O24" s="1">
        <f>IF(I24&gt;0,L24/I24,0)</f>
        <v>0</v>
      </c>
      <c r="Q24" s="1">
        <f>IF('Eval Usage'!E27=3,'Eval Usage'!H27,0)</f>
        <v>482</v>
      </c>
      <c r="R24" s="1">
        <f>IF('Eval Usage'!E27=3,'Eval Usage'!I27,0)</f>
        <v>1998990</v>
      </c>
      <c r="S24" s="1">
        <f>IF('Eval Usage'!E27=3,'Eval Usage'!J27,0)</f>
        <v>371336</v>
      </c>
      <c r="T24" s="1">
        <f>IF('Eval Usage'!E27=3,'Eval Usage'!K27,0)</f>
        <v>2370326</v>
      </c>
      <c r="U24" s="1">
        <f>IF(Q24&gt;0,R24/Q24,0)</f>
        <v>4147.2821576763481</v>
      </c>
      <c r="V24" s="1">
        <f>IF(Q24&gt;0,S24/Q24,0)</f>
        <v>770.40663900414938</v>
      </c>
      <c r="W24" s="1">
        <f>IF(Q24&gt;0,T24/Q24,0)</f>
        <v>4917.6887966804979</v>
      </c>
    </row>
    <row r="25" spans="1:23">
      <c r="A25" s="1">
        <f>IF('Eval Usage'!E28=1,'Eval Usage'!H28,0)</f>
        <v>0</v>
      </c>
      <c r="B25" s="1">
        <f>IF('Eval Usage'!E28=1,'Eval Usage'!I28,0)</f>
        <v>0</v>
      </c>
      <c r="C25" s="1">
        <f>IF('Eval Usage'!E28=1,'Eval Usage'!J28,0)</f>
        <v>0</v>
      </c>
      <c r="D25" s="1">
        <f>IF('Eval Usage'!E28=1,'Eval Usage'!K28,0)</f>
        <v>0</v>
      </c>
      <c r="E25" s="1">
        <f>IF(A25&gt;0,B25/A25,0)</f>
        <v>0</v>
      </c>
      <c r="F25" s="1">
        <f>IF(A25&gt;0,C25/A25,0)</f>
        <v>0</v>
      </c>
      <c r="G25" s="1">
        <f>IF(A25&gt;0,D25/A25,0)</f>
        <v>0</v>
      </c>
      <c r="I25" s="1">
        <f>IF('Eval Usage'!E28=2,'Eval Usage'!H28,0)</f>
        <v>179</v>
      </c>
      <c r="J25" s="1">
        <f>IF('Eval Usage'!E28=2,'Eval Usage'!I28,0)</f>
        <v>787194</v>
      </c>
      <c r="K25" s="1">
        <f>IF('Eval Usage'!E28=2,'Eval Usage'!J28,0)</f>
        <v>146701</v>
      </c>
      <c r="L25" s="1">
        <f>IF('Eval Usage'!E28=2,'Eval Usage'!K28,0)</f>
        <v>933895</v>
      </c>
      <c r="M25" s="1">
        <f>IF(I25&gt;0,J25/I25,0)</f>
        <v>4397.7318435754187</v>
      </c>
      <c r="N25" s="1">
        <f>IF(I25&gt;0,K25/I25,0)</f>
        <v>819.55865921787711</v>
      </c>
      <c r="O25" s="1">
        <f>IF(I25&gt;0,L25/I25,0)</f>
        <v>5217.2905027932957</v>
      </c>
      <c r="Q25" s="1">
        <f>IF('Eval Usage'!E28=3,'Eval Usage'!H28,0)</f>
        <v>0</v>
      </c>
      <c r="R25" s="1">
        <f>IF('Eval Usage'!E28=3,'Eval Usage'!I28,0)</f>
        <v>0</v>
      </c>
      <c r="S25" s="1">
        <f>IF('Eval Usage'!E28=3,'Eval Usage'!J28,0)</f>
        <v>0</v>
      </c>
      <c r="T25" s="1">
        <f>IF('Eval Usage'!E28=3,'Eval Usage'!K28,0)</f>
        <v>0</v>
      </c>
      <c r="U25" s="1">
        <f>IF(Q25&gt;0,R25/Q25,0)</f>
        <v>0</v>
      </c>
      <c r="V25" s="1">
        <f>IF(Q25&gt;0,S25/Q25,0)</f>
        <v>0</v>
      </c>
      <c r="W25" s="1">
        <f>IF(Q25&gt;0,T25/Q25,0)</f>
        <v>0</v>
      </c>
    </row>
    <row r="26" spans="1:23">
      <c r="A26" s="1">
        <f>IF('Eval Usage'!E29=1,'Eval Usage'!H29,0)</f>
        <v>0</v>
      </c>
      <c r="B26" s="1">
        <f>IF('Eval Usage'!E29=1,'Eval Usage'!I29,0)</f>
        <v>0</v>
      </c>
      <c r="C26" s="1">
        <f>IF('Eval Usage'!E29=1,'Eval Usage'!J29,0)</f>
        <v>0</v>
      </c>
      <c r="D26" s="1">
        <f>IF('Eval Usage'!E29=1,'Eval Usage'!K29,0)</f>
        <v>0</v>
      </c>
      <c r="E26" s="1">
        <f>IF(A26&gt;0,B26/A26,0)</f>
        <v>0</v>
      </c>
      <c r="F26" s="1">
        <f>IF(A26&gt;0,C26/A26,0)</f>
        <v>0</v>
      </c>
      <c r="G26" s="1">
        <f>IF(A26&gt;0,D26/A26,0)</f>
        <v>0</v>
      </c>
      <c r="I26" s="1">
        <f>IF('Eval Usage'!E29=2,'Eval Usage'!H29,0)</f>
        <v>0</v>
      </c>
      <c r="J26" s="1">
        <f>IF('Eval Usage'!E29=2,'Eval Usage'!I29,0)</f>
        <v>0</v>
      </c>
      <c r="K26" s="1">
        <f>IF('Eval Usage'!E29=2,'Eval Usage'!J29,0)</f>
        <v>0</v>
      </c>
      <c r="L26" s="1">
        <f>IF('Eval Usage'!E29=2,'Eval Usage'!K29,0)</f>
        <v>0</v>
      </c>
      <c r="M26" s="1">
        <f>IF(I26&gt;0,J26/I26,0)</f>
        <v>0</v>
      </c>
      <c r="N26" s="1">
        <f>IF(I26&gt;0,K26/I26,0)</f>
        <v>0</v>
      </c>
      <c r="O26" s="1">
        <f>IF(I26&gt;0,L26/I26,0)</f>
        <v>0</v>
      </c>
      <c r="Q26" s="1">
        <f>IF('Eval Usage'!E29=3,'Eval Usage'!H29,0)</f>
        <v>201</v>
      </c>
      <c r="R26" s="1">
        <f>IF('Eval Usage'!E29=3,'Eval Usage'!I29,0)</f>
        <v>833897</v>
      </c>
      <c r="S26" s="1">
        <f>IF('Eval Usage'!E29=3,'Eval Usage'!J29,0)</f>
        <v>155265</v>
      </c>
      <c r="T26" s="1">
        <f>IF('Eval Usage'!E29=3,'Eval Usage'!K29,0)</f>
        <v>989162</v>
      </c>
      <c r="U26" s="1">
        <f>IF(Q26&gt;0,R26/Q26,0)</f>
        <v>4148.7412935323382</v>
      </c>
      <c r="V26" s="1">
        <f>IF(Q26&gt;0,S26/Q26,0)</f>
        <v>772.46268656716416</v>
      </c>
      <c r="W26" s="1">
        <f>IF(Q26&gt;0,T26/Q26,0)</f>
        <v>4921.2039800995026</v>
      </c>
    </row>
    <row r="27" spans="1:23">
      <c r="A27" s="1">
        <f>IF('Eval Usage'!E30=1,'Eval Usage'!H30,0)</f>
        <v>0</v>
      </c>
      <c r="B27" s="1">
        <f>IF('Eval Usage'!E30=1,'Eval Usage'!I30,0)</f>
        <v>0</v>
      </c>
      <c r="C27" s="1">
        <f>IF('Eval Usage'!E30=1,'Eval Usage'!J30,0)</f>
        <v>0</v>
      </c>
      <c r="D27" s="1">
        <f>IF('Eval Usage'!E30=1,'Eval Usage'!K30,0)</f>
        <v>0</v>
      </c>
      <c r="E27" s="1">
        <f>IF(A27&gt;0,B27/A27,0)</f>
        <v>0</v>
      </c>
      <c r="F27" s="1">
        <f>IF(A27&gt;0,C27/A27,0)</f>
        <v>0</v>
      </c>
      <c r="G27" s="1">
        <f>IF(A27&gt;0,D27/A27,0)</f>
        <v>0</v>
      </c>
      <c r="I27" s="1">
        <f>IF('Eval Usage'!E30=2,'Eval Usage'!H30,0)</f>
        <v>0</v>
      </c>
      <c r="J27" s="1">
        <f>IF('Eval Usage'!E30=2,'Eval Usage'!I30,0)</f>
        <v>0</v>
      </c>
      <c r="K27" s="1">
        <f>IF('Eval Usage'!E30=2,'Eval Usage'!J30,0)</f>
        <v>0</v>
      </c>
      <c r="L27" s="1">
        <f>IF('Eval Usage'!E30=2,'Eval Usage'!K30,0)</f>
        <v>0</v>
      </c>
      <c r="M27" s="1">
        <f>IF(I27&gt;0,J27/I27,0)</f>
        <v>0</v>
      </c>
      <c r="N27" s="1">
        <f>IF(I27&gt;0,K27/I27,0)</f>
        <v>0</v>
      </c>
      <c r="O27" s="1">
        <f>IF(I27&gt;0,L27/I27,0)</f>
        <v>0</v>
      </c>
      <c r="Q27" s="1">
        <f>IF('Eval Usage'!E30=3,'Eval Usage'!H30,0)</f>
        <v>165</v>
      </c>
      <c r="R27" s="1">
        <f>IF('Eval Usage'!E30=3,'Eval Usage'!I30,0)</f>
        <v>682420</v>
      </c>
      <c r="S27" s="1">
        <f>IF('Eval Usage'!E30=3,'Eval Usage'!J30,0)</f>
        <v>111429</v>
      </c>
      <c r="T27" s="1">
        <f>IF('Eval Usage'!E30=3,'Eval Usage'!K30,0)</f>
        <v>793849</v>
      </c>
      <c r="U27" s="1">
        <f>IF(Q27&gt;0,R27/Q27,0)</f>
        <v>4135.878787878788</v>
      </c>
      <c r="V27" s="1">
        <f>IF(Q27&gt;0,S27/Q27,0)</f>
        <v>675.32727272727277</v>
      </c>
      <c r="W27" s="1">
        <f>IF(Q27&gt;0,T27/Q27,0)</f>
        <v>4811.2060606060604</v>
      </c>
    </row>
    <row r="28" spans="1:23">
      <c r="A28" s="1">
        <f>IF('Eval Usage'!E31=1,'Eval Usage'!H31,0)</f>
        <v>0</v>
      </c>
      <c r="B28" s="1">
        <f>IF('Eval Usage'!E31=1,'Eval Usage'!I31,0)</f>
        <v>0</v>
      </c>
      <c r="C28" s="1">
        <f>IF('Eval Usage'!E31=1,'Eval Usage'!J31,0)</f>
        <v>0</v>
      </c>
      <c r="D28" s="1">
        <f>IF('Eval Usage'!E31=1,'Eval Usage'!K31,0)</f>
        <v>0</v>
      </c>
      <c r="E28" s="1">
        <f>IF(A28&gt;0,B28/A28,0)</f>
        <v>0</v>
      </c>
      <c r="F28" s="1">
        <f>IF(A28&gt;0,C28/A28,0)</f>
        <v>0</v>
      </c>
      <c r="G28" s="1">
        <f>IF(A28&gt;0,D28/A28,0)</f>
        <v>0</v>
      </c>
      <c r="I28" s="1">
        <f>IF('Eval Usage'!E31=2,'Eval Usage'!H31,0)</f>
        <v>203</v>
      </c>
      <c r="J28" s="1">
        <f>IF('Eval Usage'!E31=2,'Eval Usage'!I31,0)</f>
        <v>893114</v>
      </c>
      <c r="K28" s="1">
        <f>IF('Eval Usage'!E31=2,'Eval Usage'!J31,0)</f>
        <v>153897</v>
      </c>
      <c r="L28" s="1">
        <f>IF('Eval Usage'!E31=2,'Eval Usage'!K31,0)</f>
        <v>1047011</v>
      </c>
      <c r="M28" s="1">
        <f>IF(I28&gt;0,J28/I28,0)</f>
        <v>4399.5763546798025</v>
      </c>
      <c r="N28" s="1">
        <f>IF(I28&gt;0,K28/I28,0)</f>
        <v>758.11330049261085</v>
      </c>
      <c r="O28" s="1">
        <f>IF(I28&gt;0,L28/I28,0)</f>
        <v>5157.6896551724139</v>
      </c>
      <c r="Q28" s="1">
        <f>IF('Eval Usage'!E31=3,'Eval Usage'!H31,0)</f>
        <v>0</v>
      </c>
      <c r="R28" s="1">
        <f>IF('Eval Usage'!E31=3,'Eval Usage'!I31,0)</f>
        <v>0</v>
      </c>
      <c r="S28" s="1">
        <f>IF('Eval Usage'!E31=3,'Eval Usage'!J31,0)</f>
        <v>0</v>
      </c>
      <c r="T28" s="1">
        <f>IF('Eval Usage'!E31=3,'Eval Usage'!K31,0)</f>
        <v>0</v>
      </c>
      <c r="U28" s="1">
        <f>IF(Q28&gt;0,R28/Q28,0)</f>
        <v>0</v>
      </c>
      <c r="V28" s="1">
        <f>IF(Q28&gt;0,S28/Q28,0)</f>
        <v>0</v>
      </c>
      <c r="W28" s="1">
        <f>IF(Q28&gt;0,T28/Q28,0)</f>
        <v>0</v>
      </c>
    </row>
    <row r="29" spans="1:23">
      <c r="A29" s="1">
        <f>IF('Eval Usage'!E32=1,'Eval Usage'!H32,0)</f>
        <v>0</v>
      </c>
      <c r="B29" s="1">
        <f>IF('Eval Usage'!E32=1,'Eval Usage'!I32,0)</f>
        <v>0</v>
      </c>
      <c r="C29" s="1">
        <f>IF('Eval Usage'!E32=1,'Eval Usage'!J32,0)</f>
        <v>0</v>
      </c>
      <c r="D29" s="1">
        <f>IF('Eval Usage'!E32=1,'Eval Usage'!K32,0)</f>
        <v>0</v>
      </c>
      <c r="E29" s="1">
        <f>IF(A29&gt;0,B29/A29,0)</f>
        <v>0</v>
      </c>
      <c r="F29" s="1">
        <f>IF(A29&gt;0,C29/A29,0)</f>
        <v>0</v>
      </c>
      <c r="G29" s="1">
        <f>IF(A29&gt;0,D29/A29,0)</f>
        <v>0</v>
      </c>
      <c r="I29" s="1">
        <f>IF('Eval Usage'!E32=2,'Eval Usage'!H32,0)</f>
        <v>0</v>
      </c>
      <c r="J29" s="1">
        <f>IF('Eval Usage'!E32=2,'Eval Usage'!I32,0)</f>
        <v>0</v>
      </c>
      <c r="K29" s="1">
        <f>IF('Eval Usage'!E32=2,'Eval Usage'!J32,0)</f>
        <v>0</v>
      </c>
      <c r="L29" s="1">
        <f>IF('Eval Usage'!E32=2,'Eval Usage'!K32,0)</f>
        <v>0</v>
      </c>
      <c r="M29" s="1">
        <f>IF(I29&gt;0,J29/I29,0)</f>
        <v>0</v>
      </c>
      <c r="N29" s="1">
        <f>IF(I29&gt;0,K29/I29,0)</f>
        <v>0</v>
      </c>
      <c r="O29" s="1">
        <f>IF(I29&gt;0,L29/I29,0)</f>
        <v>0</v>
      </c>
      <c r="Q29" s="1">
        <f>IF('Eval Usage'!E32=3,'Eval Usage'!H32,0)</f>
        <v>162</v>
      </c>
      <c r="R29" s="1">
        <f>IF('Eval Usage'!E32=3,'Eval Usage'!I32,0)</f>
        <v>668500</v>
      </c>
      <c r="S29" s="1">
        <f>IF('Eval Usage'!E32=3,'Eval Usage'!J32,0)</f>
        <v>114899</v>
      </c>
      <c r="T29" s="1">
        <f>IF('Eval Usage'!E32=3,'Eval Usage'!K32,0)</f>
        <v>783399</v>
      </c>
      <c r="U29" s="1">
        <f>IF(Q29&gt;0,R29/Q29,0)</f>
        <v>4126.5432098765432</v>
      </c>
      <c r="V29" s="1">
        <f>IF(Q29&gt;0,S29/Q29,0)</f>
        <v>709.25308641975312</v>
      </c>
      <c r="W29" s="1">
        <f>IF(Q29&gt;0,T29/Q29,0)</f>
        <v>4835.7962962962965</v>
      </c>
    </row>
    <row r="32" spans="1:23">
      <c r="A32" s="1">
        <f>SUM(A4:A31)</f>
        <v>1033</v>
      </c>
      <c r="B32" s="1">
        <f>SUM(B4:B31)</f>
        <v>2308311</v>
      </c>
      <c r="C32" s="1">
        <f>SUM(C4:C31)</f>
        <v>1413349</v>
      </c>
      <c r="D32" s="1">
        <f>SUM(D4:D31)</f>
        <v>3721660</v>
      </c>
      <c r="E32" s="1">
        <f>B32/A32</f>
        <v>2234.5701839303001</v>
      </c>
      <c r="F32" s="1">
        <f>C32/A32</f>
        <v>1368.1984511132623</v>
      </c>
      <c r="G32" s="1">
        <f>D32/A32</f>
        <v>3602.7686350435624</v>
      </c>
      <c r="I32" s="1">
        <f>SUM(I4:I31)</f>
        <v>2798</v>
      </c>
      <c r="J32" s="1">
        <f>SUM(J4:J31)</f>
        <v>12587722</v>
      </c>
      <c r="K32" s="1">
        <f>SUM(K4:K31)</f>
        <v>2214982</v>
      </c>
      <c r="L32" s="1">
        <f>SUM(L4:L31)</f>
        <v>14802704</v>
      </c>
      <c r="M32" s="1">
        <f>J32/I32</f>
        <v>4498.8284488920654</v>
      </c>
      <c r="N32" s="1">
        <f>K32/I32</f>
        <v>791.63045032165837</v>
      </c>
      <c r="O32" s="1">
        <f>L32/I32</f>
        <v>5290.4588992137242</v>
      </c>
      <c r="Q32" s="1">
        <f>SUM(Q4:Q31)</f>
        <v>5027</v>
      </c>
      <c r="R32" s="1">
        <f>SUM(R4:R31)</f>
        <v>21214439</v>
      </c>
      <c r="S32" s="1">
        <f>SUM(S4:S31)</f>
        <v>3508634</v>
      </c>
      <c r="T32" s="1">
        <f>SUM(T4:T31)</f>
        <v>24723073</v>
      </c>
      <c r="U32" s="1">
        <f>R32/Q32</f>
        <v>4220.0992639745373</v>
      </c>
      <c r="V32" s="1">
        <f>S32/Q32</f>
        <v>697.95782773025667</v>
      </c>
      <c r="W32" s="1">
        <f>T32/Q32</f>
        <v>4918.0570917047944</v>
      </c>
    </row>
  </sheetData>
  <mergeCells count="3">
    <mergeCell ref="A1:G1"/>
    <mergeCell ref="I1:O1"/>
    <mergeCell ref="Q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Eval Usage</vt:lpstr>
      <vt:lpstr>Pricing</vt:lpstr>
      <vt:lpstr>Modal Breakout</vt:lpstr>
      <vt:lpstr>GPT_35_T_0125_IN</vt:lpstr>
      <vt:lpstr>GPT_35_T_0125_OUT</vt:lpstr>
      <vt:lpstr>GPT_35_T_FT_IN</vt:lpstr>
      <vt:lpstr>GPT_35_T_FT_OUT</vt:lpstr>
      <vt:lpstr>GPT_35_T_IN</vt:lpstr>
      <vt:lpstr>GPT_35_T_OUT</vt:lpstr>
      <vt:lpstr>GPT_4_T_IN</vt:lpstr>
      <vt:lpstr>GPT_4_T_OUT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2024-11-26T17:07:35Z</cp:lastPrinted>
  <dcterms:created xsi:type="dcterms:W3CDTF">2024-11-26T11:23:57Z</dcterms:created>
  <dcterms:modified xsi:type="dcterms:W3CDTF">2024-11-26T17:08:08Z</dcterms:modified>
</cp:coreProperties>
</file>