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26820" windowHeight="15624"/>
  </bookViews>
  <sheets>
    <sheet name="Eval Usage" sheetId="2" r:id="rId1"/>
    <sheet name="Pricing" sheetId="3" r:id="rId2"/>
    <sheet name="Modal Breakout" sheetId="4" r:id="rId3"/>
  </sheets>
  <definedNames>
    <definedName name="CPM_IN">#REF!</definedName>
    <definedName name="CPM_OUT">#REF!</definedName>
    <definedName name="GPT_35_T_0125_IN">Pricing!$B$3</definedName>
    <definedName name="GPT_35_T_0125_OUT">Pricing!$C$3</definedName>
    <definedName name="GPT_35_T_FT_IN">Pricing!$B$6</definedName>
    <definedName name="GPT_35_T_FT_OUT">Pricing!$C$6</definedName>
    <definedName name="GPT_35_T_IN">Pricing!$B$4</definedName>
    <definedName name="GPT_35_T_OUT">Pricing!$C$4</definedName>
    <definedName name="GPT_4_O_IN">Pricing!$B$7</definedName>
    <definedName name="GPT_4_O_OUT">Pricing!$C$7</definedName>
    <definedName name="GPT_4_T_IN">Pricing!$B$5</definedName>
    <definedName name="GPT_4_T_OUT">Pricing!$C$5</definedName>
    <definedName name="_xlnm.Print_Area" localSheetId="0">'Eval Usage'!$B$2:$T$57</definedName>
  </definedNames>
  <calcPr calcId="125725"/>
</workbook>
</file>

<file path=xl/calcChain.xml><?xml version="1.0" encoding="utf-8"?>
<calcChain xmlns="http://schemas.openxmlformats.org/spreadsheetml/2006/main">
  <c r="O8" i="2"/>
  <c r="N8"/>
  <c r="M8"/>
  <c r="K8"/>
  <c r="G8"/>
  <c r="F8"/>
  <c r="O20"/>
  <c r="N20"/>
  <c r="M20"/>
  <c r="K20"/>
  <c r="G20"/>
  <c r="F20"/>
  <c r="Q20" s="1"/>
  <c r="R20" s="1"/>
  <c r="O32"/>
  <c r="N32"/>
  <c r="M32"/>
  <c r="K32"/>
  <c r="G32"/>
  <c r="F32"/>
  <c r="Q32" s="1"/>
  <c r="R32" s="1"/>
  <c r="S45" i="4"/>
  <c r="R45"/>
  <c r="Q45"/>
  <c r="L45"/>
  <c r="K45"/>
  <c r="J45"/>
  <c r="I45"/>
  <c r="M45" s="1"/>
  <c r="D45"/>
  <c r="C45"/>
  <c r="B45"/>
  <c r="A45"/>
  <c r="E45" s="1"/>
  <c r="T44"/>
  <c r="S44"/>
  <c r="R44"/>
  <c r="Q44"/>
  <c r="U44" s="1"/>
  <c r="K44"/>
  <c r="J44"/>
  <c r="I44"/>
  <c r="D44"/>
  <c r="C44"/>
  <c r="B44"/>
  <c r="A44"/>
  <c r="G44" s="1"/>
  <c r="S43"/>
  <c r="R43"/>
  <c r="Q43"/>
  <c r="L43"/>
  <c r="K43"/>
  <c r="J43"/>
  <c r="I43"/>
  <c r="N43" s="1"/>
  <c r="D43"/>
  <c r="C43"/>
  <c r="B43"/>
  <c r="A43"/>
  <c r="E43" s="1"/>
  <c r="T42"/>
  <c r="S42"/>
  <c r="R42"/>
  <c r="Q42"/>
  <c r="W42" s="1"/>
  <c r="K42"/>
  <c r="J42"/>
  <c r="I42"/>
  <c r="N42" s="1"/>
  <c r="D42"/>
  <c r="C42"/>
  <c r="B42"/>
  <c r="A42"/>
  <c r="E42" s="1"/>
  <c r="A40"/>
  <c r="G40" s="1"/>
  <c r="B40"/>
  <c r="C40"/>
  <c r="D40"/>
  <c r="I40"/>
  <c r="M40" s="1"/>
  <c r="J40"/>
  <c r="K40"/>
  <c r="L40"/>
  <c r="Q40"/>
  <c r="R40"/>
  <c r="S40"/>
  <c r="T40"/>
  <c r="A37"/>
  <c r="G37" s="1"/>
  <c r="B37"/>
  <c r="C37"/>
  <c r="D37"/>
  <c r="I37"/>
  <c r="J37"/>
  <c r="K37"/>
  <c r="Q37"/>
  <c r="W37" s="1"/>
  <c r="R37"/>
  <c r="S37"/>
  <c r="T37"/>
  <c r="A38"/>
  <c r="F38" s="1"/>
  <c r="B38"/>
  <c r="C38"/>
  <c r="D38"/>
  <c r="I38"/>
  <c r="O38" s="1"/>
  <c r="J38"/>
  <c r="K38"/>
  <c r="L38"/>
  <c r="Q38"/>
  <c r="R38"/>
  <c r="S38"/>
  <c r="T38"/>
  <c r="A39"/>
  <c r="G39" s="1"/>
  <c r="B39"/>
  <c r="C39"/>
  <c r="D39"/>
  <c r="I39"/>
  <c r="J39"/>
  <c r="K39"/>
  <c r="Q39"/>
  <c r="W39" s="1"/>
  <c r="R39"/>
  <c r="S39"/>
  <c r="T39"/>
  <c r="A34"/>
  <c r="G34" s="1"/>
  <c r="B34"/>
  <c r="C34"/>
  <c r="D34"/>
  <c r="I34"/>
  <c r="J34"/>
  <c r="K34"/>
  <c r="Q34"/>
  <c r="W34" s="1"/>
  <c r="R34"/>
  <c r="S34"/>
  <c r="T34"/>
  <c r="A35"/>
  <c r="G35" s="1"/>
  <c r="B35"/>
  <c r="C35"/>
  <c r="D35"/>
  <c r="I35"/>
  <c r="O35" s="1"/>
  <c r="J35"/>
  <c r="K35"/>
  <c r="L35"/>
  <c r="Q35"/>
  <c r="R35"/>
  <c r="S35"/>
  <c r="A23"/>
  <c r="G23" s="1"/>
  <c r="B23"/>
  <c r="C23"/>
  <c r="D23"/>
  <c r="I23"/>
  <c r="J23"/>
  <c r="K23"/>
  <c r="Q23"/>
  <c r="W23" s="1"/>
  <c r="R23"/>
  <c r="S23"/>
  <c r="T23"/>
  <c r="A24"/>
  <c r="G24" s="1"/>
  <c r="B24"/>
  <c r="C24"/>
  <c r="D24"/>
  <c r="I24"/>
  <c r="O24" s="1"/>
  <c r="J24"/>
  <c r="K24"/>
  <c r="L24"/>
  <c r="Q24"/>
  <c r="R24"/>
  <c r="S24"/>
  <c r="A12"/>
  <c r="G12" s="1"/>
  <c r="B12"/>
  <c r="C12"/>
  <c r="D12"/>
  <c r="I12"/>
  <c r="J12"/>
  <c r="K12"/>
  <c r="Q12"/>
  <c r="W12" s="1"/>
  <c r="R12"/>
  <c r="S12"/>
  <c r="T12"/>
  <c r="A13"/>
  <c r="G13" s="1"/>
  <c r="B13"/>
  <c r="C13"/>
  <c r="D13"/>
  <c r="I13"/>
  <c r="O13" s="1"/>
  <c r="J13"/>
  <c r="K13"/>
  <c r="L13"/>
  <c r="Q13"/>
  <c r="R13"/>
  <c r="S13"/>
  <c r="F17" i="2"/>
  <c r="F16"/>
  <c r="F29"/>
  <c r="F28"/>
  <c r="F41"/>
  <c r="F40"/>
  <c r="F51"/>
  <c r="Q51" s="1"/>
  <c r="R51" s="1"/>
  <c r="F50"/>
  <c r="G51"/>
  <c r="G50"/>
  <c r="G46"/>
  <c r="G45"/>
  <c r="G41"/>
  <c r="G40"/>
  <c r="G29"/>
  <c r="G28"/>
  <c r="G17"/>
  <c r="G16"/>
  <c r="O51"/>
  <c r="N51"/>
  <c r="M51"/>
  <c r="K51"/>
  <c r="T45" i="4" s="1"/>
  <c r="N50" i="2"/>
  <c r="M50"/>
  <c r="K50"/>
  <c r="O50" s="1"/>
  <c r="N49"/>
  <c r="M49"/>
  <c r="K49"/>
  <c r="O49" s="1"/>
  <c r="G49"/>
  <c r="F49"/>
  <c r="N48"/>
  <c r="M48"/>
  <c r="K48"/>
  <c r="L42" i="4" s="1"/>
  <c r="G48" i="2"/>
  <c r="F48"/>
  <c r="N46"/>
  <c r="M46"/>
  <c r="K46"/>
  <c r="O46" s="1"/>
  <c r="N45"/>
  <c r="M45"/>
  <c r="K45"/>
  <c r="O45" s="1"/>
  <c r="O44"/>
  <c r="N44"/>
  <c r="M44"/>
  <c r="K44"/>
  <c r="G44"/>
  <c r="F44"/>
  <c r="N43"/>
  <c r="M43"/>
  <c r="K43"/>
  <c r="O43" s="1"/>
  <c r="G43"/>
  <c r="F43"/>
  <c r="N41"/>
  <c r="M41"/>
  <c r="K41"/>
  <c r="O41" s="1"/>
  <c r="N40"/>
  <c r="M40"/>
  <c r="K40"/>
  <c r="O40" s="1"/>
  <c r="N29"/>
  <c r="M29"/>
  <c r="K29"/>
  <c r="O29" s="1"/>
  <c r="N28"/>
  <c r="M28"/>
  <c r="K28"/>
  <c r="O28" s="1"/>
  <c r="N17"/>
  <c r="M17"/>
  <c r="K17"/>
  <c r="O17" s="1"/>
  <c r="N16"/>
  <c r="M16"/>
  <c r="K16"/>
  <c r="L12" i="4" s="1"/>
  <c r="S33"/>
  <c r="R33"/>
  <c r="Q33"/>
  <c r="L33"/>
  <c r="K33"/>
  <c r="J33"/>
  <c r="I33"/>
  <c r="M33" s="1"/>
  <c r="D33"/>
  <c r="C33"/>
  <c r="B33"/>
  <c r="A33"/>
  <c r="G33" s="1"/>
  <c r="T32"/>
  <c r="S32"/>
  <c r="R32"/>
  <c r="Q32"/>
  <c r="U32" s="1"/>
  <c r="K32"/>
  <c r="J32"/>
  <c r="I32"/>
  <c r="D32"/>
  <c r="C32"/>
  <c r="B32"/>
  <c r="A32"/>
  <c r="E32" s="1"/>
  <c r="S31"/>
  <c r="R31"/>
  <c r="Q31"/>
  <c r="L31"/>
  <c r="K31"/>
  <c r="J31"/>
  <c r="I31"/>
  <c r="N31" s="1"/>
  <c r="D31"/>
  <c r="C31"/>
  <c r="B31"/>
  <c r="A31"/>
  <c r="F31" s="1"/>
  <c r="S30"/>
  <c r="R30"/>
  <c r="Q30"/>
  <c r="L30"/>
  <c r="K30"/>
  <c r="J30"/>
  <c r="I30"/>
  <c r="M30" s="1"/>
  <c r="D30"/>
  <c r="C30"/>
  <c r="B30"/>
  <c r="A30"/>
  <c r="E30" s="1"/>
  <c r="T29"/>
  <c r="S29"/>
  <c r="R29"/>
  <c r="Q29"/>
  <c r="U29" s="1"/>
  <c r="K29"/>
  <c r="J29"/>
  <c r="I29"/>
  <c r="D29"/>
  <c r="C29"/>
  <c r="B29"/>
  <c r="A29"/>
  <c r="G29" s="1"/>
  <c r="S28"/>
  <c r="R28"/>
  <c r="Q28"/>
  <c r="L28"/>
  <c r="K28"/>
  <c r="J28"/>
  <c r="I28"/>
  <c r="M28" s="1"/>
  <c r="D28"/>
  <c r="C28"/>
  <c r="B28"/>
  <c r="A28"/>
  <c r="E28" s="1"/>
  <c r="T27"/>
  <c r="S27"/>
  <c r="R27"/>
  <c r="Q27"/>
  <c r="U27" s="1"/>
  <c r="K27"/>
  <c r="J27"/>
  <c r="I27"/>
  <c r="D27"/>
  <c r="C27"/>
  <c r="B27"/>
  <c r="A27"/>
  <c r="E27" s="1"/>
  <c r="T26"/>
  <c r="S26"/>
  <c r="R26"/>
  <c r="Q26"/>
  <c r="V26" s="1"/>
  <c r="L26"/>
  <c r="K26"/>
  <c r="J26"/>
  <c r="I26"/>
  <c r="M26" s="1"/>
  <c r="C26"/>
  <c r="B26"/>
  <c r="A26"/>
  <c r="S22"/>
  <c r="R22"/>
  <c r="Q22"/>
  <c r="L22"/>
  <c r="K22"/>
  <c r="J22"/>
  <c r="I22"/>
  <c r="M22" s="1"/>
  <c r="D22"/>
  <c r="C22"/>
  <c r="B22"/>
  <c r="A22"/>
  <c r="G22" s="1"/>
  <c r="T21"/>
  <c r="S21"/>
  <c r="R21"/>
  <c r="Q21"/>
  <c r="U21" s="1"/>
  <c r="K21"/>
  <c r="J21"/>
  <c r="I21"/>
  <c r="D21"/>
  <c r="C21"/>
  <c r="B21"/>
  <c r="A21"/>
  <c r="E21" s="1"/>
  <c r="S20"/>
  <c r="R20"/>
  <c r="Q20"/>
  <c r="L20"/>
  <c r="K20"/>
  <c r="J20"/>
  <c r="I20"/>
  <c r="N20" s="1"/>
  <c r="D20"/>
  <c r="C20"/>
  <c r="B20"/>
  <c r="A20"/>
  <c r="E20" s="1"/>
  <c r="S19"/>
  <c r="R19"/>
  <c r="Q19"/>
  <c r="L19"/>
  <c r="K19"/>
  <c r="J19"/>
  <c r="I19"/>
  <c r="M19" s="1"/>
  <c r="D19"/>
  <c r="C19"/>
  <c r="B19"/>
  <c r="A19"/>
  <c r="E19" s="1"/>
  <c r="T18"/>
  <c r="S18"/>
  <c r="R18"/>
  <c r="Q18"/>
  <c r="U18" s="1"/>
  <c r="K18"/>
  <c r="J18"/>
  <c r="I18"/>
  <c r="D18"/>
  <c r="C18"/>
  <c r="B18"/>
  <c r="A18"/>
  <c r="G18" s="1"/>
  <c r="S17"/>
  <c r="R17"/>
  <c r="Q17"/>
  <c r="L17"/>
  <c r="K17"/>
  <c r="J17"/>
  <c r="I17"/>
  <c r="N17" s="1"/>
  <c r="D17"/>
  <c r="C17"/>
  <c r="B17"/>
  <c r="A17"/>
  <c r="E17" s="1"/>
  <c r="T16"/>
  <c r="S16"/>
  <c r="R16"/>
  <c r="Q16"/>
  <c r="U16" s="1"/>
  <c r="K16"/>
  <c r="J16"/>
  <c r="I16"/>
  <c r="D16"/>
  <c r="C16"/>
  <c r="B16"/>
  <c r="A16"/>
  <c r="E16" s="1"/>
  <c r="T15"/>
  <c r="S15"/>
  <c r="R15"/>
  <c r="Q15"/>
  <c r="U15" s="1"/>
  <c r="L15"/>
  <c r="K15"/>
  <c r="J15"/>
  <c r="I15"/>
  <c r="M15" s="1"/>
  <c r="C15"/>
  <c r="B15"/>
  <c r="A15"/>
  <c r="S11"/>
  <c r="R11"/>
  <c r="Q11"/>
  <c r="L11"/>
  <c r="K11"/>
  <c r="J11"/>
  <c r="I11"/>
  <c r="M11" s="1"/>
  <c r="D11"/>
  <c r="C11"/>
  <c r="B11"/>
  <c r="A11"/>
  <c r="G11" s="1"/>
  <c r="T10"/>
  <c r="S10"/>
  <c r="R10"/>
  <c r="Q10"/>
  <c r="U10" s="1"/>
  <c r="K10"/>
  <c r="J10"/>
  <c r="I10"/>
  <c r="D10"/>
  <c r="C10"/>
  <c r="B10"/>
  <c r="A10"/>
  <c r="E10" s="1"/>
  <c r="S9"/>
  <c r="R9"/>
  <c r="Q9"/>
  <c r="L9"/>
  <c r="K9"/>
  <c r="J9"/>
  <c r="I9"/>
  <c r="N9" s="1"/>
  <c r="D9"/>
  <c r="C9"/>
  <c r="B9"/>
  <c r="A9"/>
  <c r="E9" s="1"/>
  <c r="S8"/>
  <c r="R8"/>
  <c r="Q8"/>
  <c r="L8"/>
  <c r="K8"/>
  <c r="J8"/>
  <c r="I8"/>
  <c r="M8" s="1"/>
  <c r="D8"/>
  <c r="C8"/>
  <c r="B8"/>
  <c r="A8"/>
  <c r="E8" s="1"/>
  <c r="T7"/>
  <c r="S7"/>
  <c r="R7"/>
  <c r="Q7"/>
  <c r="U7" s="1"/>
  <c r="L7"/>
  <c r="K7"/>
  <c r="J7"/>
  <c r="I7"/>
  <c r="D7"/>
  <c r="C7"/>
  <c r="B7"/>
  <c r="A7"/>
  <c r="G7" s="1"/>
  <c r="S6"/>
  <c r="R6"/>
  <c r="Q6"/>
  <c r="L6"/>
  <c r="K6"/>
  <c r="J6"/>
  <c r="I6"/>
  <c r="M6" s="1"/>
  <c r="D6"/>
  <c r="C6"/>
  <c r="B6"/>
  <c r="A6"/>
  <c r="E6" s="1"/>
  <c r="T5"/>
  <c r="S5"/>
  <c r="R5"/>
  <c r="Q5"/>
  <c r="U5" s="1"/>
  <c r="L5"/>
  <c r="K5"/>
  <c r="J5"/>
  <c r="I5"/>
  <c r="D5"/>
  <c r="C5"/>
  <c r="B5"/>
  <c r="A5"/>
  <c r="E5" s="1"/>
  <c r="T4"/>
  <c r="S4"/>
  <c r="R4"/>
  <c r="Q4"/>
  <c r="U4" s="1"/>
  <c r="L4"/>
  <c r="K4"/>
  <c r="J4"/>
  <c r="I4"/>
  <c r="M4" s="1"/>
  <c r="C4"/>
  <c r="B4"/>
  <c r="A4"/>
  <c r="K9" i="2"/>
  <c r="K10"/>
  <c r="O10" s="1"/>
  <c r="K11"/>
  <c r="O11" s="1"/>
  <c r="K12"/>
  <c r="O12" s="1"/>
  <c r="K13"/>
  <c r="O13" s="1"/>
  <c r="K14"/>
  <c r="L10" i="4" s="1"/>
  <c r="K15" i="2"/>
  <c r="T11" i="4" s="1"/>
  <c r="K19" i="2"/>
  <c r="O19" s="1"/>
  <c r="K21"/>
  <c r="O21" s="1"/>
  <c r="K22"/>
  <c r="O22" s="1"/>
  <c r="K23"/>
  <c r="L18" i="4" s="1"/>
  <c r="K24" i="2"/>
  <c r="O24" s="1"/>
  <c r="K25"/>
  <c r="O25" s="1"/>
  <c r="K26"/>
  <c r="L21" i="4" s="1"/>
  <c r="K27" i="2"/>
  <c r="O27" s="1"/>
  <c r="K31"/>
  <c r="O31" s="1"/>
  <c r="K33"/>
  <c r="L27" i="4" s="1"/>
  <c r="K34" i="2"/>
  <c r="T28" i="4" s="1"/>
  <c r="K35" i="2"/>
  <c r="L29" i="4" s="1"/>
  <c r="K36" i="2"/>
  <c r="T30" i="4" s="1"/>
  <c r="W30" s="1"/>
  <c r="K37" i="2"/>
  <c r="T31" i="4" s="1"/>
  <c r="K38" i="2"/>
  <c r="O38" s="1"/>
  <c r="K39"/>
  <c r="T33" i="4" s="1"/>
  <c r="N39" i="2"/>
  <c r="M39"/>
  <c r="N38"/>
  <c r="M38"/>
  <c r="N37"/>
  <c r="M37"/>
  <c r="N36"/>
  <c r="M36"/>
  <c r="N35"/>
  <c r="M35"/>
  <c r="M26"/>
  <c r="M27"/>
  <c r="M31"/>
  <c r="M33"/>
  <c r="M34"/>
  <c r="M25"/>
  <c r="N34"/>
  <c r="O33"/>
  <c r="N33"/>
  <c r="N31"/>
  <c r="G39"/>
  <c r="F39"/>
  <c r="G38"/>
  <c r="F38"/>
  <c r="G37"/>
  <c r="F37"/>
  <c r="G36"/>
  <c r="F36"/>
  <c r="G35"/>
  <c r="F35"/>
  <c r="G34"/>
  <c r="F34"/>
  <c r="G33"/>
  <c r="F33"/>
  <c r="G31"/>
  <c r="F31"/>
  <c r="N27"/>
  <c r="N26"/>
  <c r="N25"/>
  <c r="N24"/>
  <c r="M24"/>
  <c r="O23"/>
  <c r="N23"/>
  <c r="M23"/>
  <c r="N22"/>
  <c r="M22"/>
  <c r="M21"/>
  <c r="N21"/>
  <c r="M19"/>
  <c r="N19"/>
  <c r="G27"/>
  <c r="F27"/>
  <c r="G26"/>
  <c r="F26"/>
  <c r="G25"/>
  <c r="F25"/>
  <c r="G24"/>
  <c r="F24"/>
  <c r="G23"/>
  <c r="F23"/>
  <c r="G22"/>
  <c r="F22"/>
  <c r="G21"/>
  <c r="F21"/>
  <c r="G19"/>
  <c r="F19"/>
  <c r="N15"/>
  <c r="M15"/>
  <c r="N14"/>
  <c r="M14"/>
  <c r="G15"/>
  <c r="F15"/>
  <c r="G14"/>
  <c r="F14"/>
  <c r="N13"/>
  <c r="M13"/>
  <c r="G13"/>
  <c r="F13"/>
  <c r="N12"/>
  <c r="M12"/>
  <c r="M11"/>
  <c r="N11"/>
  <c r="G12"/>
  <c r="G11"/>
  <c r="F12"/>
  <c r="F11"/>
  <c r="M10"/>
  <c r="N10"/>
  <c r="F10"/>
  <c r="G10"/>
  <c r="M9"/>
  <c r="N9"/>
  <c r="F9"/>
  <c r="G9"/>
  <c r="G7"/>
  <c r="F7"/>
  <c r="N7"/>
  <c r="M7"/>
  <c r="K7"/>
  <c r="O7" s="1"/>
  <c r="Q46" l="1"/>
  <c r="S46" s="1"/>
  <c r="W40" i="4"/>
  <c r="U38"/>
  <c r="U45"/>
  <c r="M44"/>
  <c r="L44"/>
  <c r="O44" s="1"/>
  <c r="T43"/>
  <c r="W43" s="1"/>
  <c r="U43"/>
  <c r="Q49" i="2"/>
  <c r="S49" s="1"/>
  <c r="M43" i="4"/>
  <c r="O48" i="2"/>
  <c r="L39" i="4"/>
  <c r="O39" s="1"/>
  <c r="L37"/>
  <c r="O37" s="1"/>
  <c r="T13"/>
  <c r="W13" s="1"/>
  <c r="O16" i="2"/>
  <c r="M12" i="4"/>
  <c r="O15" i="2"/>
  <c r="Q8"/>
  <c r="S8" s="1"/>
  <c r="M42" i="4"/>
  <c r="F44"/>
  <c r="E44"/>
  <c r="T24"/>
  <c r="W24" s="1"/>
  <c r="M23"/>
  <c r="L23"/>
  <c r="O23" s="1"/>
  <c r="T22"/>
  <c r="W22" s="1"/>
  <c r="O21"/>
  <c r="S20" i="2"/>
  <c r="F42" i="4"/>
  <c r="V42"/>
  <c r="U42"/>
  <c r="O43"/>
  <c r="T35"/>
  <c r="W35" s="1"/>
  <c r="M34"/>
  <c r="L34"/>
  <c r="O34" s="1"/>
  <c r="S32" i="2"/>
  <c r="Q43"/>
  <c r="S43" s="1"/>
  <c r="Q44"/>
  <c r="S44" s="1"/>
  <c r="V38" i="4"/>
  <c r="W38"/>
  <c r="Q48" i="2"/>
  <c r="R48" s="1"/>
  <c r="N44" i="4"/>
  <c r="G45"/>
  <c r="F45"/>
  <c r="W45"/>
  <c r="V45"/>
  <c r="G42"/>
  <c r="V43"/>
  <c r="O45"/>
  <c r="G43"/>
  <c r="N45"/>
  <c r="F43"/>
  <c r="W44"/>
  <c r="O42"/>
  <c r="V44"/>
  <c r="G38"/>
  <c r="U37"/>
  <c r="V37"/>
  <c r="E37"/>
  <c r="O29"/>
  <c r="F37"/>
  <c r="M39"/>
  <c r="N40"/>
  <c r="N39"/>
  <c r="O40"/>
  <c r="E40"/>
  <c r="F40"/>
  <c r="U40"/>
  <c r="V40"/>
  <c r="M38"/>
  <c r="N38"/>
  <c r="E39"/>
  <c r="F39"/>
  <c r="M37"/>
  <c r="U39"/>
  <c r="N37"/>
  <c r="V39"/>
  <c r="E38"/>
  <c r="U35"/>
  <c r="V35"/>
  <c r="E35"/>
  <c r="F35"/>
  <c r="V23"/>
  <c r="N34"/>
  <c r="E34"/>
  <c r="F34"/>
  <c r="U34"/>
  <c r="V34"/>
  <c r="M35"/>
  <c r="N35"/>
  <c r="U24"/>
  <c r="V24"/>
  <c r="E24"/>
  <c r="F24"/>
  <c r="N23"/>
  <c r="E23"/>
  <c r="F23"/>
  <c r="U23"/>
  <c r="M24"/>
  <c r="N24"/>
  <c r="U13"/>
  <c r="V13"/>
  <c r="E13"/>
  <c r="F13"/>
  <c r="N12"/>
  <c r="O12"/>
  <c r="E12"/>
  <c r="F12"/>
  <c r="U12"/>
  <c r="V12"/>
  <c r="M13"/>
  <c r="N13"/>
  <c r="Q41" i="2"/>
  <c r="R41" s="1"/>
  <c r="Q50"/>
  <c r="S50" s="1"/>
  <c r="S51"/>
  <c r="Q45"/>
  <c r="S45" s="1"/>
  <c r="Q40"/>
  <c r="S40" s="1"/>
  <c r="Q28"/>
  <c r="S28" s="1"/>
  <c r="Q29"/>
  <c r="R29" s="1"/>
  <c r="Q17"/>
  <c r="S17" s="1"/>
  <c r="U31" i="4"/>
  <c r="O18"/>
  <c r="U20"/>
  <c r="U26"/>
  <c r="W31"/>
  <c r="F26"/>
  <c r="V19"/>
  <c r="V31"/>
  <c r="U19"/>
  <c r="Q16" i="2"/>
  <c r="R16" s="1"/>
  <c r="C48" i="4"/>
  <c r="E26"/>
  <c r="O33"/>
  <c r="N33"/>
  <c r="M17"/>
  <c r="G9"/>
  <c r="G8"/>
  <c r="F9"/>
  <c r="M21"/>
  <c r="F18"/>
  <c r="G19"/>
  <c r="E22"/>
  <c r="E18"/>
  <c r="W26"/>
  <c r="M5"/>
  <c r="M10"/>
  <c r="M18"/>
  <c r="N16"/>
  <c r="E4"/>
  <c r="M27"/>
  <c r="V9"/>
  <c r="M29"/>
  <c r="N21"/>
  <c r="E29"/>
  <c r="O10"/>
  <c r="M20"/>
  <c r="E31"/>
  <c r="F22"/>
  <c r="E15"/>
  <c r="M7"/>
  <c r="E7"/>
  <c r="V20"/>
  <c r="U9"/>
  <c r="O11"/>
  <c r="N11"/>
  <c r="G16"/>
  <c r="U30"/>
  <c r="W4"/>
  <c r="U8"/>
  <c r="F16"/>
  <c r="N18"/>
  <c r="N29"/>
  <c r="M32"/>
  <c r="V4"/>
  <c r="W16"/>
  <c r="U6"/>
  <c r="N7"/>
  <c r="F15"/>
  <c r="V16"/>
  <c r="O17"/>
  <c r="F19"/>
  <c r="G31"/>
  <c r="U17"/>
  <c r="B48"/>
  <c r="U11"/>
  <c r="U33"/>
  <c r="A48"/>
  <c r="H54" i="2" s="1"/>
  <c r="O7" i="4"/>
  <c r="S48"/>
  <c r="J56" i="2" s="1"/>
  <c r="N5" i="4"/>
  <c r="N27"/>
  <c r="R48"/>
  <c r="I56" i="2" s="1"/>
  <c r="G5" i="4"/>
  <c r="W5"/>
  <c r="F8"/>
  <c r="G27"/>
  <c r="Q48"/>
  <c r="H56" i="2" s="1"/>
  <c r="F5" i="4"/>
  <c r="V5"/>
  <c r="W15"/>
  <c r="F27"/>
  <c r="W27"/>
  <c r="U28"/>
  <c r="G30"/>
  <c r="O6"/>
  <c r="N10"/>
  <c r="V15"/>
  <c r="M16"/>
  <c r="U22"/>
  <c r="V27"/>
  <c r="O28"/>
  <c r="F30"/>
  <c r="N32"/>
  <c r="K48"/>
  <c r="N6"/>
  <c r="M9"/>
  <c r="G20"/>
  <c r="O22"/>
  <c r="N28"/>
  <c r="J48"/>
  <c r="I55" i="2" s="1"/>
  <c r="V8" i="4"/>
  <c r="F11"/>
  <c r="F20"/>
  <c r="N22"/>
  <c r="V30"/>
  <c r="M31"/>
  <c r="F33"/>
  <c r="F7"/>
  <c r="E11"/>
  <c r="F29"/>
  <c r="E33"/>
  <c r="L16"/>
  <c r="O16" s="1"/>
  <c r="I48"/>
  <c r="H55" i="2" s="1"/>
  <c r="F4" i="4"/>
  <c r="T8"/>
  <c r="W8" s="1"/>
  <c r="T19"/>
  <c r="W19" s="1"/>
  <c r="L32"/>
  <c r="O32" s="1"/>
  <c r="D4"/>
  <c r="D15"/>
  <c r="G15" s="1"/>
  <c r="D26"/>
  <c r="G26" s="1"/>
  <c r="T9"/>
  <c r="W9" s="1"/>
  <c r="W10"/>
  <c r="T20"/>
  <c r="W20" s="1"/>
  <c r="W21"/>
  <c r="W28"/>
  <c r="W32"/>
  <c r="O4"/>
  <c r="V6"/>
  <c r="O8"/>
  <c r="V10"/>
  <c r="O15"/>
  <c r="V17"/>
  <c r="O19"/>
  <c r="V21"/>
  <c r="O26"/>
  <c r="V28"/>
  <c r="O30"/>
  <c r="V32"/>
  <c r="N4"/>
  <c r="G6"/>
  <c r="N8"/>
  <c r="G10"/>
  <c r="N15"/>
  <c r="G17"/>
  <c r="N19"/>
  <c r="G21"/>
  <c r="N26"/>
  <c r="G28"/>
  <c r="N30"/>
  <c r="G32"/>
  <c r="F6"/>
  <c r="T6"/>
  <c r="W6" s="1"/>
  <c r="W7"/>
  <c r="F10"/>
  <c r="W11"/>
  <c r="F17"/>
  <c r="T17"/>
  <c r="W17" s="1"/>
  <c r="W18"/>
  <c r="F21"/>
  <c r="F28"/>
  <c r="W29"/>
  <c r="F32"/>
  <c r="W33"/>
  <c r="O5"/>
  <c r="V7"/>
  <c r="O9"/>
  <c r="V11"/>
  <c r="V18"/>
  <c r="O20"/>
  <c r="V22"/>
  <c r="O27"/>
  <c r="V29"/>
  <c r="O31"/>
  <c r="V33"/>
  <c r="O39" i="2"/>
  <c r="O37"/>
  <c r="O14"/>
  <c r="Q31"/>
  <c r="R31" s="1"/>
  <c r="O35"/>
  <c r="O34"/>
  <c r="O36"/>
  <c r="Q39"/>
  <c r="Q38"/>
  <c r="O9"/>
  <c r="O26"/>
  <c r="Q19"/>
  <c r="Q35"/>
  <c r="Q26"/>
  <c r="Q27"/>
  <c r="Q24"/>
  <c r="Q33"/>
  <c r="Q34"/>
  <c r="Q37"/>
  <c r="Q25"/>
  <c r="Q36"/>
  <c r="Q23"/>
  <c r="Q13"/>
  <c r="Q22"/>
  <c r="Q15"/>
  <c r="Q21"/>
  <c r="Q14"/>
  <c r="Q11"/>
  <c r="Q12"/>
  <c r="Q9"/>
  <c r="Q7"/>
  <c r="Q10"/>
  <c r="R46" l="1"/>
  <c r="R49"/>
  <c r="R8"/>
  <c r="R43"/>
  <c r="S48"/>
  <c r="R44"/>
  <c r="S41"/>
  <c r="R50"/>
  <c r="R45"/>
  <c r="R40"/>
  <c r="R28"/>
  <c r="S29"/>
  <c r="R17"/>
  <c r="F48" i="4"/>
  <c r="N54" i="2" s="1"/>
  <c r="J54"/>
  <c r="N48" i="4"/>
  <c r="N55" i="2" s="1"/>
  <c r="S16"/>
  <c r="V48" i="4"/>
  <c r="N56" i="2" s="1"/>
  <c r="E48" i="4"/>
  <c r="M54" i="2" s="1"/>
  <c r="U48" i="4"/>
  <c r="M56" i="2" s="1"/>
  <c r="M48" i="4"/>
  <c r="M55" i="2" s="1"/>
  <c r="I54"/>
  <c r="D48" i="4"/>
  <c r="G48" s="1"/>
  <c r="G4"/>
  <c r="T48"/>
  <c r="W48" s="1"/>
  <c r="L48"/>
  <c r="O48" s="1"/>
  <c r="S31" i="2"/>
  <c r="R33"/>
  <c r="S33"/>
  <c r="R14"/>
  <c r="S14"/>
  <c r="R19"/>
  <c r="S19"/>
  <c r="R13"/>
  <c r="S13"/>
  <c r="R12"/>
  <c r="S12"/>
  <c r="R11"/>
  <c r="S11"/>
  <c r="R34"/>
  <c r="S34"/>
  <c r="R9"/>
  <c r="S9"/>
  <c r="R7"/>
  <c r="S7"/>
  <c r="R37"/>
  <c r="S37"/>
  <c r="R35"/>
  <c r="S35"/>
  <c r="R38"/>
  <c r="S38"/>
  <c r="R15"/>
  <c r="S15"/>
  <c r="R26"/>
  <c r="S26"/>
  <c r="R22"/>
  <c r="S22"/>
  <c r="R21"/>
  <c r="S21"/>
  <c r="R25"/>
  <c r="S25"/>
  <c r="R39"/>
  <c r="S39"/>
  <c r="R27"/>
  <c r="S27"/>
  <c r="R24"/>
  <c r="S24"/>
  <c r="R10"/>
  <c r="S10"/>
  <c r="R23"/>
  <c r="S23"/>
  <c r="R36"/>
  <c r="S36"/>
  <c r="J55"/>
  <c r="K55" l="1"/>
  <c r="K56"/>
  <c r="S52"/>
  <c r="O55"/>
  <c r="O56"/>
  <c r="O54"/>
  <c r="K54"/>
</calcChain>
</file>

<file path=xl/sharedStrings.xml><?xml version="1.0" encoding="utf-8"?>
<sst xmlns="http://schemas.openxmlformats.org/spreadsheetml/2006/main" count="186" uniqueCount="55">
  <si>
    <t>phase2-vanilla4-mode2-01</t>
  </si>
  <si>
    <t>phase2-vanilla-mode2-01</t>
  </si>
  <si>
    <t>phase2-vanilla-mode3-01</t>
  </si>
  <si>
    <t>Items Processed</t>
  </si>
  <si>
    <t>Agent</t>
  </si>
  <si>
    <t>Tag</t>
  </si>
  <si>
    <t>INPUT</t>
  </si>
  <si>
    <t>OUTPUT</t>
  </si>
  <si>
    <t>https://openai.com/api/pricing/</t>
  </si>
  <si>
    <t>gpt-3.5-turbo</t>
  </si>
  <si>
    <t>gpt-3.5-turbo (FT)</t>
  </si>
  <si>
    <t>gpt-4-turbo</t>
  </si>
  <si>
    <t>gpt-3.5-turbo-1106</t>
  </si>
  <si>
    <t>Cost per 1M Tokens (2024-03-27)</t>
  </si>
  <si>
    <t>gpt-3.5-turbo-0125</t>
  </si>
  <si>
    <t>(Did not use this, but note that it was offered at a reduced price once it became the flagship)</t>
  </si>
  <si>
    <t>Training cost $8/M tokens</t>
  </si>
  <si>
    <t>phase2-vanilla-mode1-01</t>
  </si>
  <si>
    <t>Tokens</t>
  </si>
  <si>
    <t>Prompt</t>
  </si>
  <si>
    <t>Completion</t>
  </si>
  <si>
    <t>Total</t>
  </si>
  <si>
    <t>Tokens/Item</t>
  </si>
  <si>
    <t>Mode</t>
  </si>
  <si>
    <t>P</t>
  </si>
  <si>
    <t>C</t>
  </si>
  <si>
    <t>Cost</t>
  </si>
  <si>
    <t>adam</t>
  </si>
  <si>
    <t>Model</t>
  </si>
  <si>
    <t>phase2-base-mode2-01</t>
  </si>
  <si>
    <t>phase2-ext-mode3-01</t>
  </si>
  <si>
    <t>phase2-vanilla4-mode3-01</t>
  </si>
  <si>
    <t>Items</t>
  </si>
  <si>
    <t>T</t>
  </si>
  <si>
    <t>P/I</t>
  </si>
  <si>
    <t>C/I</t>
  </si>
  <si>
    <t>T/I</t>
  </si>
  <si>
    <t>mode1</t>
  </si>
  <si>
    <t>mode2</t>
  </si>
  <si>
    <t>mode3</t>
  </si>
  <si>
    <t>ALL</t>
  </si>
  <si>
    <t>kenton</t>
  </si>
  <si>
    <t>phase2-base-mode3-01</t>
  </si>
  <si>
    <t>susan</t>
  </si>
  <si>
    <t>Token Cost/M</t>
  </si>
  <si>
    <t>All Mode 1</t>
  </si>
  <si>
    <t>All Mode 2</t>
  </si>
  <si>
    <t>All Mode 3</t>
  </si>
  <si>
    <t>Total cost:</t>
  </si>
  <si>
    <t>phase2-vanilla4o-mode2-01</t>
  </si>
  <si>
    <t>phase2-vanilla4o-mode3-01</t>
  </si>
  <si>
    <t>gpt-4o-2024-11-20</t>
  </si>
  <si>
    <t>phoebe</t>
  </si>
  <si>
    <t>usha</t>
  </si>
  <si>
    <t>phase2-vanilla-mode1-02</t>
  </si>
</sst>
</file>

<file path=xl/styles.xml><?xml version="1.0" encoding="utf-8"?>
<styleSheet xmlns="http://schemas.openxmlformats.org/spreadsheetml/2006/main">
  <numFmts count="3">
    <numFmt numFmtId="164" formatCode="[$$-409]#,##0.00"/>
    <numFmt numFmtId="165" formatCode="#,##0.0000"/>
    <numFmt numFmtId="166" formatCode="[$$-409]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6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/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6" xfId="0" applyBorder="1"/>
    <xf numFmtId="164" fontId="0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8" xfId="0" applyBorder="1"/>
    <xf numFmtId="0" fontId="1" fillId="0" borderId="8" xfId="0" applyFont="1" applyBorder="1"/>
    <xf numFmtId="0" fontId="2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/>
    <xf numFmtId="165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T57"/>
  <sheetViews>
    <sheetView tabSelected="1" workbookViewId="0">
      <selection activeCell="Y25" sqref="Y25"/>
    </sheetView>
  </sheetViews>
  <sheetFormatPr defaultRowHeight="14.4"/>
  <cols>
    <col min="1" max="1" width="2.109375" customWidth="1"/>
    <col min="2" max="2" width="8.88671875" style="4"/>
    <col min="3" max="3" width="24.21875" customWidth="1"/>
    <col min="4" max="4" width="16.44140625" bestFit="1" customWidth="1"/>
    <col min="5" max="5" width="7.21875" style="4" customWidth="1"/>
    <col min="6" max="7" width="7.33203125" style="12" customWidth="1"/>
    <col min="8" max="8" width="10.109375" style="4" customWidth="1"/>
    <col min="9" max="9" width="10" style="1" customWidth="1"/>
    <col min="10" max="10" width="10.44140625" style="1" customWidth="1"/>
    <col min="11" max="11" width="10.88671875" style="1" customWidth="1"/>
    <col min="12" max="12" width="1.5546875" customWidth="1"/>
    <col min="13" max="13" width="9.6640625" style="1" customWidth="1"/>
    <col min="14" max="14" width="10.44140625" style="1" customWidth="1"/>
    <col min="15" max="15" width="8.5546875" style="1" customWidth="1"/>
    <col min="16" max="16" width="1.44140625" style="1" customWidth="1"/>
    <col min="17" max="17" width="8.33203125" style="9" customWidth="1"/>
    <col min="18" max="19" width="8.33203125" style="11" customWidth="1"/>
    <col min="20" max="20" width="2.33203125" customWidth="1"/>
    <col min="21" max="21" width="16.6640625" bestFit="1" customWidth="1"/>
    <col min="22" max="23" width="14.44140625" customWidth="1"/>
  </cols>
  <sheetData>
    <row r="2" spans="2:20" ht="8.4" customHeight="1">
      <c r="B2" s="51"/>
      <c r="C2" s="19"/>
      <c r="D2" s="19"/>
      <c r="E2" s="52"/>
      <c r="F2" s="53"/>
      <c r="G2" s="53"/>
      <c r="H2" s="52"/>
      <c r="I2" s="54"/>
      <c r="J2" s="54"/>
      <c r="K2" s="54"/>
      <c r="L2" s="19"/>
      <c r="M2" s="54"/>
      <c r="N2" s="54"/>
      <c r="O2" s="54"/>
      <c r="P2" s="54"/>
      <c r="Q2" s="55"/>
      <c r="R2" s="56"/>
      <c r="S2" s="56"/>
      <c r="T2" s="20"/>
    </row>
    <row r="3" spans="2:20">
      <c r="B3" s="60" t="s">
        <v>4</v>
      </c>
      <c r="C3" s="58" t="s">
        <v>5</v>
      </c>
      <c r="D3" s="58" t="s">
        <v>28</v>
      </c>
      <c r="E3" s="58" t="s">
        <v>23</v>
      </c>
      <c r="F3" s="63" t="s">
        <v>44</v>
      </c>
      <c r="G3" s="63"/>
      <c r="H3" s="59" t="s">
        <v>3</v>
      </c>
      <c r="I3" s="62" t="s">
        <v>18</v>
      </c>
      <c r="J3" s="62"/>
      <c r="K3" s="62"/>
      <c r="L3" s="33"/>
      <c r="M3" s="62" t="s">
        <v>22</v>
      </c>
      <c r="N3" s="62"/>
      <c r="O3" s="62"/>
      <c r="P3" s="10"/>
      <c r="Q3" s="61" t="s">
        <v>26</v>
      </c>
      <c r="R3" s="61"/>
      <c r="S3" s="61"/>
      <c r="T3" s="38"/>
    </row>
    <row r="4" spans="2:20" s="2" customFormat="1">
      <c r="B4" s="60"/>
      <c r="C4" s="58"/>
      <c r="D4" s="58"/>
      <c r="E4" s="58"/>
      <c r="F4" s="21" t="s">
        <v>24</v>
      </c>
      <c r="G4" s="21" t="s">
        <v>25</v>
      </c>
      <c r="H4" s="59"/>
      <c r="I4" s="10" t="s">
        <v>19</v>
      </c>
      <c r="J4" s="10" t="s">
        <v>20</v>
      </c>
      <c r="K4" s="10" t="s">
        <v>21</v>
      </c>
      <c r="L4" s="22"/>
      <c r="M4" s="10" t="s">
        <v>19</v>
      </c>
      <c r="N4" s="10" t="s">
        <v>20</v>
      </c>
      <c r="O4" s="10" t="s">
        <v>21</v>
      </c>
      <c r="P4" s="10"/>
      <c r="Q4" s="23">
        <v>1</v>
      </c>
      <c r="R4" s="23">
        <v>1000</v>
      </c>
      <c r="S4" s="23" t="s">
        <v>40</v>
      </c>
      <c r="T4" s="24"/>
    </row>
    <row r="5" spans="2:20" s="2" customFormat="1" ht="6.6" customHeight="1">
      <c r="B5" s="25"/>
      <c r="C5" s="14"/>
      <c r="D5" s="14"/>
      <c r="E5" s="14"/>
      <c r="F5" s="15"/>
      <c r="G5" s="15"/>
      <c r="H5" s="16"/>
      <c r="I5" s="8"/>
      <c r="J5" s="8"/>
      <c r="K5" s="8"/>
      <c r="L5" s="17"/>
      <c r="M5" s="8"/>
      <c r="N5" s="8"/>
      <c r="O5" s="8"/>
      <c r="P5" s="8"/>
      <c r="Q5" s="18"/>
      <c r="R5" s="18"/>
      <c r="S5" s="18"/>
      <c r="T5" s="49"/>
    </row>
    <row r="6" spans="2:20" s="2" customFormat="1" ht="8.4" customHeight="1">
      <c r="B6" s="26"/>
      <c r="C6" s="22"/>
      <c r="D6" s="22"/>
      <c r="E6" s="27"/>
      <c r="F6" s="21"/>
      <c r="G6" s="21"/>
      <c r="H6" s="27"/>
      <c r="I6" s="28"/>
      <c r="J6" s="28"/>
      <c r="K6" s="28"/>
      <c r="L6" s="22"/>
      <c r="M6" s="28"/>
      <c r="N6" s="28"/>
      <c r="O6" s="28"/>
      <c r="P6" s="28"/>
      <c r="Q6" s="29"/>
      <c r="R6" s="30"/>
      <c r="S6" s="30"/>
      <c r="T6" s="24"/>
    </row>
    <row r="7" spans="2:20">
      <c r="B7" s="31" t="s">
        <v>27</v>
      </c>
      <c r="C7" s="32" t="s">
        <v>17</v>
      </c>
      <c r="D7" s="33" t="s">
        <v>9</v>
      </c>
      <c r="E7" s="34">
        <v>1</v>
      </c>
      <c r="F7" s="35">
        <f>GPT_35_T_IN</f>
        <v>1</v>
      </c>
      <c r="G7" s="35">
        <f>GPT_35_T_OUT</f>
        <v>2</v>
      </c>
      <c r="H7" s="34">
        <v>234</v>
      </c>
      <c r="I7" s="32">
        <v>518819</v>
      </c>
      <c r="J7" s="32">
        <v>151265</v>
      </c>
      <c r="K7" s="32">
        <f t="shared" ref="K7:K15" si="0">SUM(I7:J7)</f>
        <v>670084</v>
      </c>
      <c r="L7" s="33"/>
      <c r="M7" s="32">
        <f t="shared" ref="M7:M15" si="1">I7/H7</f>
        <v>2217.1752136752139</v>
      </c>
      <c r="N7" s="32">
        <f t="shared" ref="N7:N15" si="2">J7/H7</f>
        <v>646.4316239316239</v>
      </c>
      <c r="O7" s="32">
        <f t="shared" ref="O7:O15" si="3">K7/H7</f>
        <v>2863.6068376068374</v>
      </c>
      <c r="P7" s="32"/>
      <c r="Q7" s="36">
        <f t="shared" ref="Q7:Q15" si="4">((M7*F7)+(N7*G7))/1000000</f>
        <v>3.510038461538462E-3</v>
      </c>
      <c r="R7" s="37">
        <f t="shared" ref="R7:R17" si="5">Q7*1000</f>
        <v>3.5100384615384619</v>
      </c>
      <c r="S7" s="37">
        <f t="shared" ref="S7:S15" si="6">H7*Q7</f>
        <v>0.82134900000000011</v>
      </c>
      <c r="T7" s="38"/>
    </row>
    <row r="8" spans="2:20">
      <c r="B8" s="31" t="s">
        <v>27</v>
      </c>
      <c r="C8" s="32" t="s">
        <v>54</v>
      </c>
      <c r="D8" s="33" t="s">
        <v>9</v>
      </c>
      <c r="E8" s="34">
        <v>1</v>
      </c>
      <c r="F8" s="35">
        <f>GPT_35_T_IN</f>
        <v>1</v>
      </c>
      <c r="G8" s="35">
        <f>GPT_35_T_OUT</f>
        <v>2</v>
      </c>
      <c r="H8" s="34">
        <v>517</v>
      </c>
      <c r="I8" s="32">
        <v>1953236</v>
      </c>
      <c r="J8" s="32">
        <v>354259</v>
      </c>
      <c r="K8" s="32">
        <f t="shared" ref="K8" si="7">SUM(I8:J8)</f>
        <v>2307495</v>
      </c>
      <c r="L8" s="33"/>
      <c r="M8" s="32">
        <f t="shared" ref="M8" si="8">I8/H8</f>
        <v>3778.019342359768</v>
      </c>
      <c r="N8" s="32">
        <f t="shared" ref="N8" si="9">J8/H8</f>
        <v>685.22050290135394</v>
      </c>
      <c r="O8" s="32">
        <f t="shared" ref="O8" si="10">K8/H8</f>
        <v>4463.2398452611214</v>
      </c>
      <c r="P8" s="32"/>
      <c r="Q8" s="36">
        <f t="shared" ref="Q8" si="11">((M8*F8)+(N8*G8))/1000000</f>
        <v>5.1484603481624759E-3</v>
      </c>
      <c r="R8" s="37">
        <f t="shared" si="5"/>
        <v>5.1484603481624758</v>
      </c>
      <c r="S8" s="37">
        <f t="shared" ref="S8" si="12">H8*Q8</f>
        <v>2.6617540000000002</v>
      </c>
      <c r="T8" s="38"/>
    </row>
    <row r="9" spans="2:20">
      <c r="B9" s="31" t="s">
        <v>27</v>
      </c>
      <c r="C9" s="32" t="s">
        <v>1</v>
      </c>
      <c r="D9" s="33" t="s">
        <v>9</v>
      </c>
      <c r="E9" s="34">
        <v>2</v>
      </c>
      <c r="F9" s="35">
        <f>GPT_35_T_IN</f>
        <v>1</v>
      </c>
      <c r="G9" s="35">
        <f>GPT_35_T_OUT</f>
        <v>2</v>
      </c>
      <c r="H9" s="34">
        <v>231</v>
      </c>
      <c r="I9" s="32">
        <v>1051534</v>
      </c>
      <c r="J9" s="32">
        <v>230749</v>
      </c>
      <c r="K9" s="32">
        <f t="shared" si="0"/>
        <v>1282283</v>
      </c>
      <c r="L9" s="33"/>
      <c r="M9" s="32">
        <f t="shared" si="1"/>
        <v>4552.0952380952385</v>
      </c>
      <c r="N9" s="32">
        <f t="shared" si="2"/>
        <v>998.91341991341994</v>
      </c>
      <c r="O9" s="32">
        <f t="shared" si="3"/>
        <v>5551.0086580086581</v>
      </c>
      <c r="P9" s="32"/>
      <c r="Q9" s="36">
        <f t="shared" si="4"/>
        <v>6.5499220779220791E-3</v>
      </c>
      <c r="R9" s="37">
        <f t="shared" si="5"/>
        <v>6.549922077922079</v>
      </c>
      <c r="S9" s="37">
        <f t="shared" si="6"/>
        <v>1.5130320000000002</v>
      </c>
      <c r="T9" s="38"/>
    </row>
    <row r="10" spans="2:20">
      <c r="B10" s="31" t="s">
        <v>27</v>
      </c>
      <c r="C10" s="32" t="s">
        <v>2</v>
      </c>
      <c r="D10" s="33" t="s">
        <v>9</v>
      </c>
      <c r="E10" s="34">
        <v>3</v>
      </c>
      <c r="F10" s="35">
        <f>GPT_35_T_IN</f>
        <v>1</v>
      </c>
      <c r="G10" s="35">
        <f>GPT_35_T_OUT</f>
        <v>2</v>
      </c>
      <c r="H10" s="34">
        <v>390</v>
      </c>
      <c r="I10" s="32">
        <v>1663872</v>
      </c>
      <c r="J10" s="32">
        <v>343622</v>
      </c>
      <c r="K10" s="32">
        <f t="shared" si="0"/>
        <v>2007494</v>
      </c>
      <c r="L10" s="33"/>
      <c r="M10" s="32">
        <f t="shared" si="1"/>
        <v>4266.3384615384612</v>
      </c>
      <c r="N10" s="32">
        <f t="shared" si="2"/>
        <v>881.08205128205134</v>
      </c>
      <c r="O10" s="32">
        <f t="shared" si="3"/>
        <v>5147.4205128205131</v>
      </c>
      <c r="P10" s="32"/>
      <c r="Q10" s="36">
        <f t="shared" si="4"/>
        <v>6.028502564102564E-3</v>
      </c>
      <c r="R10" s="37">
        <f t="shared" si="5"/>
        <v>6.0285025641025642</v>
      </c>
      <c r="S10" s="37">
        <f t="shared" si="6"/>
        <v>2.3511159999999998</v>
      </c>
      <c r="T10" s="38"/>
    </row>
    <row r="11" spans="2:20">
      <c r="B11" s="31" t="s">
        <v>27</v>
      </c>
      <c r="C11" s="33" t="s">
        <v>29</v>
      </c>
      <c r="D11" s="33" t="s">
        <v>10</v>
      </c>
      <c r="E11" s="34">
        <v>2</v>
      </c>
      <c r="F11" s="35">
        <f>GPT_35_T_FT_IN</f>
        <v>3</v>
      </c>
      <c r="G11" s="35">
        <f>GPT_35_T_FT_OUT</f>
        <v>6</v>
      </c>
      <c r="H11" s="34">
        <v>109</v>
      </c>
      <c r="I11" s="32">
        <v>507668</v>
      </c>
      <c r="J11" s="32">
        <v>101545</v>
      </c>
      <c r="K11" s="32">
        <f t="shared" si="0"/>
        <v>609213</v>
      </c>
      <c r="L11" s="33"/>
      <c r="M11" s="32">
        <f t="shared" si="1"/>
        <v>4657.5045871559632</v>
      </c>
      <c r="N11" s="32">
        <f t="shared" si="2"/>
        <v>931.60550458715602</v>
      </c>
      <c r="O11" s="32">
        <f t="shared" si="3"/>
        <v>5589.1100917431195</v>
      </c>
      <c r="P11" s="32"/>
      <c r="Q11" s="36">
        <f t="shared" si="4"/>
        <v>1.9562146788990823E-2</v>
      </c>
      <c r="R11" s="37">
        <f t="shared" si="5"/>
        <v>19.562146788990823</v>
      </c>
      <c r="S11" s="37">
        <f t="shared" si="6"/>
        <v>2.1322739999999998</v>
      </c>
      <c r="T11" s="38"/>
    </row>
    <row r="12" spans="2:20">
      <c r="B12" s="31" t="s">
        <v>27</v>
      </c>
      <c r="C12" s="33" t="s">
        <v>42</v>
      </c>
      <c r="D12" s="33" t="s">
        <v>10</v>
      </c>
      <c r="E12" s="34">
        <v>3</v>
      </c>
      <c r="F12" s="35">
        <f>GPT_35_T_FT_IN</f>
        <v>3</v>
      </c>
      <c r="G12" s="35">
        <f>GPT_35_T_FT_OUT</f>
        <v>6</v>
      </c>
      <c r="H12" s="34">
        <v>383</v>
      </c>
      <c r="I12" s="32">
        <v>1655263</v>
      </c>
      <c r="J12" s="32">
        <v>342743</v>
      </c>
      <c r="K12" s="32">
        <f t="shared" si="0"/>
        <v>1998006</v>
      </c>
      <c r="L12" s="33"/>
      <c r="M12" s="32">
        <f t="shared" si="1"/>
        <v>4321.835509138381</v>
      </c>
      <c r="N12" s="32">
        <f t="shared" si="2"/>
        <v>894.89033942558751</v>
      </c>
      <c r="O12" s="32">
        <f t="shared" si="3"/>
        <v>5216.7258485639686</v>
      </c>
      <c r="P12" s="32"/>
      <c r="Q12" s="36">
        <f t="shared" si="4"/>
        <v>1.8334848563968668E-2</v>
      </c>
      <c r="R12" s="37">
        <f t="shared" si="5"/>
        <v>18.334848563968666</v>
      </c>
      <c r="S12" s="37">
        <f t="shared" si="6"/>
        <v>7.0222470000000001</v>
      </c>
      <c r="T12" s="38"/>
    </row>
    <row r="13" spans="2:20">
      <c r="B13" s="31" t="s">
        <v>27</v>
      </c>
      <c r="C13" s="33" t="s">
        <v>30</v>
      </c>
      <c r="D13" s="33" t="s">
        <v>10</v>
      </c>
      <c r="E13" s="34">
        <v>3</v>
      </c>
      <c r="F13" s="35">
        <f>GPT_35_T_FT_IN</f>
        <v>3</v>
      </c>
      <c r="G13" s="35">
        <f>GPT_35_T_FT_OUT</f>
        <v>6</v>
      </c>
      <c r="H13" s="34">
        <v>349</v>
      </c>
      <c r="I13" s="32">
        <v>1518425</v>
      </c>
      <c r="J13" s="32">
        <v>215559</v>
      </c>
      <c r="K13" s="32">
        <f t="shared" si="0"/>
        <v>1733984</v>
      </c>
      <c r="L13" s="33"/>
      <c r="M13" s="32">
        <f t="shared" si="1"/>
        <v>4350.7879656160458</v>
      </c>
      <c r="N13" s="32">
        <f t="shared" si="2"/>
        <v>617.64756446991407</v>
      </c>
      <c r="O13" s="32">
        <f t="shared" si="3"/>
        <v>4968.4355300859597</v>
      </c>
      <c r="P13" s="32"/>
      <c r="Q13" s="36">
        <f t="shared" si="4"/>
        <v>1.675824928366762E-2</v>
      </c>
      <c r="R13" s="37">
        <f t="shared" si="5"/>
        <v>16.75824928366762</v>
      </c>
      <c r="S13" s="37">
        <f t="shared" si="6"/>
        <v>5.848628999999999</v>
      </c>
      <c r="T13" s="38"/>
    </row>
    <row r="14" spans="2:20">
      <c r="B14" s="31" t="s">
        <v>27</v>
      </c>
      <c r="C14" s="33" t="s">
        <v>0</v>
      </c>
      <c r="D14" s="33" t="s">
        <v>11</v>
      </c>
      <c r="E14" s="34">
        <v>2</v>
      </c>
      <c r="F14" s="35">
        <f>GPT_4_T_IN</f>
        <v>10</v>
      </c>
      <c r="G14" s="35">
        <f>GPT_4_T_OUT</f>
        <v>30</v>
      </c>
      <c r="H14" s="34">
        <v>291</v>
      </c>
      <c r="I14" s="32">
        <v>1341900</v>
      </c>
      <c r="J14" s="32">
        <v>251664</v>
      </c>
      <c r="K14" s="32">
        <f t="shared" si="0"/>
        <v>1593564</v>
      </c>
      <c r="L14" s="33"/>
      <c r="M14" s="32">
        <f t="shared" si="1"/>
        <v>4611.3402061855668</v>
      </c>
      <c r="N14" s="32">
        <f t="shared" si="2"/>
        <v>864.82474226804129</v>
      </c>
      <c r="O14" s="32">
        <f t="shared" si="3"/>
        <v>5476.1649484536083</v>
      </c>
      <c r="P14" s="32"/>
      <c r="Q14" s="36">
        <f t="shared" si="4"/>
        <v>7.2058144329896906E-2</v>
      </c>
      <c r="R14" s="37">
        <f t="shared" si="5"/>
        <v>72.058144329896905</v>
      </c>
      <c r="S14" s="37">
        <f t="shared" si="6"/>
        <v>20.968920000000001</v>
      </c>
      <c r="T14" s="38"/>
    </row>
    <row r="15" spans="2:20">
      <c r="B15" s="31" t="s">
        <v>27</v>
      </c>
      <c r="C15" s="33" t="s">
        <v>31</v>
      </c>
      <c r="D15" s="33" t="s">
        <v>11</v>
      </c>
      <c r="E15" s="34">
        <v>3</v>
      </c>
      <c r="F15" s="35">
        <f>GPT_4_T_IN</f>
        <v>10</v>
      </c>
      <c r="G15" s="35">
        <f>GPT_4_T_OUT</f>
        <v>30</v>
      </c>
      <c r="H15" s="34">
        <v>317</v>
      </c>
      <c r="I15" s="32">
        <v>1356422</v>
      </c>
      <c r="J15" s="32">
        <v>265797</v>
      </c>
      <c r="K15" s="32">
        <f t="shared" si="0"/>
        <v>1622219</v>
      </c>
      <c r="L15" s="33"/>
      <c r="M15" s="32">
        <f t="shared" si="1"/>
        <v>4278.9337539432181</v>
      </c>
      <c r="N15" s="32">
        <f t="shared" si="2"/>
        <v>838.47634069400635</v>
      </c>
      <c r="O15" s="32">
        <f t="shared" si="3"/>
        <v>5117.4100946372237</v>
      </c>
      <c r="P15" s="32"/>
      <c r="Q15" s="36">
        <f t="shared" si="4"/>
        <v>6.7943627760252367E-2</v>
      </c>
      <c r="R15" s="37">
        <f t="shared" si="5"/>
        <v>67.943627760252369</v>
      </c>
      <c r="S15" s="37">
        <f t="shared" si="6"/>
        <v>21.538129999999999</v>
      </c>
      <c r="T15" s="38"/>
    </row>
    <row r="16" spans="2:20">
      <c r="B16" s="31" t="s">
        <v>27</v>
      </c>
      <c r="C16" s="33" t="s">
        <v>49</v>
      </c>
      <c r="D16" s="33" t="s">
        <v>51</v>
      </c>
      <c r="E16" s="34">
        <v>2</v>
      </c>
      <c r="F16" s="66">
        <f>GPT_4_O_IN</f>
        <v>2.5</v>
      </c>
      <c r="G16" s="35">
        <f>GPT_4_O_OUT</f>
        <v>10</v>
      </c>
      <c r="H16" s="34">
        <v>387</v>
      </c>
      <c r="I16" s="32">
        <v>1763360</v>
      </c>
      <c r="J16" s="32">
        <v>357413</v>
      </c>
      <c r="K16" s="32">
        <f t="shared" ref="K16:K17" si="13">SUM(I16:J16)</f>
        <v>2120773</v>
      </c>
      <c r="L16" s="33"/>
      <c r="M16" s="32">
        <f t="shared" ref="M16:M17" si="14">I16/H16</f>
        <v>4556.485788113695</v>
      </c>
      <c r="N16" s="32">
        <f t="shared" ref="N16:N17" si="15">J16/H16</f>
        <v>923.54780361757105</v>
      </c>
      <c r="O16" s="32">
        <f t="shared" ref="O16:O17" si="16">K16/H16</f>
        <v>5480.0335917312659</v>
      </c>
      <c r="P16" s="32"/>
      <c r="Q16" s="36">
        <f t="shared" ref="Q16:Q17" si="17">((M16*F16)+(N16*G16))/1000000</f>
        <v>2.0626692506459949E-2</v>
      </c>
      <c r="R16" s="37">
        <f t="shared" si="5"/>
        <v>20.62669250645995</v>
      </c>
      <c r="S16" s="37">
        <f t="shared" ref="S16:S17" si="18">H16*Q16</f>
        <v>7.9825300000000006</v>
      </c>
      <c r="T16" s="38"/>
    </row>
    <row r="17" spans="2:20">
      <c r="B17" s="31" t="s">
        <v>27</v>
      </c>
      <c r="C17" s="33" t="s">
        <v>50</v>
      </c>
      <c r="D17" s="33" t="s">
        <v>51</v>
      </c>
      <c r="E17" s="34">
        <v>3</v>
      </c>
      <c r="F17" s="66">
        <f>GPT_4_O_IN</f>
        <v>2.5</v>
      </c>
      <c r="G17" s="35">
        <f>GPT_4_O_OUT</f>
        <v>10</v>
      </c>
      <c r="H17" s="34">
        <v>536</v>
      </c>
      <c r="I17" s="32">
        <v>2267217</v>
      </c>
      <c r="J17" s="32">
        <v>441157</v>
      </c>
      <c r="K17" s="32">
        <f t="shared" si="13"/>
        <v>2708374</v>
      </c>
      <c r="L17" s="33"/>
      <c r="M17" s="32">
        <f t="shared" si="14"/>
        <v>4229.8824626865671</v>
      </c>
      <c r="N17" s="32">
        <f t="shared" si="15"/>
        <v>823.05410447761199</v>
      </c>
      <c r="O17" s="32">
        <f t="shared" si="16"/>
        <v>5052.936567164179</v>
      </c>
      <c r="P17" s="32"/>
      <c r="Q17" s="36">
        <f t="shared" si="17"/>
        <v>1.8805247201492539E-2</v>
      </c>
      <c r="R17" s="37">
        <f t="shared" si="5"/>
        <v>18.805247201492538</v>
      </c>
      <c r="S17" s="37">
        <f t="shared" si="18"/>
        <v>10.079612500000001</v>
      </c>
      <c r="T17" s="38"/>
    </row>
    <row r="18" spans="2:20">
      <c r="B18" s="31"/>
      <c r="C18" s="33"/>
      <c r="D18" s="33"/>
      <c r="E18" s="34"/>
      <c r="F18" s="35"/>
      <c r="G18" s="35"/>
      <c r="H18" s="34"/>
      <c r="I18" s="32"/>
      <c r="J18" s="32"/>
      <c r="K18" s="32"/>
      <c r="L18" s="33"/>
      <c r="M18" s="32"/>
      <c r="N18" s="32"/>
      <c r="O18" s="32"/>
      <c r="P18" s="32"/>
      <c r="Q18" s="36"/>
      <c r="R18" s="37"/>
      <c r="S18" s="37"/>
      <c r="T18" s="38"/>
    </row>
    <row r="19" spans="2:20">
      <c r="B19" s="31" t="s">
        <v>41</v>
      </c>
      <c r="C19" s="32" t="s">
        <v>17</v>
      </c>
      <c r="D19" s="33" t="s">
        <v>9</v>
      </c>
      <c r="E19" s="34">
        <v>1</v>
      </c>
      <c r="F19" s="35">
        <f>GPT_35_T_IN</f>
        <v>1</v>
      </c>
      <c r="G19" s="35">
        <f>GPT_35_T_OUT</f>
        <v>2</v>
      </c>
      <c r="H19" s="34">
        <v>451</v>
      </c>
      <c r="I19" s="32">
        <v>1012696</v>
      </c>
      <c r="J19" s="32">
        <v>236988</v>
      </c>
      <c r="K19" s="32">
        <f t="shared" ref="K19:K27" si="19">SUM(I19:J19)</f>
        <v>1249684</v>
      </c>
      <c r="L19" s="33"/>
      <c r="M19" s="32">
        <f t="shared" ref="M19:M29" si="20">I19/H19</f>
        <v>2245.4456762749446</v>
      </c>
      <c r="N19" s="32">
        <f t="shared" ref="N19:N29" si="21">J19/H19</f>
        <v>525.47228381374725</v>
      </c>
      <c r="O19" s="32">
        <f t="shared" ref="O19:O29" si="22">K19/H19</f>
        <v>2770.9179600886919</v>
      </c>
      <c r="P19" s="32"/>
      <c r="Q19" s="36">
        <f t="shared" ref="Q19:Q29" si="23">((M19*F19)+(N19*G19))/1000000</f>
        <v>3.2963902439024392E-3</v>
      </c>
      <c r="R19" s="37">
        <f t="shared" ref="R19:R29" si="24">Q19*1000</f>
        <v>3.2963902439024393</v>
      </c>
      <c r="S19" s="37">
        <f t="shared" ref="S19:S29" si="25">H19*Q19</f>
        <v>1.486672</v>
      </c>
      <c r="T19" s="38"/>
    </row>
    <row r="20" spans="2:20">
      <c r="B20" s="31" t="s">
        <v>41</v>
      </c>
      <c r="C20" s="32" t="s">
        <v>54</v>
      </c>
      <c r="D20" s="33" t="s">
        <v>9</v>
      </c>
      <c r="E20" s="34">
        <v>1</v>
      </c>
      <c r="F20" s="35">
        <f>GPT_35_T_IN</f>
        <v>1</v>
      </c>
      <c r="G20" s="35">
        <f>GPT_35_T_OUT</f>
        <v>2</v>
      </c>
      <c r="H20" s="34">
        <v>458</v>
      </c>
      <c r="I20" s="32">
        <v>1744297</v>
      </c>
      <c r="J20" s="32">
        <v>252682</v>
      </c>
      <c r="K20" s="32">
        <f t="shared" ref="K20" si="26">SUM(I20:J20)</f>
        <v>1996979</v>
      </c>
      <c r="L20" s="33"/>
      <c r="M20" s="32">
        <f t="shared" ref="M20" si="27">I20/H20</f>
        <v>3808.5087336244542</v>
      </c>
      <c r="N20" s="32">
        <f t="shared" ref="N20" si="28">J20/H20</f>
        <v>551.70742358078598</v>
      </c>
      <c r="O20" s="32">
        <f t="shared" ref="O20" si="29">K20/H20</f>
        <v>4360.2161572052401</v>
      </c>
      <c r="P20" s="32"/>
      <c r="Q20" s="36">
        <f t="shared" ref="Q20" si="30">((M20*F20)+(N20*G20))/1000000</f>
        <v>4.9119235807860255E-3</v>
      </c>
      <c r="R20" s="37">
        <f t="shared" si="24"/>
        <v>4.9119235807860253</v>
      </c>
      <c r="S20" s="37">
        <f t="shared" ref="S20" si="31">H20*Q20</f>
        <v>2.2496609999999997</v>
      </c>
      <c r="T20" s="38"/>
    </row>
    <row r="21" spans="2:20">
      <c r="B21" s="31" t="s">
        <v>41</v>
      </c>
      <c r="C21" s="32" t="s">
        <v>1</v>
      </c>
      <c r="D21" s="33" t="s">
        <v>9</v>
      </c>
      <c r="E21" s="34">
        <v>2</v>
      </c>
      <c r="F21" s="35">
        <f>GPT_35_T_IN</f>
        <v>1</v>
      </c>
      <c r="G21" s="35">
        <f>GPT_35_T_OUT</f>
        <v>2</v>
      </c>
      <c r="H21" s="34">
        <v>448</v>
      </c>
      <c r="I21" s="32">
        <v>2006944</v>
      </c>
      <c r="J21" s="32">
        <v>334207</v>
      </c>
      <c r="K21" s="32">
        <f t="shared" si="19"/>
        <v>2341151</v>
      </c>
      <c r="L21" s="33"/>
      <c r="M21" s="32">
        <f t="shared" si="20"/>
        <v>4479.7857142857147</v>
      </c>
      <c r="N21" s="32">
        <f t="shared" si="21"/>
        <v>745.99776785714289</v>
      </c>
      <c r="O21" s="32">
        <f t="shared" si="22"/>
        <v>5225.7834821428569</v>
      </c>
      <c r="P21" s="32"/>
      <c r="Q21" s="36">
        <f t="shared" si="23"/>
        <v>5.9717812499999997E-3</v>
      </c>
      <c r="R21" s="37">
        <f t="shared" si="24"/>
        <v>5.9717812499999994</v>
      </c>
      <c r="S21" s="37">
        <f t="shared" si="25"/>
        <v>2.6753579999999997</v>
      </c>
      <c r="T21" s="38"/>
    </row>
    <row r="22" spans="2:20">
      <c r="B22" s="31" t="s">
        <v>41</v>
      </c>
      <c r="C22" s="32" t="s">
        <v>2</v>
      </c>
      <c r="D22" s="33" t="s">
        <v>9</v>
      </c>
      <c r="E22" s="34">
        <v>3</v>
      </c>
      <c r="F22" s="35">
        <f>GPT_35_T_IN</f>
        <v>1</v>
      </c>
      <c r="G22" s="35">
        <f>GPT_35_T_OUT</f>
        <v>2</v>
      </c>
      <c r="H22" s="34">
        <v>846</v>
      </c>
      <c r="I22" s="32">
        <v>3531854</v>
      </c>
      <c r="J22" s="32">
        <v>544814</v>
      </c>
      <c r="K22" s="32">
        <f t="shared" si="19"/>
        <v>4076668</v>
      </c>
      <c r="L22" s="33"/>
      <c r="M22" s="32">
        <f t="shared" si="20"/>
        <v>4174.7683215130028</v>
      </c>
      <c r="N22" s="32">
        <f t="shared" si="21"/>
        <v>643.98817966903073</v>
      </c>
      <c r="O22" s="32">
        <f t="shared" si="22"/>
        <v>4818.7565011820334</v>
      </c>
      <c r="P22" s="32"/>
      <c r="Q22" s="36">
        <f t="shared" si="23"/>
        <v>5.4627446808510642E-3</v>
      </c>
      <c r="R22" s="37">
        <f t="shared" si="24"/>
        <v>5.4627446808510642</v>
      </c>
      <c r="S22" s="37">
        <f t="shared" si="25"/>
        <v>4.6214820000000003</v>
      </c>
      <c r="T22" s="38"/>
    </row>
    <row r="23" spans="2:20">
      <c r="B23" s="31" t="s">
        <v>41</v>
      </c>
      <c r="C23" s="33" t="s">
        <v>29</v>
      </c>
      <c r="D23" s="33" t="s">
        <v>10</v>
      </c>
      <c r="E23" s="34">
        <v>2</v>
      </c>
      <c r="F23" s="35">
        <f>GPT_35_T_FT_IN</f>
        <v>3</v>
      </c>
      <c r="G23" s="35">
        <f>GPT_35_T_FT_OUT</f>
        <v>6</v>
      </c>
      <c r="H23" s="34">
        <v>304</v>
      </c>
      <c r="I23" s="32">
        <v>1320699</v>
      </c>
      <c r="J23" s="32">
        <v>215205</v>
      </c>
      <c r="K23" s="32">
        <f t="shared" si="19"/>
        <v>1535904</v>
      </c>
      <c r="L23" s="33"/>
      <c r="M23" s="32">
        <f t="shared" si="20"/>
        <v>4344.4046052631575</v>
      </c>
      <c r="N23" s="32">
        <f t="shared" si="21"/>
        <v>707.91118421052636</v>
      </c>
      <c r="O23" s="32">
        <f t="shared" si="22"/>
        <v>5052.3157894736842</v>
      </c>
      <c r="P23" s="32"/>
      <c r="Q23" s="36">
        <f t="shared" si="23"/>
        <v>1.7280680921052633E-2</v>
      </c>
      <c r="R23" s="37">
        <f t="shared" si="24"/>
        <v>17.280680921052632</v>
      </c>
      <c r="S23" s="37">
        <f t="shared" si="25"/>
        <v>5.2533270000000005</v>
      </c>
      <c r="T23" s="38"/>
    </row>
    <row r="24" spans="2:20">
      <c r="B24" s="31" t="s">
        <v>41</v>
      </c>
      <c r="C24" s="33" t="s">
        <v>42</v>
      </c>
      <c r="D24" s="33" t="s">
        <v>10</v>
      </c>
      <c r="E24" s="34">
        <v>3</v>
      </c>
      <c r="F24" s="35">
        <f>GPT_35_T_FT_IN</f>
        <v>3</v>
      </c>
      <c r="G24" s="35">
        <f>GPT_35_T_FT_OUT</f>
        <v>6</v>
      </c>
      <c r="H24" s="34">
        <v>1009</v>
      </c>
      <c r="I24" s="32">
        <v>4177058</v>
      </c>
      <c r="J24" s="32">
        <v>658709</v>
      </c>
      <c r="K24" s="32">
        <f t="shared" si="19"/>
        <v>4835767</v>
      </c>
      <c r="L24" s="33"/>
      <c r="M24" s="32">
        <f t="shared" si="20"/>
        <v>4139.7998017839445</v>
      </c>
      <c r="N24" s="32">
        <f t="shared" si="21"/>
        <v>652.8334985133796</v>
      </c>
      <c r="O24" s="32">
        <f t="shared" si="22"/>
        <v>4792.6333002973242</v>
      </c>
      <c r="P24" s="32"/>
      <c r="Q24" s="36">
        <f t="shared" si="23"/>
        <v>1.633640039643211E-2</v>
      </c>
      <c r="R24" s="37">
        <f t="shared" si="24"/>
        <v>16.336400396432111</v>
      </c>
      <c r="S24" s="37">
        <f t="shared" si="25"/>
        <v>16.483428</v>
      </c>
      <c r="T24" s="38"/>
    </row>
    <row r="25" spans="2:20">
      <c r="B25" s="31" t="s">
        <v>41</v>
      </c>
      <c r="C25" s="33" t="s">
        <v>30</v>
      </c>
      <c r="D25" s="33" t="s">
        <v>10</v>
      </c>
      <c r="E25" s="34">
        <v>3</v>
      </c>
      <c r="F25" s="35">
        <f>GPT_35_T_FT_IN</f>
        <v>3</v>
      </c>
      <c r="G25" s="35">
        <f>GPT_35_T_FT_OUT</f>
        <v>6</v>
      </c>
      <c r="H25" s="34">
        <v>959</v>
      </c>
      <c r="I25" s="32">
        <v>3976276</v>
      </c>
      <c r="J25" s="32">
        <v>513531</v>
      </c>
      <c r="K25" s="32">
        <f t="shared" si="19"/>
        <v>4489807</v>
      </c>
      <c r="L25" s="33"/>
      <c r="M25" s="32">
        <f t="shared" si="20"/>
        <v>4146.2732012513034</v>
      </c>
      <c r="N25" s="32">
        <f t="shared" si="21"/>
        <v>535.48592283628784</v>
      </c>
      <c r="O25" s="32">
        <f t="shared" si="22"/>
        <v>4681.7591240875909</v>
      </c>
      <c r="P25" s="32"/>
      <c r="Q25" s="36">
        <f t="shared" si="23"/>
        <v>1.5651735140771637E-2</v>
      </c>
      <c r="R25" s="37">
        <f t="shared" si="24"/>
        <v>15.651735140771637</v>
      </c>
      <c r="S25" s="37">
        <f t="shared" si="25"/>
        <v>15.010014</v>
      </c>
      <c r="T25" s="38"/>
    </row>
    <row r="26" spans="2:20">
      <c r="B26" s="31" t="s">
        <v>41</v>
      </c>
      <c r="C26" s="33" t="s">
        <v>0</v>
      </c>
      <c r="D26" s="33" t="s">
        <v>11</v>
      </c>
      <c r="E26" s="34">
        <v>2</v>
      </c>
      <c r="F26" s="35">
        <f>GPT_4_T_IN</f>
        <v>10</v>
      </c>
      <c r="G26" s="35">
        <f>GPT_4_T_OUT</f>
        <v>30</v>
      </c>
      <c r="H26" s="34">
        <v>665</v>
      </c>
      <c r="I26" s="32">
        <v>3029514</v>
      </c>
      <c r="J26" s="32">
        <v>451190</v>
      </c>
      <c r="K26" s="32">
        <f t="shared" si="19"/>
        <v>3480704</v>
      </c>
      <c r="L26" s="33"/>
      <c r="M26" s="32">
        <f t="shared" si="20"/>
        <v>4555.6601503759402</v>
      </c>
      <c r="N26" s="32">
        <f t="shared" si="21"/>
        <v>678.48120300751884</v>
      </c>
      <c r="O26" s="32">
        <f t="shared" si="22"/>
        <v>5234.1413533834584</v>
      </c>
      <c r="P26" s="32"/>
      <c r="Q26" s="36">
        <f t="shared" si="23"/>
        <v>6.5911037593984978E-2</v>
      </c>
      <c r="R26" s="37">
        <f t="shared" si="24"/>
        <v>65.911037593984972</v>
      </c>
      <c r="S26" s="37">
        <f t="shared" si="25"/>
        <v>43.830840000000009</v>
      </c>
      <c r="T26" s="38"/>
    </row>
    <row r="27" spans="2:20">
      <c r="B27" s="31" t="s">
        <v>41</v>
      </c>
      <c r="C27" s="33" t="s">
        <v>31</v>
      </c>
      <c r="D27" s="33" t="s">
        <v>11</v>
      </c>
      <c r="E27" s="34">
        <v>3</v>
      </c>
      <c r="F27" s="35">
        <f>GPT_4_T_IN</f>
        <v>10</v>
      </c>
      <c r="G27" s="35">
        <f>GPT_4_T_OUT</f>
        <v>30</v>
      </c>
      <c r="H27" s="34">
        <v>1318</v>
      </c>
      <c r="I27" s="32">
        <v>5600389</v>
      </c>
      <c r="J27" s="32">
        <v>874223</v>
      </c>
      <c r="K27" s="32">
        <f t="shared" si="19"/>
        <v>6474612</v>
      </c>
      <c r="L27" s="33"/>
      <c r="M27" s="32">
        <f t="shared" si="20"/>
        <v>4249.1570561456756</v>
      </c>
      <c r="N27" s="32">
        <f t="shared" si="21"/>
        <v>663.29514415781489</v>
      </c>
      <c r="O27" s="32">
        <f t="shared" si="22"/>
        <v>4912.4522003034899</v>
      </c>
      <c r="P27" s="32"/>
      <c r="Q27" s="36">
        <f t="shared" si="23"/>
        <v>6.2390424886191204E-2</v>
      </c>
      <c r="R27" s="37">
        <f t="shared" si="24"/>
        <v>62.390424886191205</v>
      </c>
      <c r="S27" s="37">
        <f t="shared" si="25"/>
        <v>82.230580000000003</v>
      </c>
      <c r="T27" s="38"/>
    </row>
    <row r="28" spans="2:20">
      <c r="B28" s="31" t="s">
        <v>41</v>
      </c>
      <c r="C28" s="33" t="s">
        <v>49</v>
      </c>
      <c r="D28" s="33" t="s">
        <v>51</v>
      </c>
      <c r="E28" s="34">
        <v>2</v>
      </c>
      <c r="F28" s="66">
        <f>GPT_4_O_IN</f>
        <v>2.5</v>
      </c>
      <c r="G28" s="35">
        <f>GPT_4_O_OUT</f>
        <v>10</v>
      </c>
      <c r="H28" s="34">
        <v>849</v>
      </c>
      <c r="I28" s="32">
        <v>3762689</v>
      </c>
      <c r="J28" s="32">
        <v>616776</v>
      </c>
      <c r="K28" s="32">
        <f t="shared" ref="K28:K29" si="32">SUM(I28:J28)</f>
        <v>4379465</v>
      </c>
      <c r="L28" s="33"/>
      <c r="M28" s="32">
        <f t="shared" si="20"/>
        <v>4431.9069493521793</v>
      </c>
      <c r="N28" s="32">
        <f t="shared" si="21"/>
        <v>726.47349823321554</v>
      </c>
      <c r="O28" s="32">
        <f t="shared" si="22"/>
        <v>5158.3804475853949</v>
      </c>
      <c r="P28" s="32"/>
      <c r="Q28" s="36">
        <f t="shared" si="23"/>
        <v>1.8344502355712604E-2</v>
      </c>
      <c r="R28" s="37">
        <f t="shared" si="24"/>
        <v>18.344502355712603</v>
      </c>
      <c r="S28" s="37">
        <f t="shared" si="25"/>
        <v>15.5744825</v>
      </c>
      <c r="T28" s="38"/>
    </row>
    <row r="29" spans="2:20">
      <c r="B29" s="31" t="s">
        <v>41</v>
      </c>
      <c r="C29" s="33" t="s">
        <v>50</v>
      </c>
      <c r="D29" s="33" t="s">
        <v>51</v>
      </c>
      <c r="E29" s="34">
        <v>3</v>
      </c>
      <c r="F29" s="66">
        <f>GPT_4_O_IN</f>
        <v>2.5</v>
      </c>
      <c r="G29" s="35">
        <f>GPT_4_O_OUT</f>
        <v>10</v>
      </c>
      <c r="H29" s="34">
        <v>1162</v>
      </c>
      <c r="I29" s="32">
        <v>4831972</v>
      </c>
      <c r="J29" s="32">
        <v>732661</v>
      </c>
      <c r="K29" s="32">
        <f t="shared" si="32"/>
        <v>5564633</v>
      </c>
      <c r="L29" s="33"/>
      <c r="M29" s="32">
        <f t="shared" si="20"/>
        <v>4158.3235800344237</v>
      </c>
      <c r="N29" s="32">
        <f t="shared" si="21"/>
        <v>630.51721170395865</v>
      </c>
      <c r="O29" s="32">
        <f t="shared" si="22"/>
        <v>4788.840791738382</v>
      </c>
      <c r="P29" s="32"/>
      <c r="Q29" s="36">
        <f t="shared" si="23"/>
        <v>1.6700981067125645E-2</v>
      </c>
      <c r="R29" s="37">
        <f t="shared" si="24"/>
        <v>16.700981067125646</v>
      </c>
      <c r="S29" s="37">
        <f t="shared" si="25"/>
        <v>19.40654</v>
      </c>
      <c r="T29" s="38"/>
    </row>
    <row r="30" spans="2:20">
      <c r="B30" s="31"/>
      <c r="C30" s="33"/>
      <c r="D30" s="33"/>
      <c r="E30" s="34"/>
      <c r="F30" s="35"/>
      <c r="G30" s="35"/>
      <c r="H30" s="34"/>
      <c r="I30" s="32"/>
      <c r="J30" s="32"/>
      <c r="K30" s="32"/>
      <c r="L30" s="33"/>
      <c r="M30" s="32"/>
      <c r="N30" s="32"/>
      <c r="O30" s="32"/>
      <c r="P30" s="32"/>
      <c r="Q30" s="36"/>
      <c r="R30" s="37"/>
      <c r="S30" s="37"/>
      <c r="T30" s="38"/>
    </row>
    <row r="31" spans="2:20">
      <c r="B31" s="31" t="s">
        <v>43</v>
      </c>
      <c r="C31" s="32" t="s">
        <v>17</v>
      </c>
      <c r="D31" s="33" t="s">
        <v>9</v>
      </c>
      <c r="E31" s="34">
        <v>1</v>
      </c>
      <c r="F31" s="35">
        <f>GPT_35_T_IN</f>
        <v>1</v>
      </c>
      <c r="G31" s="35">
        <f>GPT_35_T_OUT</f>
        <v>2</v>
      </c>
      <c r="H31" s="34">
        <v>367</v>
      </c>
      <c r="I31" s="32">
        <v>818699</v>
      </c>
      <c r="J31" s="32">
        <v>217156</v>
      </c>
      <c r="K31" s="32">
        <f t="shared" ref="K31:K39" si="33">SUM(I31:J31)</f>
        <v>1035855</v>
      </c>
      <c r="L31" s="33"/>
      <c r="M31" s="32">
        <f t="shared" ref="M31:M41" si="34">I31/H31</f>
        <v>2230.7874659400545</v>
      </c>
      <c r="N31" s="32">
        <f t="shared" ref="N31:N41" si="35">J31/H31</f>
        <v>591.70572207084467</v>
      </c>
      <c r="O31" s="32">
        <f t="shared" ref="O31:O41" si="36">K31/H31</f>
        <v>2822.4931880108993</v>
      </c>
      <c r="P31" s="32"/>
      <c r="Q31" s="36">
        <f t="shared" ref="Q31:Q41" si="37">((M31*F31)+(N31*G31))/1000000</f>
        <v>3.4141989100817437E-3</v>
      </c>
      <c r="R31" s="37">
        <f t="shared" ref="R31:R51" si="38">Q31*1000</f>
        <v>3.4141989100817436</v>
      </c>
      <c r="S31" s="37">
        <f t="shared" ref="S31:S41" si="39">H31*Q31</f>
        <v>1.2530109999999999</v>
      </c>
      <c r="T31" s="38"/>
    </row>
    <row r="32" spans="2:20">
      <c r="B32" s="31" t="s">
        <v>43</v>
      </c>
      <c r="C32" s="32" t="s">
        <v>54</v>
      </c>
      <c r="D32" s="33" t="s">
        <v>9</v>
      </c>
      <c r="E32" s="34">
        <v>1</v>
      </c>
      <c r="F32" s="35">
        <f>GPT_35_T_IN</f>
        <v>1</v>
      </c>
      <c r="G32" s="35">
        <f>GPT_35_T_OUT</f>
        <v>2</v>
      </c>
      <c r="H32" s="34">
        <v>465</v>
      </c>
      <c r="I32" s="32">
        <v>1763503</v>
      </c>
      <c r="J32" s="32">
        <v>311639</v>
      </c>
      <c r="K32" s="32">
        <f t="shared" ref="K32" si="40">SUM(I32:J32)</f>
        <v>2075142</v>
      </c>
      <c r="L32" s="33"/>
      <c r="M32" s="32">
        <f t="shared" ref="M32" si="41">I32/H32</f>
        <v>3792.4795698924731</v>
      </c>
      <c r="N32" s="32">
        <f t="shared" ref="N32" si="42">J32/H32</f>
        <v>670.19139784946242</v>
      </c>
      <c r="O32" s="32">
        <f t="shared" ref="O32" si="43">K32/H32</f>
        <v>4462.6709677419358</v>
      </c>
      <c r="P32" s="32"/>
      <c r="Q32" s="36">
        <f t="shared" ref="Q32" si="44">((M32*F32)+(N32*G32))/1000000</f>
        <v>5.1328623655913976E-3</v>
      </c>
      <c r="R32" s="37">
        <f t="shared" si="38"/>
        <v>5.1328623655913974</v>
      </c>
      <c r="S32" s="37">
        <f t="shared" ref="S32" si="45">H32*Q32</f>
        <v>2.386781</v>
      </c>
      <c r="T32" s="38"/>
    </row>
    <row r="33" spans="2:20">
      <c r="B33" s="31" t="s">
        <v>43</v>
      </c>
      <c r="C33" s="32" t="s">
        <v>1</v>
      </c>
      <c r="D33" s="33" t="s">
        <v>9</v>
      </c>
      <c r="E33" s="34">
        <v>2</v>
      </c>
      <c r="F33" s="35">
        <f>GPT_35_T_IN</f>
        <v>1</v>
      </c>
      <c r="G33" s="35">
        <f>GPT_35_T_OUT</f>
        <v>2</v>
      </c>
      <c r="H33" s="34">
        <v>388</v>
      </c>
      <c r="I33" s="32">
        <v>1733698</v>
      </c>
      <c r="J33" s="32">
        <v>342816</v>
      </c>
      <c r="K33" s="32">
        <f t="shared" si="33"/>
        <v>2076514</v>
      </c>
      <c r="L33" s="33"/>
      <c r="M33" s="32">
        <f t="shared" si="34"/>
        <v>4468.2938144329901</v>
      </c>
      <c r="N33" s="32">
        <f t="shared" si="35"/>
        <v>883.54639175257728</v>
      </c>
      <c r="O33" s="32">
        <f t="shared" si="36"/>
        <v>5351.8402061855668</v>
      </c>
      <c r="P33" s="32"/>
      <c r="Q33" s="36">
        <f t="shared" si="37"/>
        <v>6.2353865979381442E-3</v>
      </c>
      <c r="R33" s="37">
        <f t="shared" si="38"/>
        <v>6.2353865979381444</v>
      </c>
      <c r="S33" s="37">
        <f t="shared" si="39"/>
        <v>2.41933</v>
      </c>
      <c r="T33" s="38"/>
    </row>
    <row r="34" spans="2:20">
      <c r="B34" s="31" t="s">
        <v>43</v>
      </c>
      <c r="C34" s="32" t="s">
        <v>2</v>
      </c>
      <c r="D34" s="33" t="s">
        <v>9</v>
      </c>
      <c r="E34" s="34">
        <v>3</v>
      </c>
      <c r="F34" s="35">
        <f>GPT_35_T_IN</f>
        <v>1</v>
      </c>
      <c r="G34" s="35">
        <f>GPT_35_T_OUT</f>
        <v>2</v>
      </c>
      <c r="H34" s="34">
        <v>731</v>
      </c>
      <c r="I34" s="32">
        <v>3024532</v>
      </c>
      <c r="J34" s="32">
        <v>561877</v>
      </c>
      <c r="K34" s="32">
        <f t="shared" si="33"/>
        <v>3586409</v>
      </c>
      <c r="L34" s="33"/>
      <c r="M34" s="32">
        <f t="shared" si="34"/>
        <v>4137.5266757865938</v>
      </c>
      <c r="N34" s="32">
        <f t="shared" si="35"/>
        <v>768.64158686730502</v>
      </c>
      <c r="O34" s="32">
        <f t="shared" si="36"/>
        <v>4906.1682626538986</v>
      </c>
      <c r="P34" s="32"/>
      <c r="Q34" s="36">
        <f t="shared" si="37"/>
        <v>5.6748098495212037E-3</v>
      </c>
      <c r="R34" s="37">
        <f t="shared" si="38"/>
        <v>5.6748098495212034</v>
      </c>
      <c r="S34" s="37">
        <f t="shared" si="39"/>
        <v>4.1482859999999997</v>
      </c>
      <c r="T34" s="38"/>
    </row>
    <row r="35" spans="2:20">
      <c r="B35" s="31" t="s">
        <v>43</v>
      </c>
      <c r="C35" s="33" t="s">
        <v>29</v>
      </c>
      <c r="D35" s="33" t="s">
        <v>10</v>
      </c>
      <c r="E35" s="34">
        <v>2</v>
      </c>
      <c r="F35" s="35">
        <f>GPT_35_T_FT_IN</f>
        <v>3</v>
      </c>
      <c r="G35" s="35">
        <f>GPT_35_T_FT_OUT</f>
        <v>6</v>
      </c>
      <c r="H35" s="34">
        <v>179</v>
      </c>
      <c r="I35" s="32">
        <v>787194</v>
      </c>
      <c r="J35" s="32">
        <v>146701</v>
      </c>
      <c r="K35" s="32">
        <f t="shared" si="33"/>
        <v>933895</v>
      </c>
      <c r="L35" s="33"/>
      <c r="M35" s="32">
        <f t="shared" si="34"/>
        <v>4397.7318435754187</v>
      </c>
      <c r="N35" s="32">
        <f t="shared" si="35"/>
        <v>819.55865921787711</v>
      </c>
      <c r="O35" s="32">
        <f t="shared" si="36"/>
        <v>5217.2905027932957</v>
      </c>
      <c r="P35" s="32"/>
      <c r="Q35" s="36">
        <f t="shared" si="37"/>
        <v>1.811054748603352E-2</v>
      </c>
      <c r="R35" s="37">
        <f t="shared" si="38"/>
        <v>18.110547486033521</v>
      </c>
      <c r="S35" s="37">
        <f t="shared" si="39"/>
        <v>3.2417880000000001</v>
      </c>
      <c r="T35" s="38"/>
    </row>
    <row r="36" spans="2:20">
      <c r="B36" s="31" t="s">
        <v>43</v>
      </c>
      <c r="C36" s="33" t="s">
        <v>42</v>
      </c>
      <c r="D36" s="33" t="s">
        <v>10</v>
      </c>
      <c r="E36" s="34">
        <v>3</v>
      </c>
      <c r="F36" s="35">
        <f>GPT_35_T_FT_IN</f>
        <v>3</v>
      </c>
      <c r="G36" s="35">
        <f>GPT_35_T_FT_OUT</f>
        <v>6</v>
      </c>
      <c r="H36" s="34">
        <v>496</v>
      </c>
      <c r="I36" s="32">
        <v>2057125</v>
      </c>
      <c r="J36" s="32">
        <v>389809</v>
      </c>
      <c r="K36" s="32">
        <f t="shared" si="33"/>
        <v>2446934</v>
      </c>
      <c r="L36" s="33"/>
      <c r="M36" s="32">
        <f t="shared" si="34"/>
        <v>4147.4294354838712</v>
      </c>
      <c r="N36" s="32">
        <f t="shared" si="35"/>
        <v>785.9052419354839</v>
      </c>
      <c r="O36" s="32">
        <f t="shared" si="36"/>
        <v>4933.3346774193551</v>
      </c>
      <c r="P36" s="32"/>
      <c r="Q36" s="36">
        <f t="shared" si="37"/>
        <v>1.7157719758064516E-2</v>
      </c>
      <c r="R36" s="37">
        <f t="shared" si="38"/>
        <v>17.157719758064516</v>
      </c>
      <c r="S36" s="37">
        <f t="shared" si="39"/>
        <v>8.5102289999999989</v>
      </c>
      <c r="T36" s="38"/>
    </row>
    <row r="37" spans="2:20">
      <c r="B37" s="31" t="s">
        <v>43</v>
      </c>
      <c r="C37" s="33" t="s">
        <v>30</v>
      </c>
      <c r="D37" s="33" t="s">
        <v>10</v>
      </c>
      <c r="E37" s="34">
        <v>3</v>
      </c>
      <c r="F37" s="35">
        <f>GPT_35_T_FT_IN</f>
        <v>3</v>
      </c>
      <c r="G37" s="35">
        <f>GPT_35_T_FT_OUT</f>
        <v>6</v>
      </c>
      <c r="H37" s="34">
        <v>465</v>
      </c>
      <c r="I37" s="32">
        <v>1928707</v>
      </c>
      <c r="J37" s="32">
        <v>307136</v>
      </c>
      <c r="K37" s="32">
        <f t="shared" si="33"/>
        <v>2235843</v>
      </c>
      <c r="L37" s="33"/>
      <c r="M37" s="32">
        <f t="shared" si="34"/>
        <v>4147.756989247312</v>
      </c>
      <c r="N37" s="32">
        <f t="shared" si="35"/>
        <v>660.50752688172042</v>
      </c>
      <c r="O37" s="32">
        <f t="shared" si="36"/>
        <v>4808.264516129032</v>
      </c>
      <c r="P37" s="32"/>
      <c r="Q37" s="36">
        <f t="shared" si="37"/>
        <v>1.6406316129032261E-2</v>
      </c>
      <c r="R37" s="37">
        <f t="shared" si="38"/>
        <v>16.406316129032263</v>
      </c>
      <c r="S37" s="37">
        <f t="shared" si="39"/>
        <v>7.6289370000000014</v>
      </c>
      <c r="T37" s="38"/>
    </row>
    <row r="38" spans="2:20">
      <c r="B38" s="31" t="s">
        <v>43</v>
      </c>
      <c r="C38" s="33" t="s">
        <v>0</v>
      </c>
      <c r="D38" s="33" t="s">
        <v>11</v>
      </c>
      <c r="E38" s="34">
        <v>2</v>
      </c>
      <c r="F38" s="35">
        <f>GPT_4_T_IN</f>
        <v>10</v>
      </c>
      <c r="G38" s="35">
        <f>GPT_4_T_OUT</f>
        <v>30</v>
      </c>
      <c r="H38" s="34">
        <v>203</v>
      </c>
      <c r="I38" s="32">
        <v>893114</v>
      </c>
      <c r="J38" s="32">
        <v>153897</v>
      </c>
      <c r="K38" s="32">
        <f t="shared" si="33"/>
        <v>1047011</v>
      </c>
      <c r="L38" s="33"/>
      <c r="M38" s="32">
        <f t="shared" si="34"/>
        <v>4399.5763546798025</v>
      </c>
      <c r="N38" s="32">
        <f t="shared" si="35"/>
        <v>758.11330049261085</v>
      </c>
      <c r="O38" s="32">
        <f t="shared" si="36"/>
        <v>5157.6896551724139</v>
      </c>
      <c r="P38" s="32"/>
      <c r="Q38" s="36">
        <f t="shared" si="37"/>
        <v>6.6739162561576346E-2</v>
      </c>
      <c r="R38" s="37">
        <f t="shared" si="38"/>
        <v>66.73916256157635</v>
      </c>
      <c r="S38" s="37">
        <f t="shared" si="39"/>
        <v>13.548049999999998</v>
      </c>
      <c r="T38" s="38"/>
    </row>
    <row r="39" spans="2:20">
      <c r="B39" s="31" t="s">
        <v>43</v>
      </c>
      <c r="C39" s="33" t="s">
        <v>31</v>
      </c>
      <c r="D39" s="33" t="s">
        <v>11</v>
      </c>
      <c r="E39" s="34">
        <v>3</v>
      </c>
      <c r="F39" s="35">
        <f>GPT_4_T_IN</f>
        <v>10</v>
      </c>
      <c r="G39" s="35">
        <f>GPT_4_T_OUT</f>
        <v>30</v>
      </c>
      <c r="H39" s="34">
        <v>237</v>
      </c>
      <c r="I39" s="32">
        <v>984352</v>
      </c>
      <c r="J39" s="32">
        <v>168404</v>
      </c>
      <c r="K39" s="32">
        <f t="shared" si="33"/>
        <v>1152756</v>
      </c>
      <c r="L39" s="33"/>
      <c r="M39" s="32">
        <f t="shared" si="34"/>
        <v>4153.3839662447253</v>
      </c>
      <c r="N39" s="32">
        <f t="shared" si="35"/>
        <v>710.56540084388189</v>
      </c>
      <c r="O39" s="32">
        <f t="shared" si="36"/>
        <v>4863.9493670886077</v>
      </c>
      <c r="P39" s="32"/>
      <c r="Q39" s="36">
        <f t="shared" si="37"/>
        <v>6.2850801687763719E-2</v>
      </c>
      <c r="R39" s="37">
        <f t="shared" si="38"/>
        <v>62.85080168776372</v>
      </c>
      <c r="S39" s="37">
        <f t="shared" si="39"/>
        <v>14.895640000000002</v>
      </c>
      <c r="T39" s="38"/>
    </row>
    <row r="40" spans="2:20">
      <c r="B40" s="31" t="s">
        <v>43</v>
      </c>
      <c r="C40" s="33" t="s">
        <v>49</v>
      </c>
      <c r="D40" s="33" t="s">
        <v>51</v>
      </c>
      <c r="E40" s="34">
        <v>2</v>
      </c>
      <c r="F40" s="66">
        <f>GPT_4_O_IN</f>
        <v>2.5</v>
      </c>
      <c r="G40" s="35">
        <f>GPT_4_O_OUT</f>
        <v>10</v>
      </c>
      <c r="H40" s="34">
        <v>339</v>
      </c>
      <c r="I40" s="32">
        <v>1504733</v>
      </c>
      <c r="J40" s="32">
        <v>276520</v>
      </c>
      <c r="K40" s="32">
        <f t="shared" ref="K40:K41" si="46">SUM(I40:J40)</f>
        <v>1781253</v>
      </c>
      <c r="L40" s="33"/>
      <c r="M40" s="32">
        <f t="shared" si="34"/>
        <v>4438.7404129793513</v>
      </c>
      <c r="N40" s="32">
        <f t="shared" si="35"/>
        <v>815.69321533923301</v>
      </c>
      <c r="O40" s="32">
        <f t="shared" si="36"/>
        <v>5254.4336283185839</v>
      </c>
      <c r="P40" s="32"/>
      <c r="Q40" s="36">
        <f t="shared" si="37"/>
        <v>1.9253783185840707E-2</v>
      </c>
      <c r="R40" s="37">
        <f t="shared" si="38"/>
        <v>19.253783185840707</v>
      </c>
      <c r="S40" s="37">
        <f t="shared" si="39"/>
        <v>6.5270324999999998</v>
      </c>
      <c r="T40" s="38"/>
    </row>
    <row r="41" spans="2:20">
      <c r="B41" s="31" t="s">
        <v>43</v>
      </c>
      <c r="C41" s="33" t="s">
        <v>50</v>
      </c>
      <c r="D41" s="33" t="s">
        <v>51</v>
      </c>
      <c r="E41" s="34">
        <v>3</v>
      </c>
      <c r="F41" s="66">
        <f>GPT_4_O_IN</f>
        <v>2.5</v>
      </c>
      <c r="G41" s="35">
        <f>GPT_4_O_OUT</f>
        <v>10</v>
      </c>
      <c r="H41" s="34">
        <v>514</v>
      </c>
      <c r="I41" s="32">
        <v>2123878</v>
      </c>
      <c r="J41" s="32">
        <v>371929</v>
      </c>
      <c r="K41" s="32">
        <f t="shared" si="46"/>
        <v>2495807</v>
      </c>
      <c r="L41" s="33"/>
      <c r="M41" s="32">
        <f t="shared" si="34"/>
        <v>4132.0583657587549</v>
      </c>
      <c r="N41" s="32">
        <f t="shared" si="35"/>
        <v>723.59727626459141</v>
      </c>
      <c r="O41" s="32">
        <f t="shared" si="36"/>
        <v>4855.6556420233464</v>
      </c>
      <c r="P41" s="32"/>
      <c r="Q41" s="36">
        <f t="shared" si="37"/>
        <v>1.7566118677042802E-2</v>
      </c>
      <c r="R41" s="37">
        <f t="shared" si="38"/>
        <v>17.566118677042802</v>
      </c>
      <c r="S41" s="37">
        <f t="shared" si="39"/>
        <v>9.0289850000000005</v>
      </c>
      <c r="T41" s="38"/>
    </row>
    <row r="42" spans="2:20">
      <c r="B42" s="31"/>
      <c r="C42" s="33"/>
      <c r="D42" s="33"/>
      <c r="E42" s="34"/>
      <c r="F42" s="35"/>
      <c r="G42" s="35"/>
      <c r="H42" s="34"/>
      <c r="I42" s="32"/>
      <c r="J42" s="32"/>
      <c r="K42" s="32"/>
      <c r="L42" s="33"/>
      <c r="M42" s="32"/>
      <c r="N42" s="32"/>
      <c r="O42" s="32"/>
      <c r="P42" s="32"/>
      <c r="Q42" s="36"/>
      <c r="R42" s="37"/>
      <c r="S42" s="37"/>
      <c r="T42" s="38"/>
    </row>
    <row r="43" spans="2:20">
      <c r="B43" s="31" t="s">
        <v>52</v>
      </c>
      <c r="C43" s="33" t="s">
        <v>0</v>
      </c>
      <c r="D43" s="33" t="s">
        <v>11</v>
      </c>
      <c r="E43" s="34">
        <v>2</v>
      </c>
      <c r="F43" s="35">
        <f>GPT_4_T_IN</f>
        <v>10</v>
      </c>
      <c r="G43" s="35">
        <f>GPT_4_T_OUT</f>
        <v>30</v>
      </c>
      <c r="H43" s="34">
        <v>338</v>
      </c>
      <c r="I43" s="32">
        <v>1428572</v>
      </c>
      <c r="J43" s="32">
        <v>202597</v>
      </c>
      <c r="K43" s="32">
        <f t="shared" ref="K43:K44" si="47">SUM(I43:J43)</f>
        <v>1631169</v>
      </c>
      <c r="L43" s="33"/>
      <c r="M43" s="32">
        <f t="shared" ref="M43:M46" si="48">I43/H43</f>
        <v>4226.544378698225</v>
      </c>
      <c r="N43" s="32">
        <f t="shared" ref="N43:N46" si="49">J43/H43</f>
        <v>599.39940828402371</v>
      </c>
      <c r="O43" s="32">
        <f t="shared" ref="O43:O46" si="50">K43/H43</f>
        <v>4825.9437869822486</v>
      </c>
      <c r="P43" s="32"/>
      <c r="Q43" s="36">
        <f t="shared" ref="Q43:Q46" si="51">((M43*F43)+(N43*G43))/1000000</f>
        <v>6.0247426035502961E-2</v>
      </c>
      <c r="R43" s="37">
        <f t="shared" si="38"/>
        <v>60.247426035502961</v>
      </c>
      <c r="S43" s="37">
        <f t="shared" ref="S43:S46" si="52">H43*Q43</f>
        <v>20.363630000000001</v>
      </c>
      <c r="T43" s="38"/>
    </row>
    <row r="44" spans="2:20">
      <c r="B44" s="31" t="s">
        <v>52</v>
      </c>
      <c r="C44" s="33" t="s">
        <v>31</v>
      </c>
      <c r="D44" s="33" t="s">
        <v>11</v>
      </c>
      <c r="E44" s="34">
        <v>3</v>
      </c>
      <c r="F44" s="35">
        <f>GPT_4_T_IN</f>
        <v>10</v>
      </c>
      <c r="G44" s="35">
        <f>GPT_4_T_OUT</f>
        <v>30</v>
      </c>
      <c r="H44" s="34">
        <v>475</v>
      </c>
      <c r="I44" s="32">
        <v>1890393</v>
      </c>
      <c r="J44" s="32">
        <v>263831</v>
      </c>
      <c r="K44" s="32">
        <f t="shared" si="47"/>
        <v>2154224</v>
      </c>
      <c r="L44" s="33"/>
      <c r="M44" s="32">
        <f t="shared" si="48"/>
        <v>3979.7747368421051</v>
      </c>
      <c r="N44" s="32">
        <f t="shared" si="49"/>
        <v>555.43368421052628</v>
      </c>
      <c r="O44" s="32">
        <f t="shared" si="50"/>
        <v>4535.2084210526318</v>
      </c>
      <c r="P44" s="32"/>
      <c r="Q44" s="36">
        <f t="shared" si="51"/>
        <v>5.646075789473684E-2</v>
      </c>
      <c r="R44" s="37">
        <f t="shared" si="38"/>
        <v>56.460757894736844</v>
      </c>
      <c r="S44" s="37">
        <f t="shared" si="52"/>
        <v>26.818860000000001</v>
      </c>
      <c r="T44" s="38"/>
    </row>
    <row r="45" spans="2:20">
      <c r="B45" s="31" t="s">
        <v>52</v>
      </c>
      <c r="C45" s="33" t="s">
        <v>49</v>
      </c>
      <c r="D45" s="33" t="s">
        <v>51</v>
      </c>
      <c r="E45" s="34">
        <v>2</v>
      </c>
      <c r="F45" s="66">
        <v>2.5</v>
      </c>
      <c r="G45" s="35">
        <f>GPT_4_O_OUT</f>
        <v>10</v>
      </c>
      <c r="H45" s="34">
        <v>331</v>
      </c>
      <c r="I45" s="32">
        <v>1400673</v>
      </c>
      <c r="J45" s="32">
        <v>212808</v>
      </c>
      <c r="K45" s="32">
        <f t="shared" ref="K45:K46" si="53">SUM(I45:J45)</f>
        <v>1613481</v>
      </c>
      <c r="L45" s="33"/>
      <c r="M45" s="32">
        <f t="shared" si="48"/>
        <v>4231.6404833836859</v>
      </c>
      <c r="N45" s="32">
        <f t="shared" si="49"/>
        <v>642.92447129909363</v>
      </c>
      <c r="O45" s="32">
        <f t="shared" si="50"/>
        <v>4874.5649546827799</v>
      </c>
      <c r="P45" s="32"/>
      <c r="Q45" s="36">
        <f t="shared" si="51"/>
        <v>1.700834592145015E-2</v>
      </c>
      <c r="R45" s="37">
        <f t="shared" si="38"/>
        <v>17.00834592145015</v>
      </c>
      <c r="S45" s="37">
        <f t="shared" si="52"/>
        <v>5.6297625</v>
      </c>
      <c r="T45" s="38"/>
    </row>
    <row r="46" spans="2:20">
      <c r="B46" s="31" t="s">
        <v>52</v>
      </c>
      <c r="C46" s="33" t="s">
        <v>50</v>
      </c>
      <c r="D46" s="33" t="s">
        <v>51</v>
      </c>
      <c r="E46" s="34">
        <v>3</v>
      </c>
      <c r="F46" s="66">
        <v>2.5</v>
      </c>
      <c r="G46" s="35">
        <f>GPT_4_O_OUT</f>
        <v>10</v>
      </c>
      <c r="H46" s="34">
        <v>450</v>
      </c>
      <c r="I46" s="32">
        <v>1768037</v>
      </c>
      <c r="J46" s="32">
        <v>254736</v>
      </c>
      <c r="K46" s="32">
        <f t="shared" si="53"/>
        <v>2022773</v>
      </c>
      <c r="L46" s="33"/>
      <c r="M46" s="32">
        <f t="shared" si="48"/>
        <v>3928.971111111111</v>
      </c>
      <c r="N46" s="32">
        <f t="shared" si="49"/>
        <v>566.08000000000004</v>
      </c>
      <c r="O46" s="32">
        <f t="shared" si="50"/>
        <v>4495.0511111111109</v>
      </c>
      <c r="P46" s="32"/>
      <c r="Q46" s="36">
        <f t="shared" si="51"/>
        <v>1.5483227777777778E-2</v>
      </c>
      <c r="R46" s="37">
        <f t="shared" si="38"/>
        <v>15.483227777777778</v>
      </c>
      <c r="S46" s="37">
        <f t="shared" si="52"/>
        <v>6.9674525000000003</v>
      </c>
      <c r="T46" s="38"/>
    </row>
    <row r="47" spans="2:20">
      <c r="B47" s="31"/>
      <c r="C47" s="33"/>
      <c r="D47" s="33"/>
      <c r="E47" s="34"/>
      <c r="F47" s="35"/>
      <c r="G47" s="35"/>
      <c r="H47" s="34"/>
      <c r="I47" s="32"/>
      <c r="J47" s="32"/>
      <c r="K47" s="32"/>
      <c r="L47" s="33"/>
      <c r="M47" s="32"/>
      <c r="N47" s="32"/>
      <c r="O47" s="32"/>
      <c r="P47" s="32"/>
      <c r="Q47" s="36"/>
      <c r="R47" s="37"/>
      <c r="S47" s="37"/>
      <c r="T47" s="38"/>
    </row>
    <row r="48" spans="2:20">
      <c r="B48" s="31" t="s">
        <v>53</v>
      </c>
      <c r="C48" s="33" t="s">
        <v>0</v>
      </c>
      <c r="D48" s="33" t="s">
        <v>11</v>
      </c>
      <c r="E48" s="34">
        <v>2</v>
      </c>
      <c r="F48" s="35">
        <f>GPT_4_T_IN</f>
        <v>10</v>
      </c>
      <c r="G48" s="35">
        <f>GPT_4_T_OUT</f>
        <v>30</v>
      </c>
      <c r="H48" s="34">
        <v>278</v>
      </c>
      <c r="I48" s="32">
        <v>1194154</v>
      </c>
      <c r="J48" s="32">
        <v>238208</v>
      </c>
      <c r="K48" s="32">
        <f t="shared" ref="K48:K49" si="54">SUM(I48:J48)</f>
        <v>1432362</v>
      </c>
      <c r="L48" s="33"/>
      <c r="M48" s="32">
        <f t="shared" ref="M48:M51" si="55">I48/H48</f>
        <v>4295.517985611511</v>
      </c>
      <c r="N48" s="32">
        <f t="shared" ref="N48:N51" si="56">J48/H48</f>
        <v>856.86330935251794</v>
      </c>
      <c r="O48" s="32">
        <f t="shared" ref="O48:O51" si="57">K48/H48</f>
        <v>5152.3812949640287</v>
      </c>
      <c r="P48" s="32"/>
      <c r="Q48" s="36">
        <f t="shared" ref="Q48:Q51" si="58">((M48*F48)+(N48*G48))/1000000</f>
        <v>6.8661079136690645E-2</v>
      </c>
      <c r="R48" s="37">
        <f t="shared" si="38"/>
        <v>68.661079136690645</v>
      </c>
      <c r="S48" s="37">
        <f t="shared" ref="S48:S51" si="59">H48*Q48</f>
        <v>19.087779999999999</v>
      </c>
      <c r="T48" s="38"/>
    </row>
    <row r="49" spans="2:20">
      <c r="B49" s="31" t="s">
        <v>53</v>
      </c>
      <c r="C49" s="33" t="s">
        <v>31</v>
      </c>
      <c r="D49" s="33" t="s">
        <v>11</v>
      </c>
      <c r="E49" s="34">
        <v>3</v>
      </c>
      <c r="F49" s="35">
        <f>GPT_4_T_IN</f>
        <v>10</v>
      </c>
      <c r="G49" s="35">
        <f>GPT_4_T_OUT</f>
        <v>30</v>
      </c>
      <c r="H49" s="34">
        <v>295</v>
      </c>
      <c r="I49" s="32">
        <v>1175693</v>
      </c>
      <c r="J49" s="32">
        <v>235724</v>
      </c>
      <c r="K49" s="32">
        <f t="shared" si="54"/>
        <v>1411417</v>
      </c>
      <c r="L49" s="33"/>
      <c r="M49" s="32">
        <f t="shared" si="55"/>
        <v>3985.4</v>
      </c>
      <c r="N49" s="32">
        <f t="shared" si="56"/>
        <v>799.064406779661</v>
      </c>
      <c r="O49" s="32">
        <f t="shared" si="57"/>
        <v>4784.4644067796607</v>
      </c>
      <c r="P49" s="32"/>
      <c r="Q49" s="36">
        <f t="shared" si="58"/>
        <v>6.3825932203389835E-2</v>
      </c>
      <c r="R49" s="37">
        <f t="shared" si="38"/>
        <v>63.825932203389833</v>
      </c>
      <c r="S49" s="37">
        <f t="shared" si="59"/>
        <v>18.82865</v>
      </c>
      <c r="T49" s="38"/>
    </row>
    <row r="50" spans="2:20">
      <c r="B50" s="31" t="s">
        <v>53</v>
      </c>
      <c r="C50" s="33" t="s">
        <v>49</v>
      </c>
      <c r="D50" s="33" t="s">
        <v>51</v>
      </c>
      <c r="E50" s="34">
        <v>2</v>
      </c>
      <c r="F50" s="66">
        <f>GPT_4_O_IN</f>
        <v>2.5</v>
      </c>
      <c r="G50" s="35">
        <f>GPT_4_O_OUT</f>
        <v>10</v>
      </c>
      <c r="H50" s="34">
        <v>200</v>
      </c>
      <c r="I50" s="32">
        <v>860896</v>
      </c>
      <c r="J50" s="32">
        <v>180573</v>
      </c>
      <c r="K50" s="32">
        <f t="shared" ref="K50:K51" si="60">SUM(I50:J50)</f>
        <v>1041469</v>
      </c>
      <c r="L50" s="33"/>
      <c r="M50" s="32">
        <f t="shared" si="55"/>
        <v>4304.4799999999996</v>
      </c>
      <c r="N50" s="32">
        <f t="shared" si="56"/>
        <v>902.86500000000001</v>
      </c>
      <c r="O50" s="32">
        <f t="shared" si="57"/>
        <v>5207.3450000000003</v>
      </c>
      <c r="P50" s="32"/>
      <c r="Q50" s="36">
        <f t="shared" si="58"/>
        <v>1.9789849999999998E-2</v>
      </c>
      <c r="R50" s="37">
        <f t="shared" si="38"/>
        <v>19.789849999999998</v>
      </c>
      <c r="S50" s="37">
        <f t="shared" si="59"/>
        <v>3.9579699999999995</v>
      </c>
      <c r="T50" s="38"/>
    </row>
    <row r="51" spans="2:20">
      <c r="B51" s="31" t="s">
        <v>53</v>
      </c>
      <c r="C51" s="33" t="s">
        <v>50</v>
      </c>
      <c r="D51" s="33" t="s">
        <v>51</v>
      </c>
      <c r="E51" s="34">
        <v>3</v>
      </c>
      <c r="F51" s="66">
        <f>GPT_4_O_IN</f>
        <v>2.5</v>
      </c>
      <c r="G51" s="35">
        <f>GPT_4_O_OUT</f>
        <v>10</v>
      </c>
      <c r="H51" s="34">
        <v>322</v>
      </c>
      <c r="I51" s="32">
        <v>1284484</v>
      </c>
      <c r="J51" s="32">
        <v>254598</v>
      </c>
      <c r="K51" s="32">
        <f t="shared" si="60"/>
        <v>1539082</v>
      </c>
      <c r="L51" s="33"/>
      <c r="M51" s="32">
        <f t="shared" si="55"/>
        <v>3989.0807453416151</v>
      </c>
      <c r="N51" s="32">
        <f t="shared" si="56"/>
        <v>790.67701863354034</v>
      </c>
      <c r="O51" s="32">
        <f t="shared" si="57"/>
        <v>4779.7577639751553</v>
      </c>
      <c r="P51" s="32"/>
      <c r="Q51" s="36">
        <f t="shared" si="58"/>
        <v>1.787947204968944E-2</v>
      </c>
      <c r="R51" s="37">
        <f t="shared" si="38"/>
        <v>17.87947204968944</v>
      </c>
      <c r="S51" s="37">
        <f t="shared" si="59"/>
        <v>5.7571899999999996</v>
      </c>
      <c r="T51" s="38"/>
    </row>
    <row r="52" spans="2:20">
      <c r="B52" s="31"/>
      <c r="C52" s="33"/>
      <c r="D52" s="33"/>
      <c r="E52" s="34"/>
      <c r="F52" s="35"/>
      <c r="G52" s="35"/>
      <c r="H52" s="34"/>
      <c r="I52" s="32"/>
      <c r="J52" s="32"/>
      <c r="K52" s="32"/>
      <c r="L52" s="33"/>
      <c r="M52" s="32"/>
      <c r="N52" s="32"/>
      <c r="O52" s="32"/>
      <c r="P52" s="32"/>
      <c r="Q52" s="36"/>
      <c r="R52" s="36" t="s">
        <v>48</v>
      </c>
      <c r="S52" s="39">
        <f>SUM(S7:S42)</f>
        <v>365.33004749999998</v>
      </c>
      <c r="T52" s="38"/>
    </row>
    <row r="53" spans="2:20">
      <c r="B53" s="31"/>
      <c r="C53" s="33"/>
      <c r="D53" s="33"/>
      <c r="E53" s="34"/>
      <c r="F53" s="35"/>
      <c r="G53" s="35"/>
      <c r="H53" s="34"/>
      <c r="I53" s="32"/>
      <c r="J53" s="32"/>
      <c r="K53" s="32"/>
      <c r="L53" s="33"/>
      <c r="M53" s="32"/>
      <c r="N53" s="32"/>
      <c r="O53" s="32"/>
      <c r="P53" s="32"/>
      <c r="Q53" s="36"/>
      <c r="R53" s="36"/>
      <c r="S53" s="39"/>
      <c r="T53" s="38"/>
    </row>
    <row r="54" spans="2:20">
      <c r="B54" s="31" t="s">
        <v>40</v>
      </c>
      <c r="C54" s="50" t="s">
        <v>45</v>
      </c>
      <c r="D54" s="57" t="s">
        <v>40</v>
      </c>
      <c r="E54" s="34">
        <v>1</v>
      </c>
      <c r="F54" s="35"/>
      <c r="G54" s="35"/>
      <c r="H54" s="40">
        <f>'Modal Breakout'!A48</f>
        <v>1052</v>
      </c>
      <c r="I54" s="32">
        <f>'Modal Breakout'!B48</f>
        <v>2350214</v>
      </c>
      <c r="J54" s="32">
        <f>'Modal Breakout'!C48</f>
        <v>605409</v>
      </c>
      <c r="K54" s="32">
        <f>'Modal Breakout'!D48</f>
        <v>2955623</v>
      </c>
      <c r="L54" s="33"/>
      <c r="M54" s="32">
        <f>'Modal Breakout'!E48</f>
        <v>2234.0437262357414</v>
      </c>
      <c r="N54" s="32">
        <f>'Modal Breakout'!F48</f>
        <v>575.48384030418254</v>
      </c>
      <c r="O54" s="32">
        <f>'Modal Breakout'!G48</f>
        <v>2809.527566539924</v>
      </c>
      <c r="P54" s="32"/>
      <c r="Q54" s="36"/>
      <c r="R54" s="37"/>
      <c r="S54" s="37"/>
      <c r="T54" s="38"/>
    </row>
    <row r="55" spans="2:20">
      <c r="B55" s="31" t="s">
        <v>40</v>
      </c>
      <c r="C55" s="50" t="s">
        <v>46</v>
      </c>
      <c r="D55" s="57" t="s">
        <v>40</v>
      </c>
      <c r="E55" s="34">
        <v>2</v>
      </c>
      <c r="F55" s="35"/>
      <c r="G55" s="35"/>
      <c r="H55" s="40">
        <f>'Modal Breakout'!I48</f>
        <v>5540</v>
      </c>
      <c r="I55" s="32">
        <f>'Modal Breakout'!J48</f>
        <v>24587342</v>
      </c>
      <c r="J55" s="32">
        <f>'Modal Breakout'!K48</f>
        <v>4312869</v>
      </c>
      <c r="K55" s="32">
        <f>'Modal Breakout'!L48</f>
        <v>28900211</v>
      </c>
      <c r="L55" s="33"/>
      <c r="M55" s="32">
        <f>'Modal Breakout'!M48</f>
        <v>4438.1483754512637</v>
      </c>
      <c r="N55" s="32">
        <f>'Modal Breakout'!N48</f>
        <v>778.49620938628163</v>
      </c>
      <c r="O55" s="32">
        <f>'Modal Breakout'!O48</f>
        <v>5216.6445848375452</v>
      </c>
      <c r="P55" s="32"/>
      <c r="Q55" s="36"/>
      <c r="R55" s="37"/>
      <c r="S55" s="37"/>
      <c r="T55" s="38"/>
    </row>
    <row r="56" spans="2:20">
      <c r="B56" s="31" t="s">
        <v>40</v>
      </c>
      <c r="C56" s="50" t="s">
        <v>47</v>
      </c>
      <c r="D56" s="57" t="s">
        <v>40</v>
      </c>
      <c r="E56" s="34">
        <v>3</v>
      </c>
      <c r="F56" s="35"/>
      <c r="G56" s="35"/>
      <c r="H56" s="40">
        <f>'Modal Breakout'!Q48</f>
        <v>11254</v>
      </c>
      <c r="I56" s="32">
        <f>'Modal Breakout'!R48</f>
        <v>46815949</v>
      </c>
      <c r="J56" s="32">
        <f>'Modal Breakout'!S48</f>
        <v>7740860</v>
      </c>
      <c r="K56" s="32">
        <f>'Modal Breakout'!T48</f>
        <v>54556809</v>
      </c>
      <c r="L56" s="33"/>
      <c r="M56" s="32">
        <f>'Modal Breakout'!U48</f>
        <v>4159.9385996090277</v>
      </c>
      <c r="N56" s="32">
        <f>'Modal Breakout'!V48</f>
        <v>687.83188199751203</v>
      </c>
      <c r="O56" s="32">
        <f>'Modal Breakout'!W48</f>
        <v>4847.7704816065398</v>
      </c>
      <c r="P56" s="32"/>
      <c r="Q56" s="36"/>
      <c r="R56" s="37"/>
      <c r="S56" s="37"/>
      <c r="T56" s="38"/>
    </row>
    <row r="57" spans="2:20">
      <c r="B57" s="41"/>
      <c r="C57" s="42"/>
      <c r="D57" s="42"/>
      <c r="E57" s="43"/>
      <c r="F57" s="44"/>
      <c r="G57" s="44"/>
      <c r="H57" s="43"/>
      <c r="I57" s="45"/>
      <c r="J57" s="45"/>
      <c r="K57" s="45"/>
      <c r="L57" s="42"/>
      <c r="M57" s="45"/>
      <c r="N57" s="45"/>
      <c r="O57" s="45"/>
      <c r="P57" s="45"/>
      <c r="Q57" s="46"/>
      <c r="R57" s="47"/>
      <c r="S57" s="47"/>
      <c r="T57" s="48"/>
    </row>
  </sheetData>
  <mergeCells count="9">
    <mergeCell ref="Q3:S3"/>
    <mergeCell ref="I3:K3"/>
    <mergeCell ref="M3:O3"/>
    <mergeCell ref="F3:G3"/>
    <mergeCell ref="D3:D4"/>
    <mergeCell ref="H3:H4"/>
    <mergeCell ref="E3:E4"/>
    <mergeCell ref="B3:B4"/>
    <mergeCell ref="C3:C4"/>
  </mergeCells>
  <pageMargins left="0.7" right="0.7" top="0.75" bottom="0.75" header="0.3" footer="0.3"/>
  <pageSetup paperSize="9" scale="6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RowHeight="14.4"/>
  <cols>
    <col min="1" max="1" width="16.6640625" bestFit="1" customWidth="1"/>
    <col min="2" max="3" width="15.5546875" customWidth="1"/>
  </cols>
  <sheetData>
    <row r="1" spans="1:4">
      <c r="B1" s="64" t="s">
        <v>13</v>
      </c>
      <c r="C1" s="64"/>
      <c r="D1" t="s">
        <v>8</v>
      </c>
    </row>
    <row r="2" spans="1:4">
      <c r="A2" s="2"/>
      <c r="B2" s="3" t="s">
        <v>6</v>
      </c>
      <c r="C2" s="3" t="s">
        <v>7</v>
      </c>
      <c r="D2" s="2"/>
    </row>
    <row r="3" spans="1:4">
      <c r="A3" t="s">
        <v>14</v>
      </c>
      <c r="B3" s="5">
        <v>0.5</v>
      </c>
      <c r="C3" s="5">
        <v>1.5</v>
      </c>
      <c r="D3" s="13" t="s">
        <v>15</v>
      </c>
    </row>
    <row r="4" spans="1:4">
      <c r="A4" t="s">
        <v>12</v>
      </c>
      <c r="B4" s="5">
        <v>1</v>
      </c>
      <c r="C4" s="5">
        <v>2</v>
      </c>
    </row>
    <row r="5" spans="1:4">
      <c r="A5" t="s">
        <v>11</v>
      </c>
      <c r="B5" s="5">
        <v>10</v>
      </c>
      <c r="C5" s="5">
        <v>30</v>
      </c>
    </row>
    <row r="6" spans="1:4">
      <c r="A6" t="s">
        <v>10</v>
      </c>
      <c r="B6" s="5">
        <v>3</v>
      </c>
      <c r="C6" s="5">
        <v>6</v>
      </c>
      <c r="D6" t="s">
        <v>16</v>
      </c>
    </row>
    <row r="7" spans="1:4">
      <c r="A7" s="33" t="s">
        <v>51</v>
      </c>
      <c r="B7" s="5">
        <v>2.5</v>
      </c>
      <c r="C7" s="5">
        <v>10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8"/>
  <sheetViews>
    <sheetView workbookViewId="0">
      <selection activeCell="AG45" sqref="AG45"/>
    </sheetView>
  </sheetViews>
  <sheetFormatPr defaultRowHeight="14.4"/>
  <cols>
    <col min="1" max="1" width="6.5546875" bestFit="1" customWidth="1"/>
    <col min="2" max="7" width="8.88671875" style="1"/>
    <col min="9" max="9" width="5.6640625" bestFit="1" customWidth="1"/>
    <col min="10" max="10" width="10.77734375" customWidth="1"/>
    <col min="11" max="11" width="9.109375" customWidth="1"/>
    <col min="12" max="12" width="9.88671875" bestFit="1" customWidth="1"/>
    <col min="17" max="17" width="6.44140625" bestFit="1" customWidth="1"/>
    <col min="18" max="18" width="10.6640625" customWidth="1"/>
    <col min="19" max="19" width="9.21875" customWidth="1"/>
    <col min="20" max="20" width="10.21875" customWidth="1"/>
  </cols>
  <sheetData>
    <row r="1" spans="1:23">
      <c r="A1" s="65" t="s">
        <v>37</v>
      </c>
      <c r="B1" s="65"/>
      <c r="C1" s="65"/>
      <c r="D1" s="65"/>
      <c r="E1" s="65"/>
      <c r="F1" s="65"/>
      <c r="G1" s="65"/>
      <c r="I1" s="65" t="s">
        <v>38</v>
      </c>
      <c r="J1" s="65"/>
      <c r="K1" s="65"/>
      <c r="L1" s="65"/>
      <c r="M1" s="65"/>
      <c r="N1" s="65"/>
      <c r="O1" s="65"/>
      <c r="Q1" s="65" t="s">
        <v>39</v>
      </c>
      <c r="R1" s="65"/>
      <c r="S1" s="65"/>
      <c r="T1" s="65"/>
      <c r="U1" s="65"/>
      <c r="V1" s="65"/>
      <c r="W1" s="65"/>
    </row>
    <row r="2" spans="1:23">
      <c r="A2" s="2" t="s">
        <v>32</v>
      </c>
      <c r="B2" s="6" t="s">
        <v>24</v>
      </c>
      <c r="C2" s="6" t="s">
        <v>25</v>
      </c>
      <c r="D2" s="6" t="s">
        <v>33</v>
      </c>
      <c r="E2" s="6" t="s">
        <v>34</v>
      </c>
      <c r="F2" s="6" t="s">
        <v>35</v>
      </c>
      <c r="G2" s="6" t="s">
        <v>36</v>
      </c>
      <c r="H2" s="2"/>
      <c r="I2" s="2" t="s">
        <v>32</v>
      </c>
      <c r="J2" s="6" t="s">
        <v>24</v>
      </c>
      <c r="K2" s="6" t="s">
        <v>25</v>
      </c>
      <c r="L2" s="6" t="s">
        <v>33</v>
      </c>
      <c r="M2" s="6" t="s">
        <v>34</v>
      </c>
      <c r="N2" s="6" t="s">
        <v>35</v>
      </c>
      <c r="O2" s="6" t="s">
        <v>36</v>
      </c>
      <c r="P2" s="2"/>
      <c r="Q2" s="2" t="s">
        <v>32</v>
      </c>
      <c r="R2" s="6" t="s">
        <v>24</v>
      </c>
      <c r="S2" s="6" t="s">
        <v>25</v>
      </c>
      <c r="T2" s="6" t="s">
        <v>33</v>
      </c>
      <c r="U2" s="6" t="s">
        <v>34</v>
      </c>
      <c r="V2" s="6" t="s">
        <v>35</v>
      </c>
      <c r="W2" s="6" t="s">
        <v>36</v>
      </c>
    </row>
    <row r="3" spans="1:23">
      <c r="A3" s="2"/>
      <c r="B3" s="7"/>
      <c r="C3" s="7"/>
      <c r="D3" s="7"/>
      <c r="E3" s="7"/>
      <c r="F3" s="7"/>
      <c r="G3" s="7"/>
      <c r="H3" s="2"/>
      <c r="I3" s="2"/>
      <c r="J3" s="7"/>
      <c r="K3" s="7"/>
      <c r="L3" s="7"/>
      <c r="M3" s="7"/>
      <c r="N3" s="7"/>
      <c r="O3" s="7"/>
      <c r="P3" s="2"/>
      <c r="Q3" s="2"/>
      <c r="R3" s="7"/>
      <c r="S3" s="7"/>
      <c r="T3" s="7"/>
      <c r="U3" s="7"/>
      <c r="V3" s="7"/>
      <c r="W3" s="7"/>
    </row>
    <row r="4" spans="1:23">
      <c r="A4" s="1">
        <f>IF('Eval Usage'!E7=1,'Eval Usage'!H7,0)</f>
        <v>234</v>
      </c>
      <c r="B4" s="1">
        <f>IF('Eval Usage'!E7=1,'Eval Usage'!I7,0)</f>
        <v>518819</v>
      </c>
      <c r="C4" s="1">
        <f>IF('Eval Usage'!E7=1,'Eval Usage'!J7,0)</f>
        <v>151265</v>
      </c>
      <c r="D4" s="1">
        <f>IF('Eval Usage'!E7=1,'Eval Usage'!K7,0)</f>
        <v>670084</v>
      </c>
      <c r="E4" s="1">
        <f t="shared" ref="E4:E11" si="0">IF(A4&gt;0,B4/A4,0)</f>
        <v>2217.1752136752139</v>
      </c>
      <c r="F4" s="1">
        <f t="shared" ref="F4:F11" si="1">IF(A4&gt;0,C4/A4,0)</f>
        <v>646.4316239316239</v>
      </c>
      <c r="G4" s="1">
        <f t="shared" ref="G4:G11" si="2">IF(A4&gt;0,D4/A4,0)</f>
        <v>2863.6068376068374</v>
      </c>
      <c r="I4" s="1">
        <f>IF('Eval Usage'!E7=2,'Eval Usage'!H7,0)</f>
        <v>0</v>
      </c>
      <c r="J4" s="1">
        <f>IF('Eval Usage'!E7=2,'Eval Usage'!I7,0)</f>
        <v>0</v>
      </c>
      <c r="K4" s="1">
        <f>IF('Eval Usage'!E7=2,'Eval Usage'!J7,0)</f>
        <v>0</v>
      </c>
      <c r="L4" s="1">
        <f>IF('Eval Usage'!E7=2,'Eval Usage'!K7,0)</f>
        <v>0</v>
      </c>
      <c r="M4" s="1">
        <f t="shared" ref="M4:M11" si="3">IF(I4&gt;0,J4/I4,0)</f>
        <v>0</v>
      </c>
      <c r="N4" s="1">
        <f t="shared" ref="N4:N11" si="4">IF(I4&gt;0,K4/I4,0)</f>
        <v>0</v>
      </c>
      <c r="O4" s="1">
        <f t="shared" ref="O4:O11" si="5">IF(I4&gt;0,L4/I4,0)</f>
        <v>0</v>
      </c>
      <c r="Q4" s="1">
        <f>IF('Eval Usage'!E7=3,'Eval Usage'!H7,0)</f>
        <v>0</v>
      </c>
      <c r="R4" s="1">
        <f>IF('Eval Usage'!E7=3,'Eval Usage'!I7,0)</f>
        <v>0</v>
      </c>
      <c r="S4" s="1">
        <f>IF('Eval Usage'!E7=3,'Eval Usage'!J7,0)</f>
        <v>0</v>
      </c>
      <c r="T4" s="1">
        <f>IF('Eval Usage'!E7=3,'Eval Usage'!K7,0)</f>
        <v>0</v>
      </c>
      <c r="U4" s="1">
        <f t="shared" ref="U4:U11" si="6">IF(Q4&gt;0,R4/Q4,0)</f>
        <v>0</v>
      </c>
      <c r="V4" s="1">
        <f t="shared" ref="V4:V11" si="7">IF(Q4&gt;0,S4/Q4,0)</f>
        <v>0</v>
      </c>
      <c r="W4" s="1">
        <f t="shared" ref="W4:W11" si="8">IF(Q4&gt;0,T4/Q4,0)</f>
        <v>0</v>
      </c>
    </row>
    <row r="5" spans="1:23">
      <c r="A5" s="1">
        <f>IF('Eval Usage'!E9=1,'Eval Usage'!H9,0)</f>
        <v>0</v>
      </c>
      <c r="B5" s="1">
        <f>IF('Eval Usage'!E9=1,'Eval Usage'!I9,0)</f>
        <v>0</v>
      </c>
      <c r="C5" s="1">
        <f>IF('Eval Usage'!E9=1,'Eval Usage'!J9,0)</f>
        <v>0</v>
      </c>
      <c r="D5" s="1">
        <f>IF('Eval Usage'!E9=1,'Eval Usage'!K9,0)</f>
        <v>0</v>
      </c>
      <c r="E5" s="1">
        <f t="shared" si="0"/>
        <v>0</v>
      </c>
      <c r="F5" s="1">
        <f t="shared" si="1"/>
        <v>0</v>
      </c>
      <c r="G5" s="1">
        <f t="shared" si="2"/>
        <v>0</v>
      </c>
      <c r="I5" s="1">
        <f>IF('Eval Usage'!E9=2,'Eval Usage'!H9,0)</f>
        <v>231</v>
      </c>
      <c r="J5" s="1">
        <f>IF('Eval Usage'!E9=2,'Eval Usage'!I9,0)</f>
        <v>1051534</v>
      </c>
      <c r="K5" s="1">
        <f>IF('Eval Usage'!E9=2,'Eval Usage'!J9,0)</f>
        <v>230749</v>
      </c>
      <c r="L5" s="1">
        <f>IF('Eval Usage'!E9=2,'Eval Usage'!K9,0)</f>
        <v>1282283</v>
      </c>
      <c r="M5" s="1">
        <f t="shared" si="3"/>
        <v>4552.0952380952385</v>
      </c>
      <c r="N5" s="1">
        <f t="shared" si="4"/>
        <v>998.91341991341994</v>
      </c>
      <c r="O5" s="1">
        <f t="shared" si="5"/>
        <v>5551.0086580086581</v>
      </c>
      <c r="Q5" s="1">
        <f>IF('Eval Usage'!E9=3,'Eval Usage'!H9,0)</f>
        <v>0</v>
      </c>
      <c r="R5" s="1">
        <f>IF('Eval Usage'!E9=3,'Eval Usage'!I9,0)</f>
        <v>0</v>
      </c>
      <c r="S5" s="1">
        <f>IF('Eval Usage'!E9=3,'Eval Usage'!J9,0)</f>
        <v>0</v>
      </c>
      <c r="T5" s="1">
        <f>IF('Eval Usage'!E9=3,'Eval Usage'!K9,0)</f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</row>
    <row r="6" spans="1:23">
      <c r="A6" s="1">
        <f>IF('Eval Usage'!E10=1,'Eval Usage'!H10,0)</f>
        <v>0</v>
      </c>
      <c r="B6" s="1">
        <f>IF('Eval Usage'!E10=1,'Eval Usage'!I10,0)</f>
        <v>0</v>
      </c>
      <c r="C6" s="1">
        <f>IF('Eval Usage'!E10=1,'Eval Usage'!J10,0)</f>
        <v>0</v>
      </c>
      <c r="D6" s="1">
        <f>IF('Eval Usage'!E10=1,'Eval Usage'!K10,0)</f>
        <v>0</v>
      </c>
      <c r="E6" s="1">
        <f t="shared" si="0"/>
        <v>0</v>
      </c>
      <c r="F6" s="1">
        <f t="shared" si="1"/>
        <v>0</v>
      </c>
      <c r="G6" s="1">
        <f t="shared" si="2"/>
        <v>0</v>
      </c>
      <c r="I6" s="1">
        <f>IF('Eval Usage'!E10=2,'Eval Usage'!H10,0)</f>
        <v>0</v>
      </c>
      <c r="J6" s="1">
        <f>IF('Eval Usage'!E10=2,'Eval Usage'!I10,0)</f>
        <v>0</v>
      </c>
      <c r="K6" s="1">
        <f>IF('Eval Usage'!E10=2,'Eval Usage'!J10,0)</f>
        <v>0</v>
      </c>
      <c r="L6" s="1">
        <f>IF('Eval Usage'!E10=2,'Eval Usage'!K10,0)</f>
        <v>0</v>
      </c>
      <c r="M6" s="1">
        <f t="shared" si="3"/>
        <v>0</v>
      </c>
      <c r="N6" s="1">
        <f t="shared" si="4"/>
        <v>0</v>
      </c>
      <c r="O6" s="1">
        <f t="shared" si="5"/>
        <v>0</v>
      </c>
      <c r="Q6" s="1">
        <f>IF('Eval Usage'!E10=3,'Eval Usage'!H10,0)</f>
        <v>390</v>
      </c>
      <c r="R6" s="1">
        <f>IF('Eval Usage'!E10=3,'Eval Usage'!I10,0)</f>
        <v>1663872</v>
      </c>
      <c r="S6" s="1">
        <f>IF('Eval Usage'!E10=3,'Eval Usage'!J10,0)</f>
        <v>343622</v>
      </c>
      <c r="T6" s="1">
        <f>IF('Eval Usage'!E10=3,'Eval Usage'!K10,0)</f>
        <v>2007494</v>
      </c>
      <c r="U6" s="1">
        <f t="shared" si="6"/>
        <v>4266.3384615384612</v>
      </c>
      <c r="V6" s="1">
        <f t="shared" si="7"/>
        <v>881.08205128205134</v>
      </c>
      <c r="W6" s="1">
        <f t="shared" si="8"/>
        <v>5147.4205128205131</v>
      </c>
    </row>
    <row r="7" spans="1:23">
      <c r="A7" s="1">
        <f>IF('Eval Usage'!E11=1,'Eval Usage'!H11,0)</f>
        <v>0</v>
      </c>
      <c r="B7" s="1">
        <f>IF('Eval Usage'!E11=1,'Eval Usage'!I11,0)</f>
        <v>0</v>
      </c>
      <c r="C7" s="1">
        <f>IF('Eval Usage'!E11=1,'Eval Usage'!J11,0)</f>
        <v>0</v>
      </c>
      <c r="D7" s="1">
        <f>IF('Eval Usage'!E11=1,'Eval Usage'!K11,0)</f>
        <v>0</v>
      </c>
      <c r="E7" s="1">
        <f t="shared" si="0"/>
        <v>0</v>
      </c>
      <c r="F7" s="1">
        <f t="shared" si="1"/>
        <v>0</v>
      </c>
      <c r="G7" s="1">
        <f t="shared" si="2"/>
        <v>0</v>
      </c>
      <c r="I7" s="1">
        <f>IF('Eval Usage'!E11=2,'Eval Usage'!H11,0)</f>
        <v>109</v>
      </c>
      <c r="J7" s="1">
        <f>IF('Eval Usage'!E11=2,'Eval Usage'!I11,0)</f>
        <v>507668</v>
      </c>
      <c r="K7" s="1">
        <f>IF('Eval Usage'!E11=2,'Eval Usage'!J11,0)</f>
        <v>101545</v>
      </c>
      <c r="L7" s="1">
        <f>IF('Eval Usage'!E11=2,'Eval Usage'!K11,0)</f>
        <v>609213</v>
      </c>
      <c r="M7" s="1">
        <f t="shared" si="3"/>
        <v>4657.5045871559632</v>
      </c>
      <c r="N7" s="1">
        <f t="shared" si="4"/>
        <v>931.60550458715602</v>
      </c>
      <c r="O7" s="1">
        <f t="shared" si="5"/>
        <v>5589.1100917431195</v>
      </c>
      <c r="Q7" s="1">
        <f>IF('Eval Usage'!E11=3,'Eval Usage'!H11,0)</f>
        <v>0</v>
      </c>
      <c r="R7" s="1">
        <f>IF('Eval Usage'!E11=3,'Eval Usage'!I11,0)</f>
        <v>0</v>
      </c>
      <c r="S7" s="1">
        <f>IF('Eval Usage'!E11=3,'Eval Usage'!J11,0)</f>
        <v>0</v>
      </c>
      <c r="T7" s="1">
        <f>IF('Eval Usage'!E11=3,'Eval Usage'!K11,0)</f>
        <v>0</v>
      </c>
      <c r="U7" s="1">
        <f t="shared" si="6"/>
        <v>0</v>
      </c>
      <c r="V7" s="1">
        <f t="shared" si="7"/>
        <v>0</v>
      </c>
      <c r="W7" s="1">
        <f t="shared" si="8"/>
        <v>0</v>
      </c>
    </row>
    <row r="8" spans="1:23">
      <c r="A8" s="1">
        <f>IF('Eval Usage'!E12=1,'Eval Usage'!H12,0)</f>
        <v>0</v>
      </c>
      <c r="B8" s="1">
        <f>IF('Eval Usage'!E12=1,'Eval Usage'!I12,0)</f>
        <v>0</v>
      </c>
      <c r="C8" s="1">
        <f>IF('Eval Usage'!E12=1,'Eval Usage'!J12,0)</f>
        <v>0</v>
      </c>
      <c r="D8" s="1">
        <f>IF('Eval Usage'!E12=1,'Eval Usage'!K12,0)</f>
        <v>0</v>
      </c>
      <c r="E8" s="1">
        <f t="shared" si="0"/>
        <v>0</v>
      </c>
      <c r="F8" s="1">
        <f t="shared" si="1"/>
        <v>0</v>
      </c>
      <c r="G8" s="1">
        <f t="shared" si="2"/>
        <v>0</v>
      </c>
      <c r="I8" s="1">
        <f>IF('Eval Usage'!E12=2,'Eval Usage'!H12,0)</f>
        <v>0</v>
      </c>
      <c r="J8" s="1">
        <f>IF('Eval Usage'!E12=2,'Eval Usage'!I12,0)</f>
        <v>0</v>
      </c>
      <c r="K8" s="1">
        <f>IF('Eval Usage'!E12=2,'Eval Usage'!J12,0)</f>
        <v>0</v>
      </c>
      <c r="L8" s="1">
        <f>IF('Eval Usage'!E12=2,'Eval Usage'!K12,0)</f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Q8" s="1">
        <f>IF('Eval Usage'!E12=3,'Eval Usage'!H12,0)</f>
        <v>383</v>
      </c>
      <c r="R8" s="1">
        <f>IF('Eval Usage'!E12=3,'Eval Usage'!I12,0)</f>
        <v>1655263</v>
      </c>
      <c r="S8" s="1">
        <f>IF('Eval Usage'!E12=3,'Eval Usage'!J12,0)</f>
        <v>342743</v>
      </c>
      <c r="T8" s="1">
        <f>IF('Eval Usage'!E12=3,'Eval Usage'!K12,0)</f>
        <v>1998006</v>
      </c>
      <c r="U8" s="1">
        <f t="shared" si="6"/>
        <v>4321.835509138381</v>
      </c>
      <c r="V8" s="1">
        <f t="shared" si="7"/>
        <v>894.89033942558751</v>
      </c>
      <c r="W8" s="1">
        <f t="shared" si="8"/>
        <v>5216.7258485639686</v>
      </c>
    </row>
    <row r="9" spans="1:23">
      <c r="A9" s="1">
        <f>IF('Eval Usage'!E13=1,'Eval Usage'!H13,0)</f>
        <v>0</v>
      </c>
      <c r="B9" s="1">
        <f>IF('Eval Usage'!E13=1,'Eval Usage'!I13,0)</f>
        <v>0</v>
      </c>
      <c r="C9" s="1">
        <f>IF('Eval Usage'!E13=1,'Eval Usage'!J13,0)</f>
        <v>0</v>
      </c>
      <c r="D9" s="1">
        <f>IF('Eval Usage'!E13=1,'Eval Usage'!K13,0)</f>
        <v>0</v>
      </c>
      <c r="E9" s="1">
        <f t="shared" si="0"/>
        <v>0</v>
      </c>
      <c r="F9" s="1">
        <f t="shared" si="1"/>
        <v>0</v>
      </c>
      <c r="G9" s="1">
        <f t="shared" si="2"/>
        <v>0</v>
      </c>
      <c r="I9" s="1">
        <f>IF('Eval Usage'!E13=2,'Eval Usage'!H13,0)</f>
        <v>0</v>
      </c>
      <c r="J9" s="1">
        <f>IF('Eval Usage'!E13=2,'Eval Usage'!I13,0)</f>
        <v>0</v>
      </c>
      <c r="K9" s="1">
        <f>IF('Eval Usage'!E13=2,'Eval Usage'!J13,0)</f>
        <v>0</v>
      </c>
      <c r="L9" s="1">
        <f>IF('Eval Usage'!E13=2,'Eval Usage'!K13,0)</f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Q9" s="1">
        <f>IF('Eval Usage'!E13=3,'Eval Usage'!H13,0)</f>
        <v>349</v>
      </c>
      <c r="R9" s="1">
        <f>IF('Eval Usage'!E13=3,'Eval Usage'!I13,0)</f>
        <v>1518425</v>
      </c>
      <c r="S9" s="1">
        <f>IF('Eval Usage'!E13=3,'Eval Usage'!J13,0)</f>
        <v>215559</v>
      </c>
      <c r="T9" s="1">
        <f>IF('Eval Usage'!E13=3,'Eval Usage'!K13,0)</f>
        <v>1733984</v>
      </c>
      <c r="U9" s="1">
        <f t="shared" si="6"/>
        <v>4350.7879656160458</v>
      </c>
      <c r="V9" s="1">
        <f t="shared" si="7"/>
        <v>617.64756446991407</v>
      </c>
      <c r="W9" s="1">
        <f t="shared" si="8"/>
        <v>4968.4355300859597</v>
      </c>
    </row>
    <row r="10" spans="1:23">
      <c r="A10" s="1">
        <f>IF('Eval Usage'!E14=1,'Eval Usage'!H14,0)</f>
        <v>0</v>
      </c>
      <c r="B10" s="1">
        <f>IF('Eval Usage'!E14=1,'Eval Usage'!I14,0)</f>
        <v>0</v>
      </c>
      <c r="C10" s="1">
        <f>IF('Eval Usage'!E14=1,'Eval Usage'!J14,0)</f>
        <v>0</v>
      </c>
      <c r="D10" s="1">
        <f>IF('Eval Usage'!E14=1,'Eval Usage'!K14,0)</f>
        <v>0</v>
      </c>
      <c r="E10" s="1">
        <f t="shared" si="0"/>
        <v>0</v>
      </c>
      <c r="F10" s="1">
        <f t="shared" si="1"/>
        <v>0</v>
      </c>
      <c r="G10" s="1">
        <f t="shared" si="2"/>
        <v>0</v>
      </c>
      <c r="I10" s="1">
        <f>IF('Eval Usage'!E14=2,'Eval Usage'!H14,0)</f>
        <v>291</v>
      </c>
      <c r="J10" s="1">
        <f>IF('Eval Usage'!E14=2,'Eval Usage'!I14,0)</f>
        <v>1341900</v>
      </c>
      <c r="K10" s="1">
        <f>IF('Eval Usage'!E14=2,'Eval Usage'!J14,0)</f>
        <v>251664</v>
      </c>
      <c r="L10" s="1">
        <f>IF('Eval Usage'!E14=2,'Eval Usage'!K14,0)</f>
        <v>1593564</v>
      </c>
      <c r="M10" s="1">
        <f t="shared" si="3"/>
        <v>4611.3402061855668</v>
      </c>
      <c r="N10" s="1">
        <f t="shared" si="4"/>
        <v>864.82474226804129</v>
      </c>
      <c r="O10" s="1">
        <f t="shared" si="5"/>
        <v>5476.1649484536083</v>
      </c>
      <c r="Q10" s="1">
        <f>IF('Eval Usage'!E14=3,'Eval Usage'!H14,0)</f>
        <v>0</v>
      </c>
      <c r="R10" s="1">
        <f>IF('Eval Usage'!E14=3,'Eval Usage'!I14,0)</f>
        <v>0</v>
      </c>
      <c r="S10" s="1">
        <f>IF('Eval Usage'!E14=3,'Eval Usage'!J14,0)</f>
        <v>0</v>
      </c>
      <c r="T10" s="1">
        <f>IF('Eval Usage'!E14=3,'Eval Usage'!K14,0)</f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</row>
    <row r="11" spans="1:23">
      <c r="A11" s="1">
        <f>IF('Eval Usage'!E15=1,'Eval Usage'!H15,0)</f>
        <v>0</v>
      </c>
      <c r="B11" s="1">
        <f>IF('Eval Usage'!E15=1,'Eval Usage'!I15,0)</f>
        <v>0</v>
      </c>
      <c r="C11" s="1">
        <f>IF('Eval Usage'!E15=1,'Eval Usage'!J15,0)</f>
        <v>0</v>
      </c>
      <c r="D11" s="1">
        <f>IF('Eval Usage'!E15=1,'Eval Usage'!K15,0)</f>
        <v>0</v>
      </c>
      <c r="E11" s="1">
        <f t="shared" si="0"/>
        <v>0</v>
      </c>
      <c r="F11" s="1">
        <f t="shared" si="1"/>
        <v>0</v>
      </c>
      <c r="G11" s="1">
        <f t="shared" si="2"/>
        <v>0</v>
      </c>
      <c r="I11" s="1">
        <f>IF('Eval Usage'!E15=2,'Eval Usage'!H15,0)</f>
        <v>0</v>
      </c>
      <c r="J11" s="1">
        <f>IF('Eval Usage'!E15=2,'Eval Usage'!I15,0)</f>
        <v>0</v>
      </c>
      <c r="K11" s="1">
        <f>IF('Eval Usage'!E15=2,'Eval Usage'!J15,0)</f>
        <v>0</v>
      </c>
      <c r="L11" s="1">
        <f>IF('Eval Usage'!E15=2,'Eval Usage'!K15,0)</f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Q11" s="1">
        <f>IF('Eval Usage'!E15=3,'Eval Usage'!H15,0)</f>
        <v>317</v>
      </c>
      <c r="R11" s="1">
        <f>IF('Eval Usage'!E15=3,'Eval Usage'!I15,0)</f>
        <v>1356422</v>
      </c>
      <c r="S11" s="1">
        <f>IF('Eval Usage'!E15=3,'Eval Usage'!J15,0)</f>
        <v>265797</v>
      </c>
      <c r="T11" s="1">
        <f>IF('Eval Usage'!E15=3,'Eval Usage'!K15,0)</f>
        <v>1622219</v>
      </c>
      <c r="U11" s="1">
        <f t="shared" si="6"/>
        <v>4278.9337539432181</v>
      </c>
      <c r="V11" s="1">
        <f t="shared" si="7"/>
        <v>838.47634069400635</v>
      </c>
      <c r="W11" s="1">
        <f t="shared" si="8"/>
        <v>5117.4100946372237</v>
      </c>
    </row>
    <row r="12" spans="1:23">
      <c r="A12" s="1">
        <f>IF('Eval Usage'!E16=1,'Eval Usage'!H16,0)</f>
        <v>0</v>
      </c>
      <c r="B12" s="1">
        <f>IF('Eval Usage'!E16=1,'Eval Usage'!I16,0)</f>
        <v>0</v>
      </c>
      <c r="C12" s="1">
        <f>IF('Eval Usage'!E16=1,'Eval Usage'!J16,0)</f>
        <v>0</v>
      </c>
      <c r="D12" s="1">
        <f>IF('Eval Usage'!E16=1,'Eval Usage'!K16,0)</f>
        <v>0</v>
      </c>
      <c r="E12" s="1">
        <f t="shared" ref="E12:E13" si="9">IF(A12&gt;0,B12/A12,0)</f>
        <v>0</v>
      </c>
      <c r="F12" s="1">
        <f t="shared" ref="F12:F13" si="10">IF(A12&gt;0,C12/A12,0)</f>
        <v>0</v>
      </c>
      <c r="G12" s="1">
        <f t="shared" ref="G12:G13" si="11">IF(A12&gt;0,D12/A12,0)</f>
        <v>0</v>
      </c>
      <c r="I12" s="1">
        <f>IF('Eval Usage'!E16=2,'Eval Usage'!H16,0)</f>
        <v>387</v>
      </c>
      <c r="J12" s="1">
        <f>IF('Eval Usage'!E16=2,'Eval Usage'!I16,0)</f>
        <v>1763360</v>
      </c>
      <c r="K12" s="1">
        <f>IF('Eval Usage'!E16=2,'Eval Usage'!J16,0)</f>
        <v>357413</v>
      </c>
      <c r="L12" s="1">
        <f>IF('Eval Usage'!E16=2,'Eval Usage'!K16,0)</f>
        <v>2120773</v>
      </c>
      <c r="M12" s="1">
        <f t="shared" ref="M12:M13" si="12">IF(I12&gt;0,J12/I12,0)</f>
        <v>4556.485788113695</v>
      </c>
      <c r="N12" s="1">
        <f t="shared" ref="N12:N13" si="13">IF(I12&gt;0,K12/I12,0)</f>
        <v>923.54780361757105</v>
      </c>
      <c r="O12" s="1">
        <f t="shared" ref="O12:O13" si="14">IF(I12&gt;0,L12/I12,0)</f>
        <v>5480.0335917312659</v>
      </c>
      <c r="Q12" s="1">
        <f>IF('Eval Usage'!E16=3,'Eval Usage'!H16,0)</f>
        <v>0</v>
      </c>
      <c r="R12" s="1">
        <f>IF('Eval Usage'!E16=3,'Eval Usage'!I16,0)</f>
        <v>0</v>
      </c>
      <c r="S12" s="1">
        <f>IF('Eval Usage'!E16=3,'Eval Usage'!J16,0)</f>
        <v>0</v>
      </c>
      <c r="T12" s="1">
        <f>IF('Eval Usage'!E16=3,'Eval Usage'!K16,0)</f>
        <v>0</v>
      </c>
      <c r="U12" s="1">
        <f t="shared" ref="U12:U13" si="15">IF(Q12&gt;0,R12/Q12,0)</f>
        <v>0</v>
      </c>
      <c r="V12" s="1">
        <f t="shared" ref="V12:V13" si="16">IF(Q12&gt;0,S12/Q12,0)</f>
        <v>0</v>
      </c>
      <c r="W12" s="1">
        <f t="shared" ref="W12:W13" si="17">IF(Q12&gt;0,T12/Q12,0)</f>
        <v>0</v>
      </c>
    </row>
    <row r="13" spans="1:23">
      <c r="A13" s="1">
        <f>IF('Eval Usage'!E17=1,'Eval Usage'!H17,0)</f>
        <v>0</v>
      </c>
      <c r="B13" s="1">
        <f>IF('Eval Usage'!E17=1,'Eval Usage'!I17,0)</f>
        <v>0</v>
      </c>
      <c r="C13" s="1">
        <f>IF('Eval Usage'!E17=1,'Eval Usage'!J17,0)</f>
        <v>0</v>
      </c>
      <c r="D13" s="1">
        <f>IF('Eval Usage'!E17=1,'Eval Usage'!K17,0)</f>
        <v>0</v>
      </c>
      <c r="E13" s="1">
        <f t="shared" si="9"/>
        <v>0</v>
      </c>
      <c r="F13" s="1">
        <f t="shared" si="10"/>
        <v>0</v>
      </c>
      <c r="G13" s="1">
        <f t="shared" si="11"/>
        <v>0</v>
      </c>
      <c r="I13" s="1">
        <f>IF('Eval Usage'!E17=2,'Eval Usage'!H17,0)</f>
        <v>0</v>
      </c>
      <c r="J13" s="1">
        <f>IF('Eval Usage'!E17=2,'Eval Usage'!I17,0)</f>
        <v>0</v>
      </c>
      <c r="K13" s="1">
        <f>IF('Eval Usage'!E17=2,'Eval Usage'!J17,0)</f>
        <v>0</v>
      </c>
      <c r="L13" s="1">
        <f>IF('Eval Usage'!E17=2,'Eval Usage'!K17,0)</f>
        <v>0</v>
      </c>
      <c r="M13" s="1">
        <f t="shared" si="12"/>
        <v>0</v>
      </c>
      <c r="N13" s="1">
        <f t="shared" si="13"/>
        <v>0</v>
      </c>
      <c r="O13" s="1">
        <f t="shared" si="14"/>
        <v>0</v>
      </c>
      <c r="Q13" s="1">
        <f>IF('Eval Usage'!E17=3,'Eval Usage'!H17,0)</f>
        <v>536</v>
      </c>
      <c r="R13" s="1">
        <f>IF('Eval Usage'!E17=3,'Eval Usage'!I17,0)</f>
        <v>2267217</v>
      </c>
      <c r="S13" s="1">
        <f>IF('Eval Usage'!E17=3,'Eval Usage'!J17,0)</f>
        <v>441157</v>
      </c>
      <c r="T13" s="1">
        <f>IF('Eval Usage'!E17=3,'Eval Usage'!K17,0)</f>
        <v>2708374</v>
      </c>
      <c r="U13" s="1">
        <f t="shared" si="15"/>
        <v>4229.8824626865671</v>
      </c>
      <c r="V13" s="1">
        <f t="shared" si="16"/>
        <v>823.05410447761199</v>
      </c>
      <c r="W13" s="1">
        <f t="shared" si="17"/>
        <v>5052.936567164179</v>
      </c>
    </row>
    <row r="14" spans="1:23">
      <c r="A14" s="1"/>
      <c r="I14" s="1"/>
      <c r="J14" s="1"/>
      <c r="K14" s="1"/>
      <c r="L14" s="1"/>
      <c r="M14" s="1"/>
      <c r="N14" s="1"/>
      <c r="O14" s="1"/>
      <c r="Q14" s="1"/>
      <c r="R14" s="1"/>
      <c r="S14" s="1"/>
      <c r="T14" s="1"/>
      <c r="U14" s="1"/>
      <c r="V14" s="1"/>
      <c r="W14" s="1"/>
    </row>
    <row r="15" spans="1:23">
      <c r="A15" s="1">
        <f>IF('Eval Usage'!E19=1,'Eval Usage'!H19,0)</f>
        <v>451</v>
      </c>
      <c r="B15" s="1">
        <f>IF('Eval Usage'!E19=1,'Eval Usage'!I19,0)</f>
        <v>1012696</v>
      </c>
      <c r="C15" s="1">
        <f>IF('Eval Usage'!E19=1,'Eval Usage'!J19,0)</f>
        <v>236988</v>
      </c>
      <c r="D15" s="1">
        <f>IF('Eval Usage'!E19=1,'Eval Usage'!K19,0)</f>
        <v>1249684</v>
      </c>
      <c r="E15" s="1">
        <f t="shared" ref="E15:E22" si="18">IF(A15&gt;0,B15/A15,0)</f>
        <v>2245.4456762749446</v>
      </c>
      <c r="F15" s="1">
        <f t="shared" ref="F15:F22" si="19">IF(A15&gt;0,C15/A15,0)</f>
        <v>525.47228381374725</v>
      </c>
      <c r="G15" s="1">
        <f t="shared" ref="G15:G22" si="20">IF(A15&gt;0,D15/A15,0)</f>
        <v>2770.9179600886919</v>
      </c>
      <c r="I15" s="1">
        <f>IF('Eval Usage'!E19=2,'Eval Usage'!H19,0)</f>
        <v>0</v>
      </c>
      <c r="J15" s="1">
        <f>IF('Eval Usage'!E19=2,'Eval Usage'!I19,0)</f>
        <v>0</v>
      </c>
      <c r="K15" s="1">
        <f>IF('Eval Usage'!E19=2,'Eval Usage'!J19,0)</f>
        <v>0</v>
      </c>
      <c r="L15" s="1">
        <f>IF('Eval Usage'!E19=2,'Eval Usage'!K19,0)</f>
        <v>0</v>
      </c>
      <c r="M15" s="1">
        <f t="shared" ref="M15:M22" si="21">IF(I15&gt;0,J15/I15,0)</f>
        <v>0</v>
      </c>
      <c r="N15" s="1">
        <f t="shared" ref="N15:N22" si="22">IF(I15&gt;0,K15/I15,0)</f>
        <v>0</v>
      </c>
      <c r="O15" s="1">
        <f t="shared" ref="O15:O22" si="23">IF(I15&gt;0,L15/I15,0)</f>
        <v>0</v>
      </c>
      <c r="Q15" s="1">
        <f>IF('Eval Usage'!E19=3,'Eval Usage'!H19,0)</f>
        <v>0</v>
      </c>
      <c r="R15" s="1">
        <f>IF('Eval Usage'!E19=3,'Eval Usage'!I19,0)</f>
        <v>0</v>
      </c>
      <c r="S15" s="1">
        <f>IF('Eval Usage'!E19=3,'Eval Usage'!J19,0)</f>
        <v>0</v>
      </c>
      <c r="T15" s="1">
        <f>IF('Eval Usage'!E19=3,'Eval Usage'!K19,0)</f>
        <v>0</v>
      </c>
      <c r="U15" s="1">
        <f t="shared" ref="U15:U22" si="24">IF(Q15&gt;0,R15/Q15,0)</f>
        <v>0</v>
      </c>
      <c r="V15" s="1">
        <f t="shared" ref="V15:V22" si="25">IF(Q15&gt;0,S15/Q15,0)</f>
        <v>0</v>
      </c>
      <c r="W15" s="1">
        <f t="shared" ref="W15:W22" si="26">IF(Q15&gt;0,T15/Q15,0)</f>
        <v>0</v>
      </c>
    </row>
    <row r="16" spans="1:23">
      <c r="A16" s="1">
        <f>IF('Eval Usage'!E21=1,'Eval Usage'!H21,0)</f>
        <v>0</v>
      </c>
      <c r="B16" s="1">
        <f>IF('Eval Usage'!E21=1,'Eval Usage'!I21,0)</f>
        <v>0</v>
      </c>
      <c r="C16" s="1">
        <f>IF('Eval Usage'!E21=1,'Eval Usage'!J21,0)</f>
        <v>0</v>
      </c>
      <c r="D16" s="1">
        <f>IF('Eval Usage'!E21=1,'Eval Usage'!K21,0)</f>
        <v>0</v>
      </c>
      <c r="E16" s="1">
        <f t="shared" si="18"/>
        <v>0</v>
      </c>
      <c r="F16" s="1">
        <f t="shared" si="19"/>
        <v>0</v>
      </c>
      <c r="G16" s="1">
        <f t="shared" si="20"/>
        <v>0</v>
      </c>
      <c r="I16" s="1">
        <f>IF('Eval Usage'!E21=2,'Eval Usage'!H21,0)</f>
        <v>448</v>
      </c>
      <c r="J16" s="1">
        <f>IF('Eval Usage'!E21=2,'Eval Usage'!I21,0)</f>
        <v>2006944</v>
      </c>
      <c r="K16" s="1">
        <f>IF('Eval Usage'!E21=2,'Eval Usage'!J21,0)</f>
        <v>334207</v>
      </c>
      <c r="L16" s="1">
        <f>IF('Eval Usage'!E21=2,'Eval Usage'!K21,0)</f>
        <v>2341151</v>
      </c>
      <c r="M16" s="1">
        <f t="shared" si="21"/>
        <v>4479.7857142857147</v>
      </c>
      <c r="N16" s="1">
        <f t="shared" si="22"/>
        <v>745.99776785714289</v>
      </c>
      <c r="O16" s="1">
        <f t="shared" si="23"/>
        <v>5225.7834821428569</v>
      </c>
      <c r="Q16" s="1">
        <f>IF('Eval Usage'!E21=3,'Eval Usage'!H21,0)</f>
        <v>0</v>
      </c>
      <c r="R16" s="1">
        <f>IF('Eval Usage'!E21=3,'Eval Usage'!I21,0)</f>
        <v>0</v>
      </c>
      <c r="S16" s="1">
        <f>IF('Eval Usage'!E21=3,'Eval Usage'!J21,0)</f>
        <v>0</v>
      </c>
      <c r="T16" s="1">
        <f>IF('Eval Usage'!E21=3,'Eval Usage'!K21,0)</f>
        <v>0</v>
      </c>
      <c r="U16" s="1">
        <f t="shared" si="24"/>
        <v>0</v>
      </c>
      <c r="V16" s="1">
        <f t="shared" si="25"/>
        <v>0</v>
      </c>
      <c r="W16" s="1">
        <f t="shared" si="26"/>
        <v>0</v>
      </c>
    </row>
    <row r="17" spans="1:23">
      <c r="A17" s="1">
        <f>IF('Eval Usage'!E22=1,'Eval Usage'!H22,0)</f>
        <v>0</v>
      </c>
      <c r="B17" s="1">
        <f>IF('Eval Usage'!E22=1,'Eval Usage'!I22,0)</f>
        <v>0</v>
      </c>
      <c r="C17" s="1">
        <f>IF('Eval Usage'!E22=1,'Eval Usage'!J22,0)</f>
        <v>0</v>
      </c>
      <c r="D17" s="1">
        <f>IF('Eval Usage'!E22=1,'Eval Usage'!K22,0)</f>
        <v>0</v>
      </c>
      <c r="E17" s="1">
        <f t="shared" si="18"/>
        <v>0</v>
      </c>
      <c r="F17" s="1">
        <f t="shared" si="19"/>
        <v>0</v>
      </c>
      <c r="G17" s="1">
        <f t="shared" si="20"/>
        <v>0</v>
      </c>
      <c r="I17" s="1">
        <f>IF('Eval Usage'!E22=2,'Eval Usage'!H22,0)</f>
        <v>0</v>
      </c>
      <c r="J17" s="1">
        <f>IF('Eval Usage'!E22=2,'Eval Usage'!I22,0)</f>
        <v>0</v>
      </c>
      <c r="K17" s="1">
        <f>IF('Eval Usage'!E22=2,'Eval Usage'!J22,0)</f>
        <v>0</v>
      </c>
      <c r="L17" s="1">
        <f>IF('Eval Usage'!E22=2,'Eval Usage'!K22,0)</f>
        <v>0</v>
      </c>
      <c r="M17" s="1">
        <f t="shared" si="21"/>
        <v>0</v>
      </c>
      <c r="N17" s="1">
        <f t="shared" si="22"/>
        <v>0</v>
      </c>
      <c r="O17" s="1">
        <f t="shared" si="23"/>
        <v>0</v>
      </c>
      <c r="Q17" s="1">
        <f>IF('Eval Usage'!E22=3,'Eval Usage'!H22,0)</f>
        <v>846</v>
      </c>
      <c r="R17" s="1">
        <f>IF('Eval Usage'!E22=3,'Eval Usage'!I22,0)</f>
        <v>3531854</v>
      </c>
      <c r="S17" s="1">
        <f>IF('Eval Usage'!E22=3,'Eval Usage'!J22,0)</f>
        <v>544814</v>
      </c>
      <c r="T17" s="1">
        <f>IF('Eval Usage'!E22=3,'Eval Usage'!K22,0)</f>
        <v>4076668</v>
      </c>
      <c r="U17" s="1">
        <f t="shared" si="24"/>
        <v>4174.7683215130028</v>
      </c>
      <c r="V17" s="1">
        <f t="shared" si="25"/>
        <v>643.98817966903073</v>
      </c>
      <c r="W17" s="1">
        <f t="shared" si="26"/>
        <v>4818.7565011820334</v>
      </c>
    </row>
    <row r="18" spans="1:23">
      <c r="A18" s="1">
        <f>IF('Eval Usage'!E23=1,'Eval Usage'!H23,0)</f>
        <v>0</v>
      </c>
      <c r="B18" s="1">
        <f>IF('Eval Usage'!E23=1,'Eval Usage'!I23,0)</f>
        <v>0</v>
      </c>
      <c r="C18" s="1">
        <f>IF('Eval Usage'!E23=1,'Eval Usage'!J23,0)</f>
        <v>0</v>
      </c>
      <c r="D18" s="1">
        <f>IF('Eval Usage'!E23=1,'Eval Usage'!K23,0)</f>
        <v>0</v>
      </c>
      <c r="E18" s="1">
        <f t="shared" si="18"/>
        <v>0</v>
      </c>
      <c r="F18" s="1">
        <f t="shared" si="19"/>
        <v>0</v>
      </c>
      <c r="G18" s="1">
        <f t="shared" si="20"/>
        <v>0</v>
      </c>
      <c r="I18" s="1">
        <f>IF('Eval Usage'!E23=2,'Eval Usage'!H23,0)</f>
        <v>304</v>
      </c>
      <c r="J18" s="1">
        <f>IF('Eval Usage'!E23=2,'Eval Usage'!I23,0)</f>
        <v>1320699</v>
      </c>
      <c r="K18" s="1">
        <f>IF('Eval Usage'!E23=2,'Eval Usage'!J23,0)</f>
        <v>215205</v>
      </c>
      <c r="L18" s="1">
        <f>IF('Eval Usage'!E23=2,'Eval Usage'!K23,0)</f>
        <v>1535904</v>
      </c>
      <c r="M18" s="1">
        <f t="shared" si="21"/>
        <v>4344.4046052631575</v>
      </c>
      <c r="N18" s="1">
        <f t="shared" si="22"/>
        <v>707.91118421052636</v>
      </c>
      <c r="O18" s="1">
        <f t="shared" si="23"/>
        <v>5052.3157894736842</v>
      </c>
      <c r="Q18" s="1">
        <f>IF('Eval Usage'!E23=3,'Eval Usage'!H23,0)</f>
        <v>0</v>
      </c>
      <c r="R18" s="1">
        <f>IF('Eval Usage'!E23=3,'Eval Usage'!I23,0)</f>
        <v>0</v>
      </c>
      <c r="S18" s="1">
        <f>IF('Eval Usage'!E23=3,'Eval Usage'!J23,0)</f>
        <v>0</v>
      </c>
      <c r="T18" s="1">
        <f>IF('Eval Usage'!E23=3,'Eval Usage'!K23,0)</f>
        <v>0</v>
      </c>
      <c r="U18" s="1">
        <f t="shared" si="24"/>
        <v>0</v>
      </c>
      <c r="V18" s="1">
        <f t="shared" si="25"/>
        <v>0</v>
      </c>
      <c r="W18" s="1">
        <f t="shared" si="26"/>
        <v>0</v>
      </c>
    </row>
    <row r="19" spans="1:23">
      <c r="A19" s="1">
        <f>IF('Eval Usage'!E24=1,'Eval Usage'!H24,0)</f>
        <v>0</v>
      </c>
      <c r="B19" s="1">
        <f>IF('Eval Usage'!E24=1,'Eval Usage'!I24,0)</f>
        <v>0</v>
      </c>
      <c r="C19" s="1">
        <f>IF('Eval Usage'!E24=1,'Eval Usage'!J24,0)</f>
        <v>0</v>
      </c>
      <c r="D19" s="1">
        <f>IF('Eval Usage'!E24=1,'Eval Usage'!K24,0)</f>
        <v>0</v>
      </c>
      <c r="E19" s="1">
        <f t="shared" si="18"/>
        <v>0</v>
      </c>
      <c r="F19" s="1">
        <f t="shared" si="19"/>
        <v>0</v>
      </c>
      <c r="G19" s="1">
        <f t="shared" si="20"/>
        <v>0</v>
      </c>
      <c r="I19" s="1">
        <f>IF('Eval Usage'!E24=2,'Eval Usage'!H24,0)</f>
        <v>0</v>
      </c>
      <c r="J19" s="1">
        <f>IF('Eval Usage'!E24=2,'Eval Usage'!I24,0)</f>
        <v>0</v>
      </c>
      <c r="K19" s="1">
        <f>IF('Eval Usage'!E24=2,'Eval Usage'!J24,0)</f>
        <v>0</v>
      </c>
      <c r="L19" s="1">
        <f>IF('Eval Usage'!E24=2,'Eval Usage'!K24,0)</f>
        <v>0</v>
      </c>
      <c r="M19" s="1">
        <f t="shared" si="21"/>
        <v>0</v>
      </c>
      <c r="N19" s="1">
        <f t="shared" si="22"/>
        <v>0</v>
      </c>
      <c r="O19" s="1">
        <f t="shared" si="23"/>
        <v>0</v>
      </c>
      <c r="Q19" s="1">
        <f>IF('Eval Usage'!E24=3,'Eval Usage'!H24,0)</f>
        <v>1009</v>
      </c>
      <c r="R19" s="1">
        <f>IF('Eval Usage'!E24=3,'Eval Usage'!I24,0)</f>
        <v>4177058</v>
      </c>
      <c r="S19" s="1">
        <f>IF('Eval Usage'!E24=3,'Eval Usage'!J24,0)</f>
        <v>658709</v>
      </c>
      <c r="T19" s="1">
        <f>IF('Eval Usage'!E24=3,'Eval Usage'!K24,0)</f>
        <v>4835767</v>
      </c>
      <c r="U19" s="1">
        <f t="shared" si="24"/>
        <v>4139.7998017839445</v>
      </c>
      <c r="V19" s="1">
        <f t="shared" si="25"/>
        <v>652.8334985133796</v>
      </c>
      <c r="W19" s="1">
        <f t="shared" si="26"/>
        <v>4792.6333002973242</v>
      </c>
    </row>
    <row r="20" spans="1:23">
      <c r="A20" s="1">
        <f>IF('Eval Usage'!E25=1,'Eval Usage'!H25,0)</f>
        <v>0</v>
      </c>
      <c r="B20" s="1">
        <f>IF('Eval Usage'!E25=1,'Eval Usage'!I25,0)</f>
        <v>0</v>
      </c>
      <c r="C20" s="1">
        <f>IF('Eval Usage'!E25=1,'Eval Usage'!J25,0)</f>
        <v>0</v>
      </c>
      <c r="D20" s="1">
        <f>IF('Eval Usage'!E25=1,'Eval Usage'!K25,0)</f>
        <v>0</v>
      </c>
      <c r="E20" s="1">
        <f t="shared" si="18"/>
        <v>0</v>
      </c>
      <c r="F20" s="1">
        <f t="shared" si="19"/>
        <v>0</v>
      </c>
      <c r="G20" s="1">
        <f t="shared" si="20"/>
        <v>0</v>
      </c>
      <c r="I20" s="1">
        <f>IF('Eval Usage'!E25=2,'Eval Usage'!H25,0)</f>
        <v>0</v>
      </c>
      <c r="J20" s="1">
        <f>IF('Eval Usage'!E25=2,'Eval Usage'!I25,0)</f>
        <v>0</v>
      </c>
      <c r="K20" s="1">
        <f>IF('Eval Usage'!E25=2,'Eval Usage'!J25,0)</f>
        <v>0</v>
      </c>
      <c r="L20" s="1">
        <f>IF('Eval Usage'!E25=2,'Eval Usage'!K25,0)</f>
        <v>0</v>
      </c>
      <c r="M20" s="1">
        <f t="shared" si="21"/>
        <v>0</v>
      </c>
      <c r="N20" s="1">
        <f t="shared" si="22"/>
        <v>0</v>
      </c>
      <c r="O20" s="1">
        <f t="shared" si="23"/>
        <v>0</v>
      </c>
      <c r="Q20" s="1">
        <f>IF('Eval Usage'!E25=3,'Eval Usage'!H25,0)</f>
        <v>959</v>
      </c>
      <c r="R20" s="1">
        <f>IF('Eval Usage'!E25=3,'Eval Usage'!I25,0)</f>
        <v>3976276</v>
      </c>
      <c r="S20" s="1">
        <f>IF('Eval Usage'!E25=3,'Eval Usage'!J25,0)</f>
        <v>513531</v>
      </c>
      <c r="T20" s="1">
        <f>IF('Eval Usage'!E25=3,'Eval Usage'!K25,0)</f>
        <v>4489807</v>
      </c>
      <c r="U20" s="1">
        <f t="shared" si="24"/>
        <v>4146.2732012513034</v>
      </c>
      <c r="V20" s="1">
        <f t="shared" si="25"/>
        <v>535.48592283628784</v>
      </c>
      <c r="W20" s="1">
        <f t="shared" si="26"/>
        <v>4681.7591240875909</v>
      </c>
    </row>
    <row r="21" spans="1:23">
      <c r="A21" s="1">
        <f>IF('Eval Usage'!E26=1,'Eval Usage'!H26,0)</f>
        <v>0</v>
      </c>
      <c r="B21" s="1">
        <f>IF('Eval Usage'!E26=1,'Eval Usage'!I26,0)</f>
        <v>0</v>
      </c>
      <c r="C21" s="1">
        <f>IF('Eval Usage'!E26=1,'Eval Usage'!J26,0)</f>
        <v>0</v>
      </c>
      <c r="D21" s="1">
        <f>IF('Eval Usage'!E26=1,'Eval Usage'!K26,0)</f>
        <v>0</v>
      </c>
      <c r="E21" s="1">
        <f t="shared" si="18"/>
        <v>0</v>
      </c>
      <c r="F21" s="1">
        <f t="shared" si="19"/>
        <v>0</v>
      </c>
      <c r="G21" s="1">
        <f t="shared" si="20"/>
        <v>0</v>
      </c>
      <c r="I21" s="1">
        <f>IF('Eval Usage'!E26=2,'Eval Usage'!H26,0)</f>
        <v>665</v>
      </c>
      <c r="J21" s="1">
        <f>IF('Eval Usage'!E26=2,'Eval Usage'!I26,0)</f>
        <v>3029514</v>
      </c>
      <c r="K21" s="1">
        <f>IF('Eval Usage'!E26=2,'Eval Usage'!J26,0)</f>
        <v>451190</v>
      </c>
      <c r="L21" s="1">
        <f>IF('Eval Usage'!E26=2,'Eval Usage'!K26,0)</f>
        <v>3480704</v>
      </c>
      <c r="M21" s="1">
        <f t="shared" si="21"/>
        <v>4555.6601503759402</v>
      </c>
      <c r="N21" s="1">
        <f t="shared" si="22"/>
        <v>678.48120300751884</v>
      </c>
      <c r="O21" s="1">
        <f t="shared" si="23"/>
        <v>5234.1413533834584</v>
      </c>
      <c r="Q21" s="1">
        <f>IF('Eval Usage'!E26=3,'Eval Usage'!H26,0)</f>
        <v>0</v>
      </c>
      <c r="R21" s="1">
        <f>IF('Eval Usage'!E26=3,'Eval Usage'!I26,0)</f>
        <v>0</v>
      </c>
      <c r="S21" s="1">
        <f>IF('Eval Usage'!E26=3,'Eval Usage'!J26,0)</f>
        <v>0</v>
      </c>
      <c r="T21" s="1">
        <f>IF('Eval Usage'!E26=3,'Eval Usage'!K26,0)</f>
        <v>0</v>
      </c>
      <c r="U21" s="1">
        <f t="shared" si="24"/>
        <v>0</v>
      </c>
      <c r="V21" s="1">
        <f t="shared" si="25"/>
        <v>0</v>
      </c>
      <c r="W21" s="1">
        <f t="shared" si="26"/>
        <v>0</v>
      </c>
    </row>
    <row r="22" spans="1:23">
      <c r="A22" s="1">
        <f>IF('Eval Usage'!E27=1,'Eval Usage'!H27,0)</f>
        <v>0</v>
      </c>
      <c r="B22" s="1">
        <f>IF('Eval Usage'!E27=1,'Eval Usage'!I27,0)</f>
        <v>0</v>
      </c>
      <c r="C22" s="1">
        <f>IF('Eval Usage'!E27=1,'Eval Usage'!J27,0)</f>
        <v>0</v>
      </c>
      <c r="D22" s="1">
        <f>IF('Eval Usage'!E27=1,'Eval Usage'!K27,0)</f>
        <v>0</v>
      </c>
      <c r="E22" s="1">
        <f t="shared" si="18"/>
        <v>0</v>
      </c>
      <c r="F22" s="1">
        <f t="shared" si="19"/>
        <v>0</v>
      </c>
      <c r="G22" s="1">
        <f t="shared" si="20"/>
        <v>0</v>
      </c>
      <c r="I22" s="1">
        <f>IF('Eval Usage'!E27=2,'Eval Usage'!H27,0)</f>
        <v>0</v>
      </c>
      <c r="J22" s="1">
        <f>IF('Eval Usage'!E27=2,'Eval Usage'!I27,0)</f>
        <v>0</v>
      </c>
      <c r="K22" s="1">
        <f>IF('Eval Usage'!E27=2,'Eval Usage'!J27,0)</f>
        <v>0</v>
      </c>
      <c r="L22" s="1">
        <f>IF('Eval Usage'!E27=2,'Eval Usage'!K27,0)</f>
        <v>0</v>
      </c>
      <c r="M22" s="1">
        <f t="shared" si="21"/>
        <v>0</v>
      </c>
      <c r="N22" s="1">
        <f t="shared" si="22"/>
        <v>0</v>
      </c>
      <c r="O22" s="1">
        <f t="shared" si="23"/>
        <v>0</v>
      </c>
      <c r="Q22" s="1">
        <f>IF('Eval Usage'!E27=3,'Eval Usage'!H27,0)</f>
        <v>1318</v>
      </c>
      <c r="R22" s="1">
        <f>IF('Eval Usage'!E27=3,'Eval Usage'!I27,0)</f>
        <v>5600389</v>
      </c>
      <c r="S22" s="1">
        <f>IF('Eval Usage'!E27=3,'Eval Usage'!J27,0)</f>
        <v>874223</v>
      </c>
      <c r="T22" s="1">
        <f>IF('Eval Usage'!E27=3,'Eval Usage'!K27,0)</f>
        <v>6474612</v>
      </c>
      <c r="U22" s="1">
        <f t="shared" si="24"/>
        <v>4249.1570561456756</v>
      </c>
      <c r="V22" s="1">
        <f t="shared" si="25"/>
        <v>663.29514415781489</v>
      </c>
      <c r="W22" s="1">
        <f t="shared" si="26"/>
        <v>4912.4522003034899</v>
      </c>
    </row>
    <row r="23" spans="1:23">
      <c r="A23" s="1">
        <f>IF('Eval Usage'!E28=1,'Eval Usage'!H28,0)</f>
        <v>0</v>
      </c>
      <c r="B23" s="1">
        <f>IF('Eval Usage'!E28=1,'Eval Usage'!I28,0)</f>
        <v>0</v>
      </c>
      <c r="C23" s="1">
        <f>IF('Eval Usage'!E28=1,'Eval Usage'!J28,0)</f>
        <v>0</v>
      </c>
      <c r="D23" s="1">
        <f>IF('Eval Usage'!E28=1,'Eval Usage'!K28,0)</f>
        <v>0</v>
      </c>
      <c r="E23" s="1">
        <f t="shared" ref="E23:E24" si="27">IF(A23&gt;0,B23/A23,0)</f>
        <v>0</v>
      </c>
      <c r="F23" s="1">
        <f t="shared" ref="F23:F24" si="28">IF(A23&gt;0,C23/A23,0)</f>
        <v>0</v>
      </c>
      <c r="G23" s="1">
        <f t="shared" ref="G23:G24" si="29">IF(A23&gt;0,D23/A23,0)</f>
        <v>0</v>
      </c>
      <c r="I23" s="1">
        <f>IF('Eval Usage'!E28=2,'Eval Usage'!H28,0)</f>
        <v>849</v>
      </c>
      <c r="J23" s="1">
        <f>IF('Eval Usage'!E28=2,'Eval Usage'!I28,0)</f>
        <v>3762689</v>
      </c>
      <c r="K23" s="1">
        <f>IF('Eval Usage'!E28=2,'Eval Usage'!J28,0)</f>
        <v>616776</v>
      </c>
      <c r="L23" s="1">
        <f>IF('Eval Usage'!E28=2,'Eval Usage'!K28,0)</f>
        <v>4379465</v>
      </c>
      <c r="M23" s="1">
        <f t="shared" ref="M23:M24" si="30">IF(I23&gt;0,J23/I23,0)</f>
        <v>4431.9069493521793</v>
      </c>
      <c r="N23" s="1">
        <f t="shared" ref="N23:N24" si="31">IF(I23&gt;0,K23/I23,0)</f>
        <v>726.47349823321554</v>
      </c>
      <c r="O23" s="1">
        <f t="shared" ref="O23:O24" si="32">IF(I23&gt;0,L23/I23,0)</f>
        <v>5158.3804475853949</v>
      </c>
      <c r="Q23" s="1">
        <f>IF('Eval Usage'!E28=3,'Eval Usage'!H28,0)</f>
        <v>0</v>
      </c>
      <c r="R23" s="1">
        <f>IF('Eval Usage'!E28=3,'Eval Usage'!I28,0)</f>
        <v>0</v>
      </c>
      <c r="S23" s="1">
        <f>IF('Eval Usage'!E28=3,'Eval Usage'!J28,0)</f>
        <v>0</v>
      </c>
      <c r="T23" s="1">
        <f>IF('Eval Usage'!E28=3,'Eval Usage'!K28,0)</f>
        <v>0</v>
      </c>
      <c r="U23" s="1">
        <f t="shared" ref="U23:U24" si="33">IF(Q23&gt;0,R23/Q23,0)</f>
        <v>0</v>
      </c>
      <c r="V23" s="1">
        <f t="shared" ref="V23:V24" si="34">IF(Q23&gt;0,S23/Q23,0)</f>
        <v>0</v>
      </c>
      <c r="W23" s="1">
        <f t="shared" ref="W23:W24" si="35">IF(Q23&gt;0,T23/Q23,0)</f>
        <v>0</v>
      </c>
    </row>
    <row r="24" spans="1:23">
      <c r="A24" s="1">
        <f>IF('Eval Usage'!E29=1,'Eval Usage'!H29,0)</f>
        <v>0</v>
      </c>
      <c r="B24" s="1">
        <f>IF('Eval Usage'!E29=1,'Eval Usage'!I29,0)</f>
        <v>0</v>
      </c>
      <c r="C24" s="1">
        <f>IF('Eval Usage'!E29=1,'Eval Usage'!J29,0)</f>
        <v>0</v>
      </c>
      <c r="D24" s="1">
        <f>IF('Eval Usage'!E29=1,'Eval Usage'!K29,0)</f>
        <v>0</v>
      </c>
      <c r="E24" s="1">
        <f t="shared" si="27"/>
        <v>0</v>
      </c>
      <c r="F24" s="1">
        <f t="shared" si="28"/>
        <v>0</v>
      </c>
      <c r="G24" s="1">
        <f t="shared" si="29"/>
        <v>0</v>
      </c>
      <c r="I24" s="1">
        <f>IF('Eval Usage'!E29=2,'Eval Usage'!H29,0)</f>
        <v>0</v>
      </c>
      <c r="J24" s="1">
        <f>IF('Eval Usage'!E29=2,'Eval Usage'!I29,0)</f>
        <v>0</v>
      </c>
      <c r="K24" s="1">
        <f>IF('Eval Usage'!E29=2,'Eval Usage'!J29,0)</f>
        <v>0</v>
      </c>
      <c r="L24" s="1">
        <f>IF('Eval Usage'!E29=2,'Eval Usage'!K29,0)</f>
        <v>0</v>
      </c>
      <c r="M24" s="1">
        <f t="shared" si="30"/>
        <v>0</v>
      </c>
      <c r="N24" s="1">
        <f t="shared" si="31"/>
        <v>0</v>
      </c>
      <c r="O24" s="1">
        <f t="shared" si="32"/>
        <v>0</v>
      </c>
      <c r="Q24" s="1">
        <f>IF('Eval Usage'!E29=3,'Eval Usage'!H29,0)</f>
        <v>1162</v>
      </c>
      <c r="R24" s="1">
        <f>IF('Eval Usage'!E29=3,'Eval Usage'!I29,0)</f>
        <v>4831972</v>
      </c>
      <c r="S24" s="1">
        <f>IF('Eval Usage'!E29=3,'Eval Usage'!J29,0)</f>
        <v>732661</v>
      </c>
      <c r="T24" s="1">
        <f>IF('Eval Usage'!E29=3,'Eval Usage'!K29,0)</f>
        <v>5564633</v>
      </c>
      <c r="U24" s="1">
        <f t="shared" si="33"/>
        <v>4158.3235800344237</v>
      </c>
      <c r="V24" s="1">
        <f t="shared" si="34"/>
        <v>630.51721170395865</v>
      </c>
      <c r="W24" s="1">
        <f t="shared" si="35"/>
        <v>4788.840791738382</v>
      </c>
    </row>
    <row r="25" spans="1:23">
      <c r="A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W25" s="1"/>
    </row>
    <row r="26" spans="1:23">
      <c r="A26" s="1">
        <f>IF('Eval Usage'!E31=1,'Eval Usage'!H31,0)</f>
        <v>367</v>
      </c>
      <c r="B26" s="1">
        <f>IF('Eval Usage'!E31=1,'Eval Usage'!I31,0)</f>
        <v>818699</v>
      </c>
      <c r="C26" s="1">
        <f>IF('Eval Usage'!E31=1,'Eval Usage'!J31,0)</f>
        <v>217156</v>
      </c>
      <c r="D26" s="1">
        <f>IF('Eval Usage'!E31=1,'Eval Usage'!K31,0)</f>
        <v>1035855</v>
      </c>
      <c r="E26" s="1">
        <f t="shared" ref="E26:E33" si="36">IF(A26&gt;0,B26/A26,0)</f>
        <v>2230.7874659400545</v>
      </c>
      <c r="F26" s="1">
        <f t="shared" ref="F26:F33" si="37">IF(A26&gt;0,C26/A26,0)</f>
        <v>591.70572207084467</v>
      </c>
      <c r="G26" s="1">
        <f t="shared" ref="G26:G33" si="38">IF(A26&gt;0,D26/A26,0)</f>
        <v>2822.4931880108993</v>
      </c>
      <c r="I26" s="1">
        <f>IF('Eval Usage'!E31=2,'Eval Usage'!H31,0)</f>
        <v>0</v>
      </c>
      <c r="J26" s="1">
        <f>IF('Eval Usage'!E31=2,'Eval Usage'!I31,0)</f>
        <v>0</v>
      </c>
      <c r="K26" s="1">
        <f>IF('Eval Usage'!E31=2,'Eval Usage'!J31,0)</f>
        <v>0</v>
      </c>
      <c r="L26" s="1">
        <f>IF('Eval Usage'!E31=2,'Eval Usage'!K31,0)</f>
        <v>0</v>
      </c>
      <c r="M26" s="1">
        <f t="shared" ref="M26:M33" si="39">IF(I26&gt;0,J26/I26,0)</f>
        <v>0</v>
      </c>
      <c r="N26" s="1">
        <f t="shared" ref="N26:N33" si="40">IF(I26&gt;0,K26/I26,0)</f>
        <v>0</v>
      </c>
      <c r="O26" s="1">
        <f t="shared" ref="O26:O33" si="41">IF(I26&gt;0,L26/I26,0)</f>
        <v>0</v>
      </c>
      <c r="Q26" s="1">
        <f>IF('Eval Usage'!E31=3,'Eval Usage'!H31,0)</f>
        <v>0</v>
      </c>
      <c r="R26" s="1">
        <f>IF('Eval Usage'!E31=3,'Eval Usage'!I31,0)</f>
        <v>0</v>
      </c>
      <c r="S26" s="1">
        <f>IF('Eval Usage'!E31=3,'Eval Usage'!J31,0)</f>
        <v>0</v>
      </c>
      <c r="T26" s="1">
        <f>IF('Eval Usage'!E31=3,'Eval Usage'!K31,0)</f>
        <v>0</v>
      </c>
      <c r="U26" s="1">
        <f t="shared" ref="U26:U33" si="42">IF(Q26&gt;0,R26/Q26,0)</f>
        <v>0</v>
      </c>
      <c r="V26" s="1">
        <f t="shared" ref="V26:V33" si="43">IF(Q26&gt;0,S26/Q26,0)</f>
        <v>0</v>
      </c>
      <c r="W26" s="1">
        <f t="shared" ref="W26:W33" si="44">IF(Q26&gt;0,T26/Q26,0)</f>
        <v>0</v>
      </c>
    </row>
    <row r="27" spans="1:23">
      <c r="A27" s="1">
        <f>IF('Eval Usage'!E33=1,'Eval Usage'!H33,0)</f>
        <v>0</v>
      </c>
      <c r="B27" s="1">
        <f>IF('Eval Usage'!E33=1,'Eval Usage'!I33,0)</f>
        <v>0</v>
      </c>
      <c r="C27" s="1">
        <f>IF('Eval Usage'!E33=1,'Eval Usage'!J33,0)</f>
        <v>0</v>
      </c>
      <c r="D27" s="1">
        <f>IF('Eval Usage'!E33=1,'Eval Usage'!K33,0)</f>
        <v>0</v>
      </c>
      <c r="E27" s="1">
        <f t="shared" si="36"/>
        <v>0</v>
      </c>
      <c r="F27" s="1">
        <f t="shared" si="37"/>
        <v>0</v>
      </c>
      <c r="G27" s="1">
        <f t="shared" si="38"/>
        <v>0</v>
      </c>
      <c r="I27" s="1">
        <f>IF('Eval Usage'!E33=2,'Eval Usage'!H33,0)</f>
        <v>388</v>
      </c>
      <c r="J27" s="1">
        <f>IF('Eval Usage'!E33=2,'Eval Usage'!I33,0)</f>
        <v>1733698</v>
      </c>
      <c r="K27" s="1">
        <f>IF('Eval Usage'!E33=2,'Eval Usage'!J33,0)</f>
        <v>342816</v>
      </c>
      <c r="L27" s="1">
        <f>IF('Eval Usage'!E33=2,'Eval Usage'!K33,0)</f>
        <v>2076514</v>
      </c>
      <c r="M27" s="1">
        <f t="shared" si="39"/>
        <v>4468.2938144329901</v>
      </c>
      <c r="N27" s="1">
        <f t="shared" si="40"/>
        <v>883.54639175257728</v>
      </c>
      <c r="O27" s="1">
        <f t="shared" si="41"/>
        <v>5351.8402061855668</v>
      </c>
      <c r="Q27" s="1">
        <f>IF('Eval Usage'!E33=3,'Eval Usage'!H33,0)</f>
        <v>0</v>
      </c>
      <c r="R27" s="1">
        <f>IF('Eval Usage'!E33=3,'Eval Usage'!I33,0)</f>
        <v>0</v>
      </c>
      <c r="S27" s="1">
        <f>IF('Eval Usage'!E33=3,'Eval Usage'!J33,0)</f>
        <v>0</v>
      </c>
      <c r="T27" s="1">
        <f>IF('Eval Usage'!E33=3,'Eval Usage'!K33,0)</f>
        <v>0</v>
      </c>
      <c r="U27" s="1">
        <f t="shared" si="42"/>
        <v>0</v>
      </c>
      <c r="V27" s="1">
        <f t="shared" si="43"/>
        <v>0</v>
      </c>
      <c r="W27" s="1">
        <f t="shared" si="44"/>
        <v>0</v>
      </c>
    </row>
    <row r="28" spans="1:23">
      <c r="A28" s="1">
        <f>IF('Eval Usage'!E34=1,'Eval Usage'!H34,0)</f>
        <v>0</v>
      </c>
      <c r="B28" s="1">
        <f>IF('Eval Usage'!E34=1,'Eval Usage'!I34,0)</f>
        <v>0</v>
      </c>
      <c r="C28" s="1">
        <f>IF('Eval Usage'!E34=1,'Eval Usage'!J34,0)</f>
        <v>0</v>
      </c>
      <c r="D28" s="1">
        <f>IF('Eval Usage'!E34=1,'Eval Usage'!K34,0)</f>
        <v>0</v>
      </c>
      <c r="E28" s="1">
        <f t="shared" si="36"/>
        <v>0</v>
      </c>
      <c r="F28" s="1">
        <f t="shared" si="37"/>
        <v>0</v>
      </c>
      <c r="G28" s="1">
        <f t="shared" si="38"/>
        <v>0</v>
      </c>
      <c r="I28" s="1">
        <f>IF('Eval Usage'!E34=2,'Eval Usage'!H34,0)</f>
        <v>0</v>
      </c>
      <c r="J28" s="1">
        <f>IF('Eval Usage'!E34=2,'Eval Usage'!I34,0)</f>
        <v>0</v>
      </c>
      <c r="K28" s="1">
        <f>IF('Eval Usage'!E34=2,'Eval Usage'!J34,0)</f>
        <v>0</v>
      </c>
      <c r="L28" s="1">
        <f>IF('Eval Usage'!E34=2,'Eval Usage'!K34,0)</f>
        <v>0</v>
      </c>
      <c r="M28" s="1">
        <f t="shared" si="39"/>
        <v>0</v>
      </c>
      <c r="N28" s="1">
        <f t="shared" si="40"/>
        <v>0</v>
      </c>
      <c r="O28" s="1">
        <f t="shared" si="41"/>
        <v>0</v>
      </c>
      <c r="Q28" s="1">
        <f>IF('Eval Usage'!E34=3,'Eval Usage'!H34,0)</f>
        <v>731</v>
      </c>
      <c r="R28" s="1">
        <f>IF('Eval Usage'!E34=3,'Eval Usage'!I34,0)</f>
        <v>3024532</v>
      </c>
      <c r="S28" s="1">
        <f>IF('Eval Usage'!E34=3,'Eval Usage'!J34,0)</f>
        <v>561877</v>
      </c>
      <c r="T28" s="1">
        <f>IF('Eval Usage'!E34=3,'Eval Usage'!K34,0)</f>
        <v>3586409</v>
      </c>
      <c r="U28" s="1">
        <f t="shared" si="42"/>
        <v>4137.5266757865938</v>
      </c>
      <c r="V28" s="1">
        <f t="shared" si="43"/>
        <v>768.64158686730502</v>
      </c>
      <c r="W28" s="1">
        <f t="shared" si="44"/>
        <v>4906.1682626538986</v>
      </c>
    </row>
    <row r="29" spans="1:23">
      <c r="A29" s="1">
        <f>IF('Eval Usage'!E35=1,'Eval Usage'!H35,0)</f>
        <v>0</v>
      </c>
      <c r="B29" s="1">
        <f>IF('Eval Usage'!E35=1,'Eval Usage'!I35,0)</f>
        <v>0</v>
      </c>
      <c r="C29" s="1">
        <f>IF('Eval Usage'!E35=1,'Eval Usage'!J35,0)</f>
        <v>0</v>
      </c>
      <c r="D29" s="1">
        <f>IF('Eval Usage'!E35=1,'Eval Usage'!K35,0)</f>
        <v>0</v>
      </c>
      <c r="E29" s="1">
        <f t="shared" si="36"/>
        <v>0</v>
      </c>
      <c r="F29" s="1">
        <f t="shared" si="37"/>
        <v>0</v>
      </c>
      <c r="G29" s="1">
        <f t="shared" si="38"/>
        <v>0</v>
      </c>
      <c r="I29" s="1">
        <f>IF('Eval Usage'!E35=2,'Eval Usage'!H35,0)</f>
        <v>179</v>
      </c>
      <c r="J29" s="1">
        <f>IF('Eval Usage'!E35=2,'Eval Usage'!I35,0)</f>
        <v>787194</v>
      </c>
      <c r="K29" s="1">
        <f>IF('Eval Usage'!E35=2,'Eval Usage'!J35,0)</f>
        <v>146701</v>
      </c>
      <c r="L29" s="1">
        <f>IF('Eval Usage'!E35=2,'Eval Usage'!K35,0)</f>
        <v>933895</v>
      </c>
      <c r="M29" s="1">
        <f t="shared" si="39"/>
        <v>4397.7318435754187</v>
      </c>
      <c r="N29" s="1">
        <f t="shared" si="40"/>
        <v>819.55865921787711</v>
      </c>
      <c r="O29" s="1">
        <f t="shared" si="41"/>
        <v>5217.2905027932957</v>
      </c>
      <c r="Q29" s="1">
        <f>IF('Eval Usage'!E35=3,'Eval Usage'!H35,0)</f>
        <v>0</v>
      </c>
      <c r="R29" s="1">
        <f>IF('Eval Usage'!E35=3,'Eval Usage'!I35,0)</f>
        <v>0</v>
      </c>
      <c r="S29" s="1">
        <f>IF('Eval Usage'!E35=3,'Eval Usage'!J35,0)</f>
        <v>0</v>
      </c>
      <c r="T29" s="1">
        <f>IF('Eval Usage'!E35=3,'Eval Usage'!K35,0)</f>
        <v>0</v>
      </c>
      <c r="U29" s="1">
        <f t="shared" si="42"/>
        <v>0</v>
      </c>
      <c r="V29" s="1">
        <f t="shared" si="43"/>
        <v>0</v>
      </c>
      <c r="W29" s="1">
        <f t="shared" si="44"/>
        <v>0</v>
      </c>
    </row>
    <row r="30" spans="1:23">
      <c r="A30" s="1">
        <f>IF('Eval Usage'!E36=1,'Eval Usage'!H36,0)</f>
        <v>0</v>
      </c>
      <c r="B30" s="1">
        <f>IF('Eval Usage'!E36=1,'Eval Usage'!I36,0)</f>
        <v>0</v>
      </c>
      <c r="C30" s="1">
        <f>IF('Eval Usage'!E36=1,'Eval Usage'!J36,0)</f>
        <v>0</v>
      </c>
      <c r="D30" s="1">
        <f>IF('Eval Usage'!E36=1,'Eval Usage'!K36,0)</f>
        <v>0</v>
      </c>
      <c r="E30" s="1">
        <f t="shared" si="36"/>
        <v>0</v>
      </c>
      <c r="F30" s="1">
        <f t="shared" si="37"/>
        <v>0</v>
      </c>
      <c r="G30" s="1">
        <f t="shared" si="38"/>
        <v>0</v>
      </c>
      <c r="I30" s="1">
        <f>IF('Eval Usage'!E36=2,'Eval Usage'!H36,0)</f>
        <v>0</v>
      </c>
      <c r="J30" s="1">
        <f>IF('Eval Usage'!E36=2,'Eval Usage'!I36,0)</f>
        <v>0</v>
      </c>
      <c r="K30" s="1">
        <f>IF('Eval Usage'!E36=2,'Eval Usage'!J36,0)</f>
        <v>0</v>
      </c>
      <c r="L30" s="1">
        <f>IF('Eval Usage'!E36=2,'Eval Usage'!K36,0)</f>
        <v>0</v>
      </c>
      <c r="M30" s="1">
        <f t="shared" si="39"/>
        <v>0</v>
      </c>
      <c r="N30" s="1">
        <f t="shared" si="40"/>
        <v>0</v>
      </c>
      <c r="O30" s="1">
        <f t="shared" si="41"/>
        <v>0</v>
      </c>
      <c r="Q30" s="1">
        <f>IF('Eval Usage'!E36=3,'Eval Usage'!H36,0)</f>
        <v>496</v>
      </c>
      <c r="R30" s="1">
        <f>IF('Eval Usage'!E36=3,'Eval Usage'!I36,0)</f>
        <v>2057125</v>
      </c>
      <c r="S30" s="1">
        <f>IF('Eval Usage'!E36=3,'Eval Usage'!J36,0)</f>
        <v>389809</v>
      </c>
      <c r="T30" s="1">
        <f>IF('Eval Usage'!E36=3,'Eval Usage'!K36,0)</f>
        <v>2446934</v>
      </c>
      <c r="U30" s="1">
        <f t="shared" si="42"/>
        <v>4147.4294354838712</v>
      </c>
      <c r="V30" s="1">
        <f t="shared" si="43"/>
        <v>785.9052419354839</v>
      </c>
      <c r="W30" s="1">
        <f t="shared" si="44"/>
        <v>4933.3346774193551</v>
      </c>
    </row>
    <row r="31" spans="1:23">
      <c r="A31" s="1">
        <f>IF('Eval Usage'!E37=1,'Eval Usage'!H37,0)</f>
        <v>0</v>
      </c>
      <c r="B31" s="1">
        <f>IF('Eval Usage'!E37=1,'Eval Usage'!I37,0)</f>
        <v>0</v>
      </c>
      <c r="C31" s="1">
        <f>IF('Eval Usage'!E37=1,'Eval Usage'!J37,0)</f>
        <v>0</v>
      </c>
      <c r="D31" s="1">
        <f>IF('Eval Usage'!E37=1,'Eval Usage'!K37,0)</f>
        <v>0</v>
      </c>
      <c r="E31" s="1">
        <f t="shared" si="36"/>
        <v>0</v>
      </c>
      <c r="F31" s="1">
        <f t="shared" si="37"/>
        <v>0</v>
      </c>
      <c r="G31" s="1">
        <f t="shared" si="38"/>
        <v>0</v>
      </c>
      <c r="I31" s="1">
        <f>IF('Eval Usage'!E37=2,'Eval Usage'!H37,0)</f>
        <v>0</v>
      </c>
      <c r="J31" s="1">
        <f>IF('Eval Usage'!E37=2,'Eval Usage'!I37,0)</f>
        <v>0</v>
      </c>
      <c r="K31" s="1">
        <f>IF('Eval Usage'!E37=2,'Eval Usage'!J37,0)</f>
        <v>0</v>
      </c>
      <c r="L31" s="1">
        <f>IF('Eval Usage'!E37=2,'Eval Usage'!K37,0)</f>
        <v>0</v>
      </c>
      <c r="M31" s="1">
        <f t="shared" si="39"/>
        <v>0</v>
      </c>
      <c r="N31" s="1">
        <f t="shared" si="40"/>
        <v>0</v>
      </c>
      <c r="O31" s="1">
        <f t="shared" si="41"/>
        <v>0</v>
      </c>
      <c r="Q31" s="1">
        <f>IF('Eval Usage'!E37=3,'Eval Usage'!H37,0)</f>
        <v>465</v>
      </c>
      <c r="R31" s="1">
        <f>IF('Eval Usage'!E37=3,'Eval Usage'!I37,0)</f>
        <v>1928707</v>
      </c>
      <c r="S31" s="1">
        <f>IF('Eval Usage'!E37=3,'Eval Usage'!J37,0)</f>
        <v>307136</v>
      </c>
      <c r="T31" s="1">
        <f>IF('Eval Usage'!E37=3,'Eval Usage'!K37,0)</f>
        <v>2235843</v>
      </c>
      <c r="U31" s="1">
        <f t="shared" si="42"/>
        <v>4147.756989247312</v>
      </c>
      <c r="V31" s="1">
        <f t="shared" si="43"/>
        <v>660.50752688172042</v>
      </c>
      <c r="W31" s="1">
        <f t="shared" si="44"/>
        <v>4808.264516129032</v>
      </c>
    </row>
    <row r="32" spans="1:23">
      <c r="A32" s="1">
        <f>IF('Eval Usage'!E38=1,'Eval Usage'!H38,0)</f>
        <v>0</v>
      </c>
      <c r="B32" s="1">
        <f>IF('Eval Usage'!E38=1,'Eval Usage'!I38,0)</f>
        <v>0</v>
      </c>
      <c r="C32" s="1">
        <f>IF('Eval Usage'!E38=1,'Eval Usage'!J38,0)</f>
        <v>0</v>
      </c>
      <c r="D32" s="1">
        <f>IF('Eval Usage'!E38=1,'Eval Usage'!K38,0)</f>
        <v>0</v>
      </c>
      <c r="E32" s="1">
        <f t="shared" si="36"/>
        <v>0</v>
      </c>
      <c r="F32" s="1">
        <f t="shared" si="37"/>
        <v>0</v>
      </c>
      <c r="G32" s="1">
        <f t="shared" si="38"/>
        <v>0</v>
      </c>
      <c r="I32" s="1">
        <f>IF('Eval Usage'!E38=2,'Eval Usage'!H38,0)</f>
        <v>203</v>
      </c>
      <c r="J32" s="1">
        <f>IF('Eval Usage'!E38=2,'Eval Usage'!I38,0)</f>
        <v>893114</v>
      </c>
      <c r="K32" s="1">
        <f>IF('Eval Usage'!E38=2,'Eval Usage'!J38,0)</f>
        <v>153897</v>
      </c>
      <c r="L32" s="1">
        <f>IF('Eval Usage'!E38=2,'Eval Usage'!K38,0)</f>
        <v>1047011</v>
      </c>
      <c r="M32" s="1">
        <f t="shared" si="39"/>
        <v>4399.5763546798025</v>
      </c>
      <c r="N32" s="1">
        <f t="shared" si="40"/>
        <v>758.11330049261085</v>
      </c>
      <c r="O32" s="1">
        <f t="shared" si="41"/>
        <v>5157.6896551724139</v>
      </c>
      <c r="Q32" s="1">
        <f>IF('Eval Usage'!E38=3,'Eval Usage'!H38,0)</f>
        <v>0</v>
      </c>
      <c r="R32" s="1">
        <f>IF('Eval Usage'!E38=3,'Eval Usage'!I38,0)</f>
        <v>0</v>
      </c>
      <c r="S32" s="1">
        <f>IF('Eval Usage'!E38=3,'Eval Usage'!J38,0)</f>
        <v>0</v>
      </c>
      <c r="T32" s="1">
        <f>IF('Eval Usage'!E38=3,'Eval Usage'!K38,0)</f>
        <v>0</v>
      </c>
      <c r="U32" s="1">
        <f t="shared" si="42"/>
        <v>0</v>
      </c>
      <c r="V32" s="1">
        <f t="shared" si="43"/>
        <v>0</v>
      </c>
      <c r="W32" s="1">
        <f t="shared" si="44"/>
        <v>0</v>
      </c>
    </row>
    <row r="33" spans="1:23">
      <c r="A33" s="1">
        <f>IF('Eval Usage'!E39=1,'Eval Usage'!H39,0)</f>
        <v>0</v>
      </c>
      <c r="B33" s="1">
        <f>IF('Eval Usage'!E39=1,'Eval Usage'!I39,0)</f>
        <v>0</v>
      </c>
      <c r="C33" s="1">
        <f>IF('Eval Usage'!E39=1,'Eval Usage'!J39,0)</f>
        <v>0</v>
      </c>
      <c r="D33" s="1">
        <f>IF('Eval Usage'!E39=1,'Eval Usage'!K39,0)</f>
        <v>0</v>
      </c>
      <c r="E33" s="1">
        <f t="shared" si="36"/>
        <v>0</v>
      </c>
      <c r="F33" s="1">
        <f t="shared" si="37"/>
        <v>0</v>
      </c>
      <c r="G33" s="1">
        <f t="shared" si="38"/>
        <v>0</v>
      </c>
      <c r="I33" s="1">
        <f>IF('Eval Usage'!E39=2,'Eval Usage'!H39,0)</f>
        <v>0</v>
      </c>
      <c r="J33" s="1">
        <f>IF('Eval Usage'!E39=2,'Eval Usage'!I39,0)</f>
        <v>0</v>
      </c>
      <c r="K33" s="1">
        <f>IF('Eval Usage'!E39=2,'Eval Usage'!J39,0)</f>
        <v>0</v>
      </c>
      <c r="L33" s="1">
        <f>IF('Eval Usage'!E39=2,'Eval Usage'!K39,0)</f>
        <v>0</v>
      </c>
      <c r="M33" s="1">
        <f t="shared" si="39"/>
        <v>0</v>
      </c>
      <c r="N33" s="1">
        <f t="shared" si="40"/>
        <v>0</v>
      </c>
      <c r="O33" s="1">
        <f t="shared" si="41"/>
        <v>0</v>
      </c>
      <c r="Q33" s="1">
        <f>IF('Eval Usage'!E39=3,'Eval Usage'!H39,0)</f>
        <v>237</v>
      </c>
      <c r="R33" s="1">
        <f>IF('Eval Usage'!E39=3,'Eval Usage'!I39,0)</f>
        <v>984352</v>
      </c>
      <c r="S33" s="1">
        <f>IF('Eval Usage'!E39=3,'Eval Usage'!J39,0)</f>
        <v>168404</v>
      </c>
      <c r="T33" s="1">
        <f>IF('Eval Usage'!E39=3,'Eval Usage'!K39,0)</f>
        <v>1152756</v>
      </c>
      <c r="U33" s="1">
        <f t="shared" si="42"/>
        <v>4153.3839662447253</v>
      </c>
      <c r="V33" s="1">
        <f t="shared" si="43"/>
        <v>710.56540084388189</v>
      </c>
      <c r="W33" s="1">
        <f t="shared" si="44"/>
        <v>4863.9493670886077</v>
      </c>
    </row>
    <row r="34" spans="1:23">
      <c r="A34" s="1">
        <f>IF('Eval Usage'!E40=1,'Eval Usage'!H40,0)</f>
        <v>0</v>
      </c>
      <c r="B34" s="1">
        <f>IF('Eval Usage'!E40=1,'Eval Usage'!I40,0)</f>
        <v>0</v>
      </c>
      <c r="C34" s="1">
        <f>IF('Eval Usage'!E40=1,'Eval Usage'!J40,0)</f>
        <v>0</v>
      </c>
      <c r="D34" s="1">
        <f>IF('Eval Usage'!E40=1,'Eval Usage'!K40,0)</f>
        <v>0</v>
      </c>
      <c r="E34" s="1">
        <f t="shared" ref="E34:E35" si="45">IF(A34&gt;0,B34/A34,0)</f>
        <v>0</v>
      </c>
      <c r="F34" s="1">
        <f t="shared" ref="F34:F35" si="46">IF(A34&gt;0,C34/A34,0)</f>
        <v>0</v>
      </c>
      <c r="G34" s="1">
        <f t="shared" ref="G34:G35" si="47">IF(A34&gt;0,D34/A34,0)</f>
        <v>0</v>
      </c>
      <c r="I34" s="1">
        <f>IF('Eval Usage'!E40=2,'Eval Usage'!H40,0)</f>
        <v>339</v>
      </c>
      <c r="J34" s="1">
        <f>IF('Eval Usage'!E40=2,'Eval Usage'!I40,0)</f>
        <v>1504733</v>
      </c>
      <c r="K34" s="1">
        <f>IF('Eval Usage'!E40=2,'Eval Usage'!J40,0)</f>
        <v>276520</v>
      </c>
      <c r="L34" s="1">
        <f>IF('Eval Usage'!E40=2,'Eval Usage'!K40,0)</f>
        <v>1781253</v>
      </c>
      <c r="M34" s="1">
        <f t="shared" ref="M34:M35" si="48">IF(I34&gt;0,J34/I34,0)</f>
        <v>4438.7404129793513</v>
      </c>
      <c r="N34" s="1">
        <f t="shared" ref="N34:N35" si="49">IF(I34&gt;0,K34/I34,0)</f>
        <v>815.69321533923301</v>
      </c>
      <c r="O34" s="1">
        <f t="shared" ref="O34:O35" si="50">IF(I34&gt;0,L34/I34,0)</f>
        <v>5254.4336283185839</v>
      </c>
      <c r="Q34" s="1">
        <f>IF('Eval Usage'!E40=3,'Eval Usage'!H40,0)</f>
        <v>0</v>
      </c>
      <c r="R34" s="1">
        <f>IF('Eval Usage'!E40=3,'Eval Usage'!I40,0)</f>
        <v>0</v>
      </c>
      <c r="S34" s="1">
        <f>IF('Eval Usage'!E40=3,'Eval Usage'!J40,0)</f>
        <v>0</v>
      </c>
      <c r="T34" s="1">
        <f>IF('Eval Usage'!E40=3,'Eval Usage'!K40,0)</f>
        <v>0</v>
      </c>
      <c r="U34" s="1">
        <f t="shared" ref="U34:U35" si="51">IF(Q34&gt;0,R34/Q34,0)</f>
        <v>0</v>
      </c>
      <c r="V34" s="1">
        <f t="shared" ref="V34:V35" si="52">IF(Q34&gt;0,S34/Q34,0)</f>
        <v>0</v>
      </c>
      <c r="W34" s="1">
        <f t="shared" ref="W34:W35" si="53">IF(Q34&gt;0,T34/Q34,0)</f>
        <v>0</v>
      </c>
    </row>
    <row r="35" spans="1:23">
      <c r="A35" s="1">
        <f>IF('Eval Usage'!E41=1,'Eval Usage'!H41,0)</f>
        <v>0</v>
      </c>
      <c r="B35" s="1">
        <f>IF('Eval Usage'!E41=1,'Eval Usage'!I41,0)</f>
        <v>0</v>
      </c>
      <c r="C35" s="1">
        <f>IF('Eval Usage'!E41=1,'Eval Usage'!J41,0)</f>
        <v>0</v>
      </c>
      <c r="D35" s="1">
        <f>IF('Eval Usage'!E41=1,'Eval Usage'!K41,0)</f>
        <v>0</v>
      </c>
      <c r="E35" s="1">
        <f t="shared" si="45"/>
        <v>0</v>
      </c>
      <c r="F35" s="1">
        <f t="shared" si="46"/>
        <v>0</v>
      </c>
      <c r="G35" s="1">
        <f t="shared" si="47"/>
        <v>0</v>
      </c>
      <c r="I35" s="1">
        <f>IF('Eval Usage'!E41=2,'Eval Usage'!H41,0)</f>
        <v>0</v>
      </c>
      <c r="J35" s="1">
        <f>IF('Eval Usage'!E41=2,'Eval Usage'!I41,0)</f>
        <v>0</v>
      </c>
      <c r="K35" s="1">
        <f>IF('Eval Usage'!E41=2,'Eval Usage'!J41,0)</f>
        <v>0</v>
      </c>
      <c r="L35" s="1">
        <f>IF('Eval Usage'!E41=2,'Eval Usage'!K41,0)</f>
        <v>0</v>
      </c>
      <c r="M35" s="1">
        <f t="shared" si="48"/>
        <v>0</v>
      </c>
      <c r="N35" s="1">
        <f t="shared" si="49"/>
        <v>0</v>
      </c>
      <c r="O35" s="1">
        <f t="shared" si="50"/>
        <v>0</v>
      </c>
      <c r="Q35" s="1">
        <f>IF('Eval Usage'!E41=3,'Eval Usage'!H41,0)</f>
        <v>514</v>
      </c>
      <c r="R35" s="1">
        <f>IF('Eval Usage'!E41=3,'Eval Usage'!I41,0)</f>
        <v>2123878</v>
      </c>
      <c r="S35" s="1">
        <f>IF('Eval Usage'!E41=3,'Eval Usage'!J41,0)</f>
        <v>371929</v>
      </c>
      <c r="T35" s="1">
        <f>IF('Eval Usage'!E41=3,'Eval Usage'!K41,0)</f>
        <v>2495807</v>
      </c>
      <c r="U35" s="1">
        <f t="shared" si="51"/>
        <v>4132.0583657587549</v>
      </c>
      <c r="V35" s="1">
        <f t="shared" si="52"/>
        <v>723.59727626459141</v>
      </c>
      <c r="W35" s="1">
        <f t="shared" si="53"/>
        <v>4855.6556420233464</v>
      </c>
    </row>
    <row r="36" spans="1:23">
      <c r="A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  <c r="W36" s="1"/>
    </row>
    <row r="37" spans="1:23">
      <c r="A37" s="1">
        <f>IF('Eval Usage'!E43=1,'Eval Usage'!H43,0)</f>
        <v>0</v>
      </c>
      <c r="B37" s="1">
        <f>IF('Eval Usage'!E43=1,'Eval Usage'!I43,0)</f>
        <v>0</v>
      </c>
      <c r="C37" s="1">
        <f>IF('Eval Usage'!E43=1,'Eval Usage'!J43,0)</f>
        <v>0</v>
      </c>
      <c r="D37" s="1">
        <f>IF('Eval Usage'!E43=1,'Eval Usage'!K43,0)</f>
        <v>0</v>
      </c>
      <c r="E37" s="1">
        <f t="shared" ref="E37:E39" si="54">IF(A37&gt;0,B37/A37,0)</f>
        <v>0</v>
      </c>
      <c r="F37" s="1">
        <f t="shared" ref="F37:F39" si="55">IF(A37&gt;0,C37/A37,0)</f>
        <v>0</v>
      </c>
      <c r="G37" s="1">
        <f t="shared" ref="G37:G39" si="56">IF(A37&gt;0,D37/A37,0)</f>
        <v>0</v>
      </c>
      <c r="I37" s="1">
        <f>IF('Eval Usage'!E43=2,'Eval Usage'!H43,0)</f>
        <v>338</v>
      </c>
      <c r="J37" s="1">
        <f>IF('Eval Usage'!E43=2,'Eval Usage'!I43,0)</f>
        <v>1428572</v>
      </c>
      <c r="K37" s="1">
        <f>IF('Eval Usage'!E43=2,'Eval Usage'!J43,0)</f>
        <v>202597</v>
      </c>
      <c r="L37" s="1">
        <f>IF('Eval Usage'!E43=2,'Eval Usage'!K43,0)</f>
        <v>1631169</v>
      </c>
      <c r="M37" s="1">
        <f t="shared" ref="M37:M39" si="57">IF(I37&gt;0,J37/I37,0)</f>
        <v>4226.544378698225</v>
      </c>
      <c r="N37" s="1">
        <f t="shared" ref="N37:N39" si="58">IF(I37&gt;0,K37/I37,0)</f>
        <v>599.39940828402371</v>
      </c>
      <c r="O37" s="1">
        <f t="shared" ref="O37:O39" si="59">IF(I37&gt;0,L37/I37,0)</f>
        <v>4825.9437869822486</v>
      </c>
      <c r="Q37" s="1">
        <f>IF('Eval Usage'!E43=3,'Eval Usage'!H43,0)</f>
        <v>0</v>
      </c>
      <c r="R37" s="1">
        <f>IF('Eval Usage'!E43=3,'Eval Usage'!I43,0)</f>
        <v>0</v>
      </c>
      <c r="S37" s="1">
        <f>IF('Eval Usage'!E43=3,'Eval Usage'!J43,0)</f>
        <v>0</v>
      </c>
      <c r="T37" s="1">
        <f>IF('Eval Usage'!E43=3,'Eval Usage'!K43,0)</f>
        <v>0</v>
      </c>
      <c r="U37" s="1">
        <f t="shared" ref="U37:U39" si="60">IF(Q37&gt;0,R37/Q37,0)</f>
        <v>0</v>
      </c>
      <c r="V37" s="1">
        <f t="shared" ref="V37:V39" si="61">IF(Q37&gt;0,S37/Q37,0)</f>
        <v>0</v>
      </c>
      <c r="W37" s="1">
        <f t="shared" ref="W37:W39" si="62">IF(Q37&gt;0,T37/Q37,0)</f>
        <v>0</v>
      </c>
    </row>
    <row r="38" spans="1:23">
      <c r="A38" s="1">
        <f>IF('Eval Usage'!E44=1,'Eval Usage'!H44,0)</f>
        <v>0</v>
      </c>
      <c r="B38" s="1">
        <f>IF('Eval Usage'!E44=1,'Eval Usage'!I44,0)</f>
        <v>0</v>
      </c>
      <c r="C38" s="1">
        <f>IF('Eval Usage'!E44=1,'Eval Usage'!J44,0)</f>
        <v>0</v>
      </c>
      <c r="D38" s="1">
        <f>IF('Eval Usage'!E44=1,'Eval Usage'!K44,0)</f>
        <v>0</v>
      </c>
      <c r="E38" s="1">
        <f t="shared" si="54"/>
        <v>0</v>
      </c>
      <c r="F38" s="1">
        <f t="shared" si="55"/>
        <v>0</v>
      </c>
      <c r="G38" s="1">
        <f t="shared" si="56"/>
        <v>0</v>
      </c>
      <c r="I38" s="1">
        <f>IF('Eval Usage'!E44=2,'Eval Usage'!H44,0)</f>
        <v>0</v>
      </c>
      <c r="J38" s="1">
        <f>IF('Eval Usage'!E44=2,'Eval Usage'!I44,0)</f>
        <v>0</v>
      </c>
      <c r="K38" s="1">
        <f>IF('Eval Usage'!E44=2,'Eval Usage'!J44,0)</f>
        <v>0</v>
      </c>
      <c r="L38" s="1">
        <f>IF('Eval Usage'!E44=2,'Eval Usage'!K44,0)</f>
        <v>0</v>
      </c>
      <c r="M38" s="1">
        <f t="shared" si="57"/>
        <v>0</v>
      </c>
      <c r="N38" s="1">
        <f t="shared" si="58"/>
        <v>0</v>
      </c>
      <c r="O38" s="1">
        <f t="shared" si="59"/>
        <v>0</v>
      </c>
      <c r="Q38" s="1">
        <f>IF('Eval Usage'!E44=3,'Eval Usage'!H44,0)</f>
        <v>475</v>
      </c>
      <c r="R38" s="1">
        <f>IF('Eval Usage'!E44=3,'Eval Usage'!I44,0)</f>
        <v>1890393</v>
      </c>
      <c r="S38" s="1">
        <f>IF('Eval Usage'!E44=3,'Eval Usage'!J44,0)</f>
        <v>263831</v>
      </c>
      <c r="T38" s="1">
        <f>IF('Eval Usage'!E44=3,'Eval Usage'!K44,0)</f>
        <v>2154224</v>
      </c>
      <c r="U38" s="1">
        <f t="shared" si="60"/>
        <v>3979.7747368421051</v>
      </c>
      <c r="V38" s="1">
        <f t="shared" si="61"/>
        <v>555.43368421052628</v>
      </c>
      <c r="W38" s="1">
        <f t="shared" si="62"/>
        <v>4535.2084210526318</v>
      </c>
    </row>
    <row r="39" spans="1:23">
      <c r="A39" s="1">
        <f>IF('Eval Usage'!E45=1,'Eval Usage'!H45,0)</f>
        <v>0</v>
      </c>
      <c r="B39" s="1">
        <f>IF('Eval Usage'!E45=1,'Eval Usage'!I45,0)</f>
        <v>0</v>
      </c>
      <c r="C39" s="1">
        <f>IF('Eval Usage'!E45=1,'Eval Usage'!J45,0)</f>
        <v>0</v>
      </c>
      <c r="D39" s="1">
        <f>IF('Eval Usage'!E45=1,'Eval Usage'!K45,0)</f>
        <v>0</v>
      </c>
      <c r="E39" s="1">
        <f t="shared" si="54"/>
        <v>0</v>
      </c>
      <c r="F39" s="1">
        <f t="shared" si="55"/>
        <v>0</v>
      </c>
      <c r="G39" s="1">
        <f t="shared" si="56"/>
        <v>0</v>
      </c>
      <c r="I39" s="1">
        <f>IF('Eval Usage'!E45=2,'Eval Usage'!H45,0)</f>
        <v>331</v>
      </c>
      <c r="J39" s="1">
        <f>IF('Eval Usage'!E45=2,'Eval Usage'!I45,0)</f>
        <v>1400673</v>
      </c>
      <c r="K39" s="1">
        <f>IF('Eval Usage'!E45=2,'Eval Usage'!J45,0)</f>
        <v>212808</v>
      </c>
      <c r="L39" s="1">
        <f>IF('Eval Usage'!E45=2,'Eval Usage'!K45,0)</f>
        <v>1613481</v>
      </c>
      <c r="M39" s="1">
        <f t="shared" si="57"/>
        <v>4231.6404833836859</v>
      </c>
      <c r="N39" s="1">
        <f t="shared" si="58"/>
        <v>642.92447129909363</v>
      </c>
      <c r="O39" s="1">
        <f t="shared" si="59"/>
        <v>4874.5649546827799</v>
      </c>
      <c r="Q39" s="1">
        <f>IF('Eval Usage'!E45=3,'Eval Usage'!H45,0)</f>
        <v>0</v>
      </c>
      <c r="R39" s="1">
        <f>IF('Eval Usage'!E45=3,'Eval Usage'!I45,0)</f>
        <v>0</v>
      </c>
      <c r="S39" s="1">
        <f>IF('Eval Usage'!E45=3,'Eval Usage'!J45,0)</f>
        <v>0</v>
      </c>
      <c r="T39" s="1">
        <f>IF('Eval Usage'!E45=3,'Eval Usage'!K45,0)</f>
        <v>0</v>
      </c>
      <c r="U39" s="1">
        <f t="shared" si="60"/>
        <v>0</v>
      </c>
      <c r="V39" s="1">
        <f t="shared" si="61"/>
        <v>0</v>
      </c>
      <c r="W39" s="1">
        <f t="shared" si="62"/>
        <v>0</v>
      </c>
    </row>
    <row r="40" spans="1:23">
      <c r="A40" s="1">
        <f>IF('Eval Usage'!E46=1,'Eval Usage'!H46,0)</f>
        <v>0</v>
      </c>
      <c r="B40" s="1">
        <f>IF('Eval Usage'!E46=1,'Eval Usage'!I46,0)</f>
        <v>0</v>
      </c>
      <c r="C40" s="1">
        <f>IF('Eval Usage'!E46=1,'Eval Usage'!J46,0)</f>
        <v>0</v>
      </c>
      <c r="D40" s="1">
        <f>IF('Eval Usage'!E46=1,'Eval Usage'!K46,0)</f>
        <v>0</v>
      </c>
      <c r="E40" s="1">
        <f t="shared" ref="E40" si="63">IF(A40&gt;0,B40/A40,0)</f>
        <v>0</v>
      </c>
      <c r="F40" s="1">
        <f t="shared" ref="F40" si="64">IF(A40&gt;0,C40/A40,0)</f>
        <v>0</v>
      </c>
      <c r="G40" s="1">
        <f t="shared" ref="G40" si="65">IF(A40&gt;0,D40/A40,0)</f>
        <v>0</v>
      </c>
      <c r="I40" s="1">
        <f>IF('Eval Usage'!E46=2,'Eval Usage'!H46,0)</f>
        <v>0</v>
      </c>
      <c r="J40" s="1">
        <f>IF('Eval Usage'!E46=2,'Eval Usage'!I46,0)</f>
        <v>0</v>
      </c>
      <c r="K40" s="1">
        <f>IF('Eval Usage'!E46=2,'Eval Usage'!J46,0)</f>
        <v>0</v>
      </c>
      <c r="L40" s="1">
        <f>IF('Eval Usage'!E46=2,'Eval Usage'!K46,0)</f>
        <v>0</v>
      </c>
      <c r="M40" s="1">
        <f t="shared" ref="M40" si="66">IF(I40&gt;0,J40/I40,0)</f>
        <v>0</v>
      </c>
      <c r="N40" s="1">
        <f t="shared" ref="N40" si="67">IF(I40&gt;0,K40/I40,0)</f>
        <v>0</v>
      </c>
      <c r="O40" s="1">
        <f t="shared" ref="O40" si="68">IF(I40&gt;0,L40/I40,0)</f>
        <v>0</v>
      </c>
      <c r="Q40" s="1">
        <f>IF('Eval Usage'!E46=3,'Eval Usage'!H46,0)</f>
        <v>450</v>
      </c>
      <c r="R40" s="1">
        <f>IF('Eval Usage'!E46=3,'Eval Usage'!I46,0)</f>
        <v>1768037</v>
      </c>
      <c r="S40" s="1">
        <f>IF('Eval Usage'!E46=3,'Eval Usage'!J46,0)</f>
        <v>254736</v>
      </c>
      <c r="T40" s="1">
        <f>IF('Eval Usage'!E46=3,'Eval Usage'!K46,0)</f>
        <v>2022773</v>
      </c>
      <c r="U40" s="1">
        <f t="shared" ref="U40" si="69">IF(Q40&gt;0,R40/Q40,0)</f>
        <v>3928.971111111111</v>
      </c>
      <c r="V40" s="1">
        <f t="shared" ref="V40" si="70">IF(Q40&gt;0,S40/Q40,0)</f>
        <v>566.08000000000004</v>
      </c>
      <c r="W40" s="1">
        <f t="shared" ref="W40" si="71">IF(Q40&gt;0,T40/Q40,0)</f>
        <v>4495.0511111111109</v>
      </c>
    </row>
    <row r="41" spans="1:23">
      <c r="A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W41" s="1"/>
    </row>
    <row r="42" spans="1:23">
      <c r="A42" s="1">
        <f>IF('Eval Usage'!E48=1,'Eval Usage'!H48,0)</f>
        <v>0</v>
      </c>
      <c r="B42" s="1">
        <f>IF('Eval Usage'!E48=1,'Eval Usage'!I48,0)</f>
        <v>0</v>
      </c>
      <c r="C42" s="1">
        <f>IF('Eval Usage'!E48=1,'Eval Usage'!J48,0)</f>
        <v>0</v>
      </c>
      <c r="D42" s="1">
        <f>IF('Eval Usage'!E48=1,'Eval Usage'!K48,0)</f>
        <v>0</v>
      </c>
      <c r="E42" s="1">
        <f t="shared" ref="E42:E45" si="72">IF(A42&gt;0,B42/A42,0)</f>
        <v>0</v>
      </c>
      <c r="F42" s="1">
        <f t="shared" ref="F42:F45" si="73">IF(A42&gt;0,C42/A42,0)</f>
        <v>0</v>
      </c>
      <c r="G42" s="1">
        <f t="shared" ref="G42:G45" si="74">IF(A42&gt;0,D42/A42,0)</f>
        <v>0</v>
      </c>
      <c r="I42" s="1">
        <f>IF('Eval Usage'!E48=2,'Eval Usage'!H48,0)</f>
        <v>278</v>
      </c>
      <c r="J42" s="1">
        <f>IF('Eval Usage'!E48=2,'Eval Usage'!I48,0)</f>
        <v>1194154</v>
      </c>
      <c r="K42" s="1">
        <f>IF('Eval Usage'!E48=2,'Eval Usage'!J48,0)</f>
        <v>238208</v>
      </c>
      <c r="L42" s="1">
        <f>IF('Eval Usage'!E48=2,'Eval Usage'!K48,0)</f>
        <v>1432362</v>
      </c>
      <c r="M42" s="1">
        <f t="shared" ref="M42:M45" si="75">IF(I42&gt;0,J42/I42,0)</f>
        <v>4295.517985611511</v>
      </c>
      <c r="N42" s="1">
        <f t="shared" ref="N42:N45" si="76">IF(I42&gt;0,K42/I42,0)</f>
        <v>856.86330935251794</v>
      </c>
      <c r="O42" s="1">
        <f t="shared" ref="O42:O45" si="77">IF(I42&gt;0,L42/I42,0)</f>
        <v>5152.3812949640287</v>
      </c>
      <c r="Q42" s="1">
        <f>IF('Eval Usage'!E48=3,'Eval Usage'!H48,0)</f>
        <v>0</v>
      </c>
      <c r="R42" s="1">
        <f>IF('Eval Usage'!E48=3,'Eval Usage'!I48,0)</f>
        <v>0</v>
      </c>
      <c r="S42" s="1">
        <f>IF('Eval Usage'!E48=3,'Eval Usage'!J48,0)</f>
        <v>0</v>
      </c>
      <c r="T42" s="1">
        <f>IF('Eval Usage'!E48=3,'Eval Usage'!K48,0)</f>
        <v>0</v>
      </c>
      <c r="U42" s="1">
        <f t="shared" ref="U42:U45" si="78">IF(Q42&gt;0,R42/Q42,0)</f>
        <v>0</v>
      </c>
      <c r="V42" s="1">
        <f t="shared" ref="V42:V45" si="79">IF(Q42&gt;0,S42/Q42,0)</f>
        <v>0</v>
      </c>
      <c r="W42" s="1">
        <f t="shared" ref="W42:W45" si="80">IF(Q42&gt;0,T42/Q42,0)</f>
        <v>0</v>
      </c>
    </row>
    <row r="43" spans="1:23">
      <c r="A43" s="1">
        <f>IF('Eval Usage'!E49=1,'Eval Usage'!H49,0)</f>
        <v>0</v>
      </c>
      <c r="B43" s="1">
        <f>IF('Eval Usage'!E49=1,'Eval Usage'!I49,0)</f>
        <v>0</v>
      </c>
      <c r="C43" s="1">
        <f>IF('Eval Usage'!E49=1,'Eval Usage'!J49,0)</f>
        <v>0</v>
      </c>
      <c r="D43" s="1">
        <f>IF('Eval Usage'!E49=1,'Eval Usage'!K49,0)</f>
        <v>0</v>
      </c>
      <c r="E43" s="1">
        <f t="shared" si="72"/>
        <v>0</v>
      </c>
      <c r="F43" s="1">
        <f t="shared" si="73"/>
        <v>0</v>
      </c>
      <c r="G43" s="1">
        <f t="shared" si="74"/>
        <v>0</v>
      </c>
      <c r="I43" s="1">
        <f>IF('Eval Usage'!E49=2,'Eval Usage'!H49,0)</f>
        <v>0</v>
      </c>
      <c r="J43" s="1">
        <f>IF('Eval Usage'!E49=2,'Eval Usage'!I49,0)</f>
        <v>0</v>
      </c>
      <c r="K43" s="1">
        <f>IF('Eval Usage'!E49=2,'Eval Usage'!J49,0)</f>
        <v>0</v>
      </c>
      <c r="L43" s="1">
        <f>IF('Eval Usage'!E49=2,'Eval Usage'!K49,0)</f>
        <v>0</v>
      </c>
      <c r="M43" s="1">
        <f t="shared" si="75"/>
        <v>0</v>
      </c>
      <c r="N43" s="1">
        <f t="shared" si="76"/>
        <v>0</v>
      </c>
      <c r="O43" s="1">
        <f t="shared" si="77"/>
        <v>0</v>
      </c>
      <c r="Q43" s="1">
        <f>IF('Eval Usage'!E49=3,'Eval Usage'!H49,0)</f>
        <v>295</v>
      </c>
      <c r="R43" s="1">
        <f>IF('Eval Usage'!E49=3,'Eval Usage'!I49,0)</f>
        <v>1175693</v>
      </c>
      <c r="S43" s="1">
        <f>IF('Eval Usage'!E49=3,'Eval Usage'!J49,0)</f>
        <v>235724</v>
      </c>
      <c r="T43" s="1">
        <f>IF('Eval Usage'!E49=3,'Eval Usage'!K49,0)</f>
        <v>1411417</v>
      </c>
      <c r="U43" s="1">
        <f t="shared" si="78"/>
        <v>3985.4</v>
      </c>
      <c r="V43" s="1">
        <f t="shared" si="79"/>
        <v>799.064406779661</v>
      </c>
      <c r="W43" s="1">
        <f t="shared" si="80"/>
        <v>4784.4644067796607</v>
      </c>
    </row>
    <row r="44" spans="1:23">
      <c r="A44" s="1">
        <f>IF('Eval Usage'!E50=1,'Eval Usage'!H50,0)</f>
        <v>0</v>
      </c>
      <c r="B44" s="1">
        <f>IF('Eval Usage'!E50=1,'Eval Usage'!I50,0)</f>
        <v>0</v>
      </c>
      <c r="C44" s="1">
        <f>IF('Eval Usage'!E50=1,'Eval Usage'!J50,0)</f>
        <v>0</v>
      </c>
      <c r="D44" s="1">
        <f>IF('Eval Usage'!E50=1,'Eval Usage'!K50,0)</f>
        <v>0</v>
      </c>
      <c r="E44" s="1">
        <f t="shared" si="72"/>
        <v>0</v>
      </c>
      <c r="F44" s="1">
        <f t="shared" si="73"/>
        <v>0</v>
      </c>
      <c r="G44" s="1">
        <f t="shared" si="74"/>
        <v>0</v>
      </c>
      <c r="I44" s="1">
        <f>IF('Eval Usage'!E50=2,'Eval Usage'!H50,0)</f>
        <v>200</v>
      </c>
      <c r="J44" s="1">
        <f>IF('Eval Usage'!E50=2,'Eval Usage'!I50,0)</f>
        <v>860896</v>
      </c>
      <c r="K44" s="1">
        <f>IF('Eval Usage'!E50=2,'Eval Usage'!J50,0)</f>
        <v>180573</v>
      </c>
      <c r="L44" s="1">
        <f>IF('Eval Usage'!E50=2,'Eval Usage'!K50,0)</f>
        <v>1041469</v>
      </c>
      <c r="M44" s="1">
        <f t="shared" si="75"/>
        <v>4304.4799999999996</v>
      </c>
      <c r="N44" s="1">
        <f t="shared" si="76"/>
        <v>902.86500000000001</v>
      </c>
      <c r="O44" s="1">
        <f t="shared" si="77"/>
        <v>5207.3450000000003</v>
      </c>
      <c r="Q44" s="1">
        <f>IF('Eval Usage'!E50=3,'Eval Usage'!H50,0)</f>
        <v>0</v>
      </c>
      <c r="R44" s="1">
        <f>IF('Eval Usage'!E50=3,'Eval Usage'!I50,0)</f>
        <v>0</v>
      </c>
      <c r="S44" s="1">
        <f>IF('Eval Usage'!E50=3,'Eval Usage'!J50,0)</f>
        <v>0</v>
      </c>
      <c r="T44" s="1">
        <f>IF('Eval Usage'!E50=3,'Eval Usage'!K50,0)</f>
        <v>0</v>
      </c>
      <c r="U44" s="1">
        <f t="shared" si="78"/>
        <v>0</v>
      </c>
      <c r="V44" s="1">
        <f t="shared" si="79"/>
        <v>0</v>
      </c>
      <c r="W44" s="1">
        <f t="shared" si="80"/>
        <v>0</v>
      </c>
    </row>
    <row r="45" spans="1:23">
      <c r="A45" s="1">
        <f>IF('Eval Usage'!E51=1,'Eval Usage'!H51,0)</f>
        <v>0</v>
      </c>
      <c r="B45" s="1">
        <f>IF('Eval Usage'!E51=1,'Eval Usage'!I51,0)</f>
        <v>0</v>
      </c>
      <c r="C45" s="1">
        <f>IF('Eval Usage'!E51=1,'Eval Usage'!J51,0)</f>
        <v>0</v>
      </c>
      <c r="D45" s="1">
        <f>IF('Eval Usage'!E51=1,'Eval Usage'!K51,0)</f>
        <v>0</v>
      </c>
      <c r="E45" s="1">
        <f t="shared" si="72"/>
        <v>0</v>
      </c>
      <c r="F45" s="1">
        <f t="shared" si="73"/>
        <v>0</v>
      </c>
      <c r="G45" s="1">
        <f t="shared" si="74"/>
        <v>0</v>
      </c>
      <c r="I45" s="1">
        <f>IF('Eval Usage'!E51=2,'Eval Usage'!H51,0)</f>
        <v>0</v>
      </c>
      <c r="J45" s="1">
        <f>IF('Eval Usage'!E51=2,'Eval Usage'!I51,0)</f>
        <v>0</v>
      </c>
      <c r="K45" s="1">
        <f>IF('Eval Usage'!E51=2,'Eval Usage'!J51,0)</f>
        <v>0</v>
      </c>
      <c r="L45" s="1">
        <f>IF('Eval Usage'!E51=2,'Eval Usage'!K51,0)</f>
        <v>0</v>
      </c>
      <c r="M45" s="1">
        <f t="shared" si="75"/>
        <v>0</v>
      </c>
      <c r="N45" s="1">
        <f t="shared" si="76"/>
        <v>0</v>
      </c>
      <c r="O45" s="1">
        <f t="shared" si="77"/>
        <v>0</v>
      </c>
      <c r="Q45" s="1">
        <f>IF('Eval Usage'!E51=3,'Eval Usage'!H51,0)</f>
        <v>322</v>
      </c>
      <c r="R45" s="1">
        <f>IF('Eval Usage'!E51=3,'Eval Usage'!I51,0)</f>
        <v>1284484</v>
      </c>
      <c r="S45" s="1">
        <f>IF('Eval Usage'!E51=3,'Eval Usage'!J51,0)</f>
        <v>254598</v>
      </c>
      <c r="T45" s="1">
        <f>IF('Eval Usage'!E51=3,'Eval Usage'!K51,0)</f>
        <v>1539082</v>
      </c>
      <c r="U45" s="1">
        <f t="shared" si="78"/>
        <v>3989.0807453416151</v>
      </c>
      <c r="V45" s="1">
        <f t="shared" si="79"/>
        <v>790.67701863354034</v>
      </c>
      <c r="W45" s="1">
        <f t="shared" si="80"/>
        <v>4779.7577639751553</v>
      </c>
    </row>
    <row r="46" spans="1:23">
      <c r="A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W46" s="1"/>
    </row>
    <row r="48" spans="1:23">
      <c r="A48" s="1">
        <f>SUM(A4:A47)</f>
        <v>1052</v>
      </c>
      <c r="B48" s="1">
        <f>SUM(B4:B47)</f>
        <v>2350214</v>
      </c>
      <c r="C48" s="1">
        <f>SUM(C4:C47)</f>
        <v>605409</v>
      </c>
      <c r="D48" s="1">
        <f>SUM(D4:D47)</f>
        <v>2955623</v>
      </c>
      <c r="E48" s="1">
        <f>B48/A48</f>
        <v>2234.0437262357414</v>
      </c>
      <c r="F48" s="1">
        <f>C48/A48</f>
        <v>575.48384030418254</v>
      </c>
      <c r="G48" s="1">
        <f>D48/A48</f>
        <v>2809.527566539924</v>
      </c>
      <c r="I48" s="1">
        <f>SUM(I4:I47)</f>
        <v>5540</v>
      </c>
      <c r="J48" s="1">
        <f>SUM(J4:J47)</f>
        <v>24587342</v>
      </c>
      <c r="K48" s="1">
        <f>SUM(K4:K47)</f>
        <v>4312869</v>
      </c>
      <c r="L48" s="1">
        <f>SUM(L4:L47)</f>
        <v>28900211</v>
      </c>
      <c r="M48" s="1">
        <f>J48/I48</f>
        <v>4438.1483754512637</v>
      </c>
      <c r="N48" s="1">
        <f>K48/I48</f>
        <v>778.49620938628163</v>
      </c>
      <c r="O48" s="1">
        <f>L48/I48</f>
        <v>5216.6445848375452</v>
      </c>
      <c r="Q48" s="1">
        <f>SUM(Q4:Q47)</f>
        <v>11254</v>
      </c>
      <c r="R48" s="1">
        <f>SUM(R4:R47)</f>
        <v>46815949</v>
      </c>
      <c r="S48" s="1">
        <f>SUM(S4:S47)</f>
        <v>7740860</v>
      </c>
      <c r="T48" s="1">
        <f>SUM(T4:T47)</f>
        <v>54556809</v>
      </c>
      <c r="U48" s="1">
        <f>R48/Q48</f>
        <v>4159.9385996090277</v>
      </c>
      <c r="V48" s="1">
        <f>S48/Q48</f>
        <v>687.83188199751203</v>
      </c>
      <c r="W48" s="1">
        <f>T48/Q48</f>
        <v>4847.7704816065398</v>
      </c>
    </row>
  </sheetData>
  <mergeCells count="3">
    <mergeCell ref="A1:G1"/>
    <mergeCell ref="I1:O1"/>
    <mergeCell ref="Q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Eval Usage</vt:lpstr>
      <vt:lpstr>Pricing</vt:lpstr>
      <vt:lpstr>Modal Breakout</vt:lpstr>
      <vt:lpstr>GPT_35_T_0125_IN</vt:lpstr>
      <vt:lpstr>GPT_35_T_0125_OUT</vt:lpstr>
      <vt:lpstr>GPT_35_T_FT_IN</vt:lpstr>
      <vt:lpstr>GPT_35_T_FT_OUT</vt:lpstr>
      <vt:lpstr>GPT_35_T_IN</vt:lpstr>
      <vt:lpstr>GPT_35_T_OUT</vt:lpstr>
      <vt:lpstr>GPT_4_O_IN</vt:lpstr>
      <vt:lpstr>GPT_4_O_OUT</vt:lpstr>
      <vt:lpstr>GPT_4_T_IN</vt:lpstr>
      <vt:lpstr>GPT_4_T_OUT</vt:lpstr>
      <vt:lpstr>'Eval Usage'!Print_Area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2025-01-18T17:23:47Z</cp:lastPrinted>
  <dcterms:created xsi:type="dcterms:W3CDTF">2024-11-26T11:23:57Z</dcterms:created>
  <dcterms:modified xsi:type="dcterms:W3CDTF">2025-01-18T17:24:38Z</dcterms:modified>
</cp:coreProperties>
</file>