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1584" windowWidth="46128" windowHeight="15036" activeTab="1"/>
  </bookViews>
  <sheets>
    <sheet name="POCMA" sheetId="2" r:id="rId1"/>
    <sheet name="CKFCMA" sheetId="5" r:id="rId2"/>
    <sheet name="POCMA TS" sheetId="4" r:id="rId3"/>
  </sheets>
  <definedNames>
    <definedName name="ADAM_ALL">#REF!</definedName>
    <definedName name="ALLALL_CK">CKFCMA!$N$6</definedName>
    <definedName name="ALLALL_PERC" localSheetId="1">CKFCMA!#REF!</definedName>
    <definedName name="ALLALL_PERC">POCMA!$Z$7</definedName>
    <definedName name="KENTON_ALL">#REF!</definedName>
    <definedName name="PERSONA_MODEL_LIST">#REF!</definedName>
    <definedName name="pfef_vanilla_mode1_01">#REF!</definedName>
    <definedName name="_xlnm.Print_Area" localSheetId="1">CKFCMA!$A$1:$Q$31</definedName>
    <definedName name="_xlnm.Print_Area" localSheetId="0">POCMA!$A$1:$AC$34</definedName>
    <definedName name="_xlnm.Print_Area" localSheetId="2">'POCMA TS'!$A$1:$Y$13</definedName>
    <definedName name="SUSAN_ALL">#REF!</definedName>
  </definedNames>
  <calcPr calcId="125725"/>
</workbook>
</file>

<file path=xl/calcChain.xml><?xml version="1.0" encoding="utf-8"?>
<calcChain xmlns="http://schemas.openxmlformats.org/spreadsheetml/2006/main">
  <c r="N8" i="5"/>
  <c r="N9"/>
  <c r="N10"/>
  <c r="N11"/>
  <c r="N12"/>
  <c r="N13"/>
  <c r="N14"/>
  <c r="N15"/>
  <c r="N16"/>
  <c r="N17"/>
  <c r="N18"/>
  <c r="N19"/>
  <c r="N20"/>
  <c r="N21"/>
  <c r="N22"/>
  <c r="N23"/>
  <c r="N24"/>
  <c r="N25"/>
  <c r="N26"/>
  <c r="N27"/>
  <c r="N28"/>
  <c r="N29"/>
  <c r="N6"/>
  <c r="AA10" i="2"/>
  <c r="AA11"/>
  <c r="AA12"/>
  <c r="AA13"/>
  <c r="AA14"/>
  <c r="AA15"/>
  <c r="AA16"/>
  <c r="AA17"/>
  <c r="AA18"/>
  <c r="AA19"/>
  <c r="AA20"/>
  <c r="AA21"/>
  <c r="AA22"/>
  <c r="AA23"/>
  <c r="AA24"/>
  <c r="AA25"/>
  <c r="AA26"/>
  <c r="AA27"/>
  <c r="AA28"/>
  <c r="AA29"/>
  <c r="AA30"/>
  <c r="X9"/>
  <c r="Y9"/>
  <c r="Z9"/>
  <c r="X10"/>
  <c r="Y10"/>
  <c r="Z10" s="1"/>
  <c r="X11"/>
  <c r="Y11"/>
  <c r="Z11" s="1"/>
  <c r="X12"/>
  <c r="Y12"/>
  <c r="Z12"/>
  <c r="X13"/>
  <c r="Z13" s="1"/>
  <c r="Y13"/>
  <c r="X14"/>
  <c r="Y14"/>
  <c r="Z14" s="1"/>
  <c r="X15"/>
  <c r="Y15"/>
  <c r="Z15" s="1"/>
  <c r="X16"/>
  <c r="Y16"/>
  <c r="Z16"/>
  <c r="X17"/>
  <c r="Z17" s="1"/>
  <c r="Y17"/>
  <c r="X18"/>
  <c r="Y18"/>
  <c r="Z18" s="1"/>
  <c r="X19"/>
  <c r="Y19"/>
  <c r="Z19" s="1"/>
  <c r="X20"/>
  <c r="Y20"/>
  <c r="Z20"/>
  <c r="X21"/>
  <c r="Z21" s="1"/>
  <c r="Y21"/>
  <c r="X22"/>
  <c r="Y22"/>
  <c r="Z22" s="1"/>
  <c r="X23"/>
  <c r="Y23"/>
  <c r="Z23" s="1"/>
  <c r="X24"/>
  <c r="Y24"/>
  <c r="Z24"/>
  <c r="X25"/>
  <c r="Z25" s="1"/>
  <c r="Y25"/>
  <c r="X26"/>
  <c r="Y26"/>
  <c r="Z26" s="1"/>
  <c r="X27"/>
  <c r="Y27"/>
  <c r="Z27" s="1"/>
  <c r="X28"/>
  <c r="Y28"/>
  <c r="Z28"/>
  <c r="X29"/>
  <c r="Z29" s="1"/>
  <c r="Y29"/>
  <c r="X30"/>
  <c r="Y30"/>
  <c r="Z30" s="1"/>
  <c r="Y7"/>
  <c r="X7"/>
  <c r="X8" i="4"/>
  <c r="X9"/>
  <c r="X10"/>
  <c r="X11"/>
  <c r="Y11" s="1"/>
  <c r="X12"/>
  <c r="X13"/>
  <c r="X7"/>
  <c r="W8"/>
  <c r="W9"/>
  <c r="W10"/>
  <c r="W11"/>
  <c r="W12"/>
  <c r="W13"/>
  <c r="W7"/>
  <c r="U8"/>
  <c r="U9"/>
  <c r="U10"/>
  <c r="U11"/>
  <c r="U12"/>
  <c r="U13"/>
  <c r="U7"/>
  <c r="V9" i="2"/>
  <c r="V10"/>
  <c r="V11"/>
  <c r="V12"/>
  <c r="V13"/>
  <c r="V14"/>
  <c r="V23"/>
  <c r="V24"/>
  <c r="V25"/>
  <c r="V7"/>
  <c r="M8" i="4"/>
  <c r="M9"/>
  <c r="M10"/>
  <c r="M11"/>
  <c r="M12"/>
  <c r="M13"/>
  <c r="M7"/>
  <c r="N9" i="2"/>
  <c r="N10"/>
  <c r="N11"/>
  <c r="N13"/>
  <c r="N18"/>
  <c r="N22"/>
  <c r="N7"/>
  <c r="Q13" i="4"/>
  <c r="Q12"/>
  <c r="Q11"/>
  <c r="Q10"/>
  <c r="Q9"/>
  <c r="Q8"/>
  <c r="Q7"/>
  <c r="I13"/>
  <c r="E13"/>
  <c r="I12"/>
  <c r="E12"/>
  <c r="I11"/>
  <c r="E11"/>
  <c r="I10"/>
  <c r="E10"/>
  <c r="I9"/>
  <c r="E9"/>
  <c r="I8"/>
  <c r="E8"/>
  <c r="I7"/>
  <c r="E7"/>
  <c r="R9" i="2"/>
  <c r="R10"/>
  <c r="R11"/>
  <c r="R12"/>
  <c r="R17"/>
  <c r="R19"/>
  <c r="R20"/>
  <c r="R7"/>
  <c r="J9"/>
  <c r="J10"/>
  <c r="J11"/>
  <c r="J12"/>
  <c r="J13"/>
  <c r="J15"/>
  <c r="J16"/>
  <c r="J21"/>
  <c r="J26"/>
  <c r="J30"/>
  <c r="J7"/>
  <c r="F27"/>
  <c r="F28"/>
  <c r="F29"/>
  <c r="F9"/>
  <c r="F10"/>
  <c r="F11"/>
  <c r="F12"/>
  <c r="F13"/>
  <c r="F7"/>
  <c r="O21" i="5" l="1"/>
  <c r="O26"/>
  <c r="O27"/>
  <c r="O24"/>
  <c r="O9"/>
  <c r="O10"/>
  <c r="O8"/>
  <c r="O28"/>
  <c r="O16"/>
  <c r="O11"/>
  <c r="O22"/>
  <c r="O25"/>
  <c r="O29"/>
  <c r="O14"/>
  <c r="O20"/>
  <c r="O23"/>
  <c r="O13"/>
  <c r="O15"/>
  <c r="O17"/>
  <c r="O18"/>
  <c r="O12"/>
  <c r="O19"/>
  <c r="Y8" i="4"/>
  <c r="Y13"/>
  <c r="Y9"/>
  <c r="Y12"/>
  <c r="Y10"/>
  <c r="Y7"/>
  <c r="Z7" i="2"/>
  <c r="AA9" s="1"/>
</calcChain>
</file>

<file path=xl/comments1.xml><?xml version="1.0" encoding="utf-8"?>
<comments xmlns="http://schemas.openxmlformats.org/spreadsheetml/2006/main">
  <authors>
    <author>David Goddard</author>
  </authors>
  <commentList>
    <comment ref="D12" authorId="0">
      <text>
        <r>
          <rPr>
            <b/>
            <sz val="9"/>
            <color indexed="81"/>
            <rFont val="Tahoma"/>
            <charset val="1"/>
          </rPr>
          <t>David Goddard:</t>
        </r>
        <r>
          <rPr>
            <sz val="9"/>
            <color indexed="81"/>
            <rFont val="Tahoma"/>
            <charset val="1"/>
          </rPr>
          <t xml:space="preserve">
This value appears anomalous, but is correctly calculated: of 1006 records in the soruce data set for work-relevant for persona susan, zero had a classification_orig value of 'relevant' - all were 'not'.  Hence kappa score is zero for this item</t>
        </r>
      </text>
    </comment>
  </commentList>
</comments>
</file>

<file path=xl/sharedStrings.xml><?xml version="1.0" encoding="utf-8"?>
<sst xmlns="http://schemas.openxmlformats.org/spreadsheetml/2006/main" count="171" uniqueCount="76">
  <si>
    <t>cycling</t>
  </si>
  <si>
    <t>cycling-logistics</t>
  </si>
  <si>
    <t>interested</t>
  </si>
  <si>
    <t>pers-urgency</t>
  </si>
  <si>
    <t>tech</t>
  </si>
  <si>
    <t>urgency</t>
  </si>
  <si>
    <t>work-logistics</t>
  </si>
  <si>
    <t>work-pers</t>
  </si>
  <si>
    <t>work-relevant</t>
  </si>
  <si>
    <t>work-urgency</t>
  </si>
  <si>
    <t>ALL</t>
  </si>
  <si>
    <t>football</t>
  </si>
  <si>
    <t>golf</t>
  </si>
  <si>
    <t>golf-logistics</t>
  </si>
  <si>
    <t>tennis</t>
  </si>
  <si>
    <t>tennis-arrangements</t>
  </si>
  <si>
    <t>tennis-organising</t>
  </si>
  <si>
    <t>riding</t>
  </si>
  <si>
    <t>riding-arrangements</t>
  </si>
  <si>
    <t>school-importance</t>
  </si>
  <si>
    <t>company-law</t>
  </si>
  <si>
    <t>friend-group</t>
  </si>
  <si>
    <t>personal-interested</t>
  </si>
  <si>
    <t>Items</t>
  </si>
  <si>
    <t>% Agree</t>
  </si>
  <si>
    <t>Susan</t>
  </si>
  <si>
    <t>Agree</t>
  </si>
  <si>
    <t>Adam</t>
  </si>
  <si>
    <t>Kenton</t>
  </si>
  <si>
    <t>count_items</t>
  </si>
  <si>
    <t>Number of items in the dataset 'phase2' having a manual classification record (the numerator in the percentage calculation)</t>
  </si>
  <si>
    <t>count_agree</t>
  </si>
  <si>
    <t>Number of items in the dataset 'phase2' having a manual classification record that agrees with the ML classification (the denominator in the percentage calculation)</t>
  </si>
  <si>
    <t>percentage_agree</t>
  </si>
  <si>
    <t>Percentage of records in dataset 'phase2' having a manual classification, which agrees with the ML classification</t>
  </si>
  <si>
    <t>Day 1</t>
  </si>
  <si>
    <t>Day 2</t>
  </si>
  <si>
    <t>Day 3</t>
  </si>
  <si>
    <t>Day 4</t>
  </si>
  <si>
    <t>Day 5</t>
  </si>
  <si>
    <t>Day 6</t>
  </si>
  <si>
    <t>Day 7</t>
  </si>
  <si>
    <t>w-l</t>
  </si>
  <si>
    <t>w-p</t>
  </si>
  <si>
    <t>w-r</t>
  </si>
  <si>
    <t>f-g</t>
  </si>
  <si>
    <t>g-l</t>
  </si>
  <si>
    <t>p-u</t>
  </si>
  <si>
    <t>p-i</t>
  </si>
  <si>
    <t>r-a</t>
  </si>
  <si>
    <t>s-i</t>
  </si>
  <si>
    <t>tc</t>
  </si>
  <si>
    <t>tn</t>
  </si>
  <si>
    <t>t-a</t>
  </si>
  <si>
    <t>t-o</t>
  </si>
  <si>
    <t>w-u</t>
  </si>
  <si>
    <t>ur</t>
  </si>
  <si>
    <t>in</t>
  </si>
  <si>
    <t>cy</t>
  </si>
  <si>
    <t>fo</t>
  </si>
  <si>
    <t>go</t>
  </si>
  <si>
    <t>ri</t>
  </si>
  <si>
    <t>#</t>
  </si>
  <si>
    <t>Day</t>
  </si>
  <si>
    <t>Model</t>
  </si>
  <si>
    <t>co-l</t>
  </si>
  <si>
    <t>cy-l</t>
  </si>
  <si>
    <t>Phoebe</t>
  </si>
  <si>
    <t>Usha</t>
  </si>
  <si>
    <t>Note that the ALL column represents a MEAN of the Cohen's Kappa values for each of the Persona columns</t>
  </si>
  <si>
    <t>Percent of Classification Manual Agrees</t>
  </si>
  <si>
    <t>Cohen's Kappa For Manual Classification Agreement</t>
  </si>
  <si>
    <t>This table shows Cohen's Kappa for agreement between UD-ML classifications and manual classifications performed by the study participant.  This is a measure of how correctly the UD-ML models classify items as it compares the ML decision with the human decision.  This data only includes items for which the participant-entered classification values during the training phase of the study.  It is consolidated across all personas - some models feature in more than one persona study, as indicated in the '#' column.  The ALL column is caluclated as a mean of the individual persona values.  The ALL row was calculated separately for each persona; it is not a mean of the individual model values.</t>
  </si>
  <si>
    <t>Percent of Classification Manual Agrees (Time Series)</t>
  </si>
  <si>
    <t>This table shows the percentage agreement between UD-ML classifications and manual classifications performed by the study participant.  This is a measure of how correctly the UD-ML models classify items as it compares the ML decision with the human decision.  This consolidated time series data shows how the measure changed over time during the study.  This data only includes items for which the participant-entered classification values during the training phase of the study.</t>
  </si>
  <si>
    <t>This table shows the percentage agreement between UD-ML classifications and manual classifications performed by the study participant.  This is a measure of how correctly the UD-ML models classify items as it compares the ML decision with the human decision.  This data only includes items for which the participant entered classification values during the training phase of the study.  It is consolidated across all personas - some models feature in more than one persona study, as indicated in the '#' column.  The ALL column is caluclated as a mean of the individual persona values.</t>
  </si>
</sst>
</file>

<file path=xl/styles.xml><?xml version="1.0" encoding="utf-8"?>
<styleSheet xmlns="http://schemas.openxmlformats.org/spreadsheetml/2006/main">
  <numFmts count="4">
    <numFmt numFmtId="164" formatCode="0.0%"/>
    <numFmt numFmtId="165" formatCode="\+0.0;\-0.0;0"/>
    <numFmt numFmtId="166" formatCode="0.000"/>
    <numFmt numFmtId="167" formatCode="\+0.00;\-0.00;0"/>
  </numFmts>
  <fonts count="17">
    <font>
      <sz val="11"/>
      <color theme="1"/>
      <name val="Calibri"/>
      <family val="2"/>
      <scheme val="minor"/>
    </font>
    <font>
      <b/>
      <sz val="11"/>
      <color theme="1"/>
      <name val="Calibri"/>
      <family val="2"/>
      <scheme val="minor"/>
    </font>
    <font>
      <b/>
      <sz val="11"/>
      <name val="Calibri"/>
      <family val="2"/>
    </font>
    <font>
      <b/>
      <sz val="14"/>
      <name val="Calibri"/>
      <family val="2"/>
    </font>
    <font>
      <sz val="10"/>
      <color theme="1"/>
      <name val="Courier New"/>
      <family val="3"/>
    </font>
    <font>
      <i/>
      <sz val="9"/>
      <color theme="1"/>
      <name val="Calibri"/>
      <family val="2"/>
      <scheme val="minor"/>
    </font>
    <font>
      <sz val="8"/>
      <color theme="1" tint="0.34998626667073579"/>
      <name val="Calibri"/>
      <family val="2"/>
      <scheme val="minor"/>
    </font>
    <font>
      <b/>
      <sz val="8"/>
      <color theme="1" tint="0.34998626667073579"/>
      <name val="Calibri"/>
      <family val="2"/>
      <scheme val="minor"/>
    </font>
    <font>
      <sz val="8"/>
      <color theme="1" tint="0.34998626667073579"/>
      <name val="Courier New"/>
      <family val="3"/>
    </font>
    <font>
      <i/>
      <sz val="11"/>
      <color theme="1"/>
      <name val="Calibri"/>
      <family val="2"/>
      <scheme val="minor"/>
    </font>
    <font>
      <b/>
      <sz val="10"/>
      <color theme="1"/>
      <name val="Calibri"/>
      <family val="2"/>
      <scheme val="minor"/>
    </font>
    <font>
      <sz val="9"/>
      <color theme="1" tint="0.249977111117893"/>
      <name val="Calibri"/>
      <family val="2"/>
      <scheme val="minor"/>
    </font>
    <font>
      <sz val="10"/>
      <name val="Calibri"/>
      <family val="2"/>
    </font>
    <font>
      <b/>
      <sz val="9"/>
      <color theme="1" tint="0.249977111117893"/>
      <name val="Calibri"/>
      <family val="2"/>
      <scheme val="minor"/>
    </font>
    <font>
      <i/>
      <sz val="8.5"/>
      <color theme="1" tint="0.249977111117893"/>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55">
    <xf numFmtId="0" fontId="0" fillId="0" borderId="0" xfId="0"/>
    <xf numFmtId="0" fontId="1" fillId="0" borderId="0" xfId="0" applyFont="1"/>
    <xf numFmtId="0" fontId="0" fillId="0" borderId="0" xfId="0" applyAlignment="1">
      <alignment horizontal="center"/>
    </xf>
    <xf numFmtId="3" fontId="1" fillId="0" borderId="0" xfId="0" applyNumberFormat="1" applyFont="1" applyAlignment="1">
      <alignment horizontal="center"/>
    </xf>
    <xf numFmtId="3" fontId="0" fillId="0" borderId="0" xfId="0" applyNumberFormat="1" applyAlignment="1">
      <alignment horizontal="center"/>
    </xf>
    <xf numFmtId="3" fontId="0" fillId="0" borderId="0" xfId="0" applyNumberFormat="1"/>
    <xf numFmtId="164" fontId="0" fillId="0" borderId="0" xfId="0" applyNumberFormat="1" applyAlignment="1">
      <alignment horizontal="center"/>
    </xf>
    <xf numFmtId="164" fontId="1" fillId="0" borderId="0" xfId="0" applyNumberFormat="1" applyFont="1" applyAlignment="1">
      <alignment horizontal="center"/>
    </xf>
    <xf numFmtId="164" fontId="0" fillId="0" borderId="0" xfId="0" applyNumberFormat="1"/>
    <xf numFmtId="0" fontId="2" fillId="0" borderId="0" xfId="0" applyFont="1"/>
    <xf numFmtId="0" fontId="3" fillId="0" borderId="0" xfId="0" applyFont="1" applyAlignment="1"/>
    <xf numFmtId="0" fontId="0" fillId="0" borderId="0" xfId="0" applyAlignment="1"/>
    <xf numFmtId="0" fontId="0" fillId="0" borderId="0" xfId="0" applyAlignment="1">
      <alignment horizontal="right"/>
    </xf>
    <xf numFmtId="165" fontId="5" fillId="0" borderId="0" xfId="0" applyNumberFormat="1" applyFont="1" applyAlignment="1">
      <alignment horizontal="center" vertical="center"/>
    </xf>
    <xf numFmtId="0" fontId="0" fillId="0" borderId="0" xfId="0" applyAlignment="1">
      <alignment vertical="center"/>
    </xf>
    <xf numFmtId="0" fontId="4" fillId="0" borderId="0" xfId="0" applyFont="1" applyAlignment="1">
      <alignment vertical="center"/>
    </xf>
    <xf numFmtId="0" fontId="0" fillId="0" borderId="0" xfId="0"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xf>
    <xf numFmtId="0" fontId="0" fillId="0" borderId="0" xfId="0" applyAlignment="1">
      <alignment horizontal="left"/>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166" fontId="0" fillId="0" borderId="0" xfId="0" applyNumberFormat="1" applyAlignment="1"/>
    <xf numFmtId="166" fontId="0" fillId="0" borderId="0" xfId="0" applyNumberFormat="1" applyAlignment="1">
      <alignment horizontal="center" vertical="center"/>
    </xf>
    <xf numFmtId="166" fontId="1" fillId="0" borderId="0" xfId="0" applyNumberFormat="1" applyFont="1" applyAlignment="1">
      <alignment horizontal="center" vertical="center"/>
    </xf>
    <xf numFmtId="166" fontId="0" fillId="0" borderId="0" xfId="0" applyNumberFormat="1" applyAlignment="1">
      <alignment horizontal="center"/>
    </xf>
    <xf numFmtId="166" fontId="0" fillId="0" borderId="0" xfId="0" applyNumberFormat="1"/>
    <xf numFmtId="2" fontId="0" fillId="0" borderId="0" xfId="0" applyNumberFormat="1" applyAlignment="1">
      <alignment horizontal="center"/>
    </xf>
    <xf numFmtId="2" fontId="0" fillId="0" borderId="0" xfId="0" applyNumberFormat="1" applyAlignment="1">
      <alignment horizontal="center" vertical="center"/>
    </xf>
    <xf numFmtId="2" fontId="1" fillId="0" borderId="0" xfId="0" applyNumberFormat="1" applyFont="1" applyAlignment="1">
      <alignment horizontal="center" vertical="center"/>
    </xf>
    <xf numFmtId="2" fontId="0" fillId="0" borderId="0" xfId="0" applyNumberFormat="1"/>
    <xf numFmtId="0" fontId="9" fillId="0" borderId="0" xfId="0" applyFont="1" applyAlignment="1">
      <alignment horizontal="left"/>
    </xf>
    <xf numFmtId="0" fontId="3" fillId="0" borderId="0" xfId="0" applyFont="1" applyAlignment="1">
      <alignment horizontal="left"/>
    </xf>
    <xf numFmtId="0" fontId="12" fillId="0" borderId="0" xfId="0" applyNumberFormat="1" applyFont="1" applyAlignment="1">
      <alignment vertical="top" wrapText="1"/>
    </xf>
    <xf numFmtId="0" fontId="13" fillId="0" borderId="0" xfId="0" applyFont="1" applyAlignment="1">
      <alignment horizontal="center" vertical="center"/>
    </xf>
    <xf numFmtId="0" fontId="11" fillId="0" borderId="0" xfId="0" applyFont="1" applyAlignment="1">
      <alignment horizontal="center" vertical="center"/>
    </xf>
    <xf numFmtId="3"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3"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xf numFmtId="167" fontId="14" fillId="0" borderId="0" xfId="0" applyNumberFormat="1" applyFont="1" applyAlignment="1">
      <alignment horizontal="center" vertical="center"/>
    </xf>
    <xf numFmtId="0" fontId="12" fillId="0" borderId="0" xfId="0" applyNumberFormat="1" applyFont="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sz="1800">
                <a:solidFill>
                  <a:schemeClr val="tx1">
                    <a:lumMod val="85000"/>
                    <a:lumOff val="15000"/>
                  </a:schemeClr>
                </a:solidFill>
              </a:defRPr>
            </a:pPr>
            <a:r>
              <a:rPr lang="en-GB" sz="1800">
                <a:solidFill>
                  <a:schemeClr val="tx1">
                    <a:lumMod val="85000"/>
                    <a:lumOff val="15000"/>
                  </a:schemeClr>
                </a:solidFill>
              </a:rPr>
              <a:t>Cohen's Kappa</a:t>
            </a:r>
            <a:r>
              <a:rPr lang="en-GB" sz="1800" baseline="0">
                <a:solidFill>
                  <a:schemeClr val="tx1">
                    <a:lumMod val="85000"/>
                    <a:lumOff val="15000"/>
                  </a:schemeClr>
                </a:solidFill>
              </a:rPr>
              <a:t> for Manual Classification Agreement</a:t>
            </a:r>
            <a:endParaRPr lang="en-GB" sz="1800">
              <a:solidFill>
                <a:schemeClr val="tx1">
                  <a:lumMod val="85000"/>
                  <a:lumOff val="15000"/>
                </a:schemeClr>
              </a:solidFill>
            </a:endParaRPr>
          </a:p>
        </c:rich>
      </c:tx>
      <c:layout>
        <c:manualLayout>
          <c:xMode val="edge"/>
          <c:yMode val="edge"/>
          <c:x val="5.4567196446084015E-2"/>
          <c:y val="3.9808760654034853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CKFCMA!$A$6:$A$29</c:f>
              <c:strCache>
                <c:ptCount val="24"/>
                <c:pt idx="0">
                  <c:v>ALL</c:v>
                </c:pt>
                <c:pt idx="2">
                  <c:v>urgency</c:v>
                </c:pt>
                <c:pt idx="3">
                  <c:v>work-logistics</c:v>
                </c:pt>
                <c:pt idx="4">
                  <c:v>work-pers</c:v>
                </c:pt>
                <c:pt idx="5">
                  <c:v>interested</c:v>
                </c:pt>
                <c:pt idx="6">
                  <c:v>work-relevant</c:v>
                </c:pt>
                <c:pt idx="7">
                  <c:v>company-law</c:v>
                </c:pt>
                <c:pt idx="8">
                  <c:v>cycling</c:v>
                </c:pt>
                <c:pt idx="9">
                  <c:v>cycling-logistics</c:v>
                </c:pt>
                <c:pt idx="10">
                  <c:v>football</c:v>
                </c:pt>
                <c:pt idx="11">
                  <c:v>friend-group</c:v>
                </c:pt>
                <c:pt idx="12">
                  <c:v>golf</c:v>
                </c:pt>
                <c:pt idx="13">
                  <c:v>golf-logistics</c:v>
                </c:pt>
                <c:pt idx="14">
                  <c:v>pers-urgency</c:v>
                </c:pt>
                <c:pt idx="15">
                  <c:v>personal-interested</c:v>
                </c:pt>
                <c:pt idx="16">
                  <c:v>riding</c:v>
                </c:pt>
                <c:pt idx="17">
                  <c:v>riding-arrangements</c:v>
                </c:pt>
                <c:pt idx="18">
                  <c:v>school-importance</c:v>
                </c:pt>
                <c:pt idx="19">
                  <c:v>tech</c:v>
                </c:pt>
                <c:pt idx="20">
                  <c:v>tennis</c:v>
                </c:pt>
                <c:pt idx="21">
                  <c:v>tennis-arrangements</c:v>
                </c:pt>
                <c:pt idx="22">
                  <c:v>tennis-organising</c:v>
                </c:pt>
                <c:pt idx="23">
                  <c:v>work-urgency</c:v>
                </c:pt>
              </c:strCache>
            </c:strRef>
          </c:cat>
          <c:val>
            <c:numRef>
              <c:f>CKFCMA!$N$6:$N$29</c:f>
              <c:numCache>
                <c:formatCode>0.00</c:formatCode>
                <c:ptCount val="24"/>
                <c:pt idx="0">
                  <c:v>0.83059999999999989</c:v>
                </c:pt>
                <c:pt idx="2">
                  <c:v>0.7088000000000001</c:v>
                </c:pt>
                <c:pt idx="3">
                  <c:v>0.63619999999999999</c:v>
                </c:pt>
                <c:pt idx="4">
                  <c:v>0.748</c:v>
                </c:pt>
                <c:pt idx="5">
                  <c:v>0.71450000000000014</c:v>
                </c:pt>
                <c:pt idx="6">
                  <c:v>0.47700000000000004</c:v>
                </c:pt>
                <c:pt idx="7">
                  <c:v>0.60599999999999998</c:v>
                </c:pt>
                <c:pt idx="8">
                  <c:v>0.79</c:v>
                </c:pt>
                <c:pt idx="9">
                  <c:v>0.55500000000000005</c:v>
                </c:pt>
                <c:pt idx="10">
                  <c:v>0.79100000000000004</c:v>
                </c:pt>
                <c:pt idx="11">
                  <c:v>0.74299999999999999</c:v>
                </c:pt>
                <c:pt idx="12">
                  <c:v>0.86699999999999999</c:v>
                </c:pt>
                <c:pt idx="13">
                  <c:v>0.54900000000000004</c:v>
                </c:pt>
                <c:pt idx="14">
                  <c:v>0.748</c:v>
                </c:pt>
                <c:pt idx="15">
                  <c:v>0.69599999999999995</c:v>
                </c:pt>
                <c:pt idx="16">
                  <c:v>0.72499999999999998</c:v>
                </c:pt>
                <c:pt idx="17">
                  <c:v>0.63800000000000001</c:v>
                </c:pt>
                <c:pt idx="18">
                  <c:v>0.42699999999999999</c:v>
                </c:pt>
                <c:pt idx="19">
                  <c:v>0.76500000000000001</c:v>
                </c:pt>
                <c:pt idx="20">
                  <c:v>0.47499999999999998</c:v>
                </c:pt>
                <c:pt idx="21">
                  <c:v>0.50600000000000001</c:v>
                </c:pt>
                <c:pt idx="22">
                  <c:v>0.30599999999999999</c:v>
                </c:pt>
                <c:pt idx="23">
                  <c:v>0.64200000000000002</c:v>
                </c:pt>
              </c:numCache>
            </c:numRef>
          </c:val>
        </c:ser>
        <c:gapWidth val="55"/>
        <c:overlap val="-7"/>
        <c:axId val="46565632"/>
        <c:axId val="46956544"/>
      </c:barChart>
      <c:catAx>
        <c:axId val="46565632"/>
        <c:scaling>
          <c:orientation val="minMax"/>
        </c:scaling>
        <c:axPos val="b"/>
        <c:tickLblPos val="nextTo"/>
        <c:txPr>
          <a:bodyPr/>
          <a:lstStyle/>
          <a:p>
            <a:pPr>
              <a:defRPr sz="1000">
                <a:latin typeface="Courier New" pitchFamily="49" charset="0"/>
                <a:cs typeface="Courier New" pitchFamily="49" charset="0"/>
              </a:defRPr>
            </a:pPr>
            <a:endParaRPr lang="en-US"/>
          </a:p>
        </c:txPr>
        <c:crossAx val="46956544"/>
        <c:crosses val="autoZero"/>
        <c:auto val="1"/>
        <c:lblAlgn val="ctr"/>
        <c:lblOffset val="100"/>
      </c:catAx>
      <c:valAx>
        <c:axId val="46956544"/>
        <c:scaling>
          <c:orientation val="minMax"/>
        </c:scaling>
        <c:axPos val="l"/>
        <c:majorGridlines/>
        <c:numFmt formatCode="0.00" sourceLinked="1"/>
        <c:tickLblPos val="nextTo"/>
        <c:crossAx val="46565632"/>
        <c:crosses val="autoZero"/>
        <c:crossBetween val="between"/>
      </c:valAx>
    </c:plotArea>
    <c:plotVisOnly val="1"/>
  </c:chart>
  <c:printSettings>
    <c:headerFooter/>
    <c:pageMargins b="0.75000000000000289" l="0.70000000000000062" r="0.70000000000000062" t="0.75000000000000289"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spPr>
            <a:solidFill>
              <a:schemeClr val="tx1">
                <a:lumMod val="65000"/>
                <a:lumOff val="35000"/>
              </a:schemeClr>
            </a:solidFill>
          </c:spPr>
          <c:cat>
            <c:strRef>
              <c:f>'POCMA TS'!$A$7:$A$13</c:f>
              <c:strCache>
                <c:ptCount val="7"/>
                <c:pt idx="0">
                  <c:v>Day 1</c:v>
                </c:pt>
                <c:pt idx="1">
                  <c:v>Day 2</c:v>
                </c:pt>
                <c:pt idx="2">
                  <c:v>Day 3</c:v>
                </c:pt>
                <c:pt idx="3">
                  <c:v>Day 4</c:v>
                </c:pt>
                <c:pt idx="4">
                  <c:v>Day 5</c:v>
                </c:pt>
                <c:pt idx="5">
                  <c:v>Day 6</c:v>
                </c:pt>
                <c:pt idx="6">
                  <c:v>Day 7</c:v>
                </c:pt>
              </c:strCache>
            </c:strRef>
          </c:cat>
          <c:val>
            <c:numRef>
              <c:f>'POCMA TS'!$Y$7:$Y$13</c:f>
              <c:numCache>
                <c:formatCode>0.0%</c:formatCode>
                <c:ptCount val="7"/>
                <c:pt idx="0">
                  <c:v>0.9095880422894641</c:v>
                </c:pt>
                <c:pt idx="1">
                  <c:v>0.90670640834575256</c:v>
                </c:pt>
                <c:pt idx="2">
                  <c:v>0.9219190968955786</c:v>
                </c:pt>
                <c:pt idx="3">
                  <c:v>0.93648816936488166</c:v>
                </c:pt>
                <c:pt idx="4">
                  <c:v>0.92953085458438778</c:v>
                </c:pt>
                <c:pt idx="5">
                  <c:v>0.93679291687161825</c:v>
                </c:pt>
                <c:pt idx="6">
                  <c:v>0.94934210526315788</c:v>
                </c:pt>
              </c:numCache>
            </c:numRef>
          </c:val>
        </c:ser>
        <c:axId val="47302528"/>
        <c:axId val="47323392"/>
      </c:barChart>
      <c:catAx>
        <c:axId val="47302528"/>
        <c:scaling>
          <c:orientation val="minMax"/>
        </c:scaling>
        <c:axPos val="b"/>
        <c:tickLblPos val="nextTo"/>
        <c:crossAx val="47323392"/>
        <c:crosses val="autoZero"/>
        <c:auto val="1"/>
        <c:lblAlgn val="ctr"/>
        <c:lblOffset val="100"/>
      </c:catAx>
      <c:valAx>
        <c:axId val="47323392"/>
        <c:scaling>
          <c:orientation val="minMax"/>
          <c:max val="0.95500000000000018"/>
          <c:min val="0.9"/>
        </c:scaling>
        <c:axPos val="l"/>
        <c:majorGridlines/>
        <c:numFmt formatCode="0.0%" sourceLinked="1"/>
        <c:tickLblPos val="nextTo"/>
        <c:crossAx val="47302528"/>
        <c:crosses val="autoZero"/>
        <c:crossBetween val="between"/>
      </c:valAx>
    </c:plotArea>
    <c:plotVisOnly val="1"/>
  </c:chart>
  <c:printSettings>
    <c:headerFooter/>
    <c:pageMargins b="0.750000000000002" l="0.70000000000000062" r="0.70000000000000062" t="0.750000000000002"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lineChart>
        <c:grouping val="standard"/>
        <c:ser>
          <c:idx val="0"/>
          <c:order val="0"/>
          <c:spPr>
            <a:ln w="38100"/>
          </c:spPr>
          <c:marker>
            <c:symbol val="none"/>
          </c:marker>
          <c:cat>
            <c:strRef>
              <c:f>'POCMA TS'!$A$7:$A$13</c:f>
              <c:strCache>
                <c:ptCount val="7"/>
                <c:pt idx="0">
                  <c:v>Day 1</c:v>
                </c:pt>
                <c:pt idx="1">
                  <c:v>Day 2</c:v>
                </c:pt>
                <c:pt idx="2">
                  <c:v>Day 3</c:v>
                </c:pt>
                <c:pt idx="3">
                  <c:v>Day 4</c:v>
                </c:pt>
                <c:pt idx="4">
                  <c:v>Day 5</c:v>
                </c:pt>
                <c:pt idx="5">
                  <c:v>Day 6</c:v>
                </c:pt>
                <c:pt idx="6">
                  <c:v>Day 7</c:v>
                </c:pt>
              </c:strCache>
            </c:strRef>
          </c:cat>
          <c:val>
            <c:numRef>
              <c:f>'POCMA TS'!$Y$7:$Y$13</c:f>
              <c:numCache>
                <c:formatCode>0.0%</c:formatCode>
                <c:ptCount val="7"/>
                <c:pt idx="0">
                  <c:v>0.9095880422894641</c:v>
                </c:pt>
                <c:pt idx="1">
                  <c:v>0.90670640834575256</c:v>
                </c:pt>
                <c:pt idx="2">
                  <c:v>0.9219190968955786</c:v>
                </c:pt>
                <c:pt idx="3">
                  <c:v>0.93648816936488166</c:v>
                </c:pt>
                <c:pt idx="4">
                  <c:v>0.92953085458438778</c:v>
                </c:pt>
                <c:pt idx="5">
                  <c:v>0.93679291687161825</c:v>
                </c:pt>
                <c:pt idx="6">
                  <c:v>0.94934210526315788</c:v>
                </c:pt>
              </c:numCache>
            </c:numRef>
          </c:val>
        </c:ser>
        <c:marker val="1"/>
        <c:axId val="67124224"/>
        <c:axId val="67273472"/>
      </c:lineChart>
      <c:catAx>
        <c:axId val="67124224"/>
        <c:scaling>
          <c:orientation val="minMax"/>
        </c:scaling>
        <c:axPos val="b"/>
        <c:tickLblPos val="nextTo"/>
        <c:crossAx val="67273472"/>
        <c:crosses val="autoZero"/>
        <c:auto val="1"/>
        <c:lblAlgn val="ctr"/>
        <c:lblOffset val="100"/>
      </c:catAx>
      <c:valAx>
        <c:axId val="67273472"/>
        <c:scaling>
          <c:orientation val="minMax"/>
          <c:max val="0.96000000000000052"/>
          <c:min val="0.9"/>
        </c:scaling>
        <c:axPos val="l"/>
        <c:majorGridlines/>
        <c:numFmt formatCode="0%" sourceLinked="0"/>
        <c:tickLblPos val="nextTo"/>
        <c:crossAx val="67124224"/>
        <c:crosses val="autoZero"/>
        <c:crossBetween val="between"/>
      </c:valAx>
    </c:plotArea>
    <c:plotVisOnly val="1"/>
  </c:chart>
  <c:printSettings>
    <c:headerFooter/>
    <c:pageMargins b="0.750000000000002" l="0.70000000000000062" r="0.70000000000000062" t="0.750000000000002"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20</xdr:col>
      <xdr:colOff>411480</xdr:colOff>
      <xdr:row>2</xdr:row>
      <xdr:rowOff>990600</xdr:rowOff>
    </xdr:from>
    <xdr:to>
      <xdr:col>42</xdr:col>
      <xdr:colOff>274320</xdr:colOff>
      <xdr:row>38</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312420</xdr:colOff>
      <xdr:row>15</xdr:row>
      <xdr:rowOff>30480</xdr:rowOff>
    </xdr:from>
    <xdr:to>
      <xdr:col>11</xdr:col>
      <xdr:colOff>121920</xdr:colOff>
      <xdr:row>30</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19</xdr:row>
      <xdr:rowOff>0</xdr:rowOff>
    </xdr:from>
    <xdr:to>
      <xdr:col>26</xdr:col>
      <xdr:colOff>304800</xdr:colOff>
      <xdr:row>34</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C34"/>
  <sheetViews>
    <sheetView topLeftCell="A4" workbookViewId="0">
      <selection activeCell="AE27" sqref="AE27"/>
    </sheetView>
  </sheetViews>
  <sheetFormatPr defaultRowHeight="14.4"/>
  <cols>
    <col min="1" max="1" width="23.6640625" style="26" customWidth="1"/>
    <col min="2" max="2" width="3.109375" style="2" customWidth="1"/>
    <col min="3" max="3" width="1.44140625" customWidth="1"/>
    <col min="4" max="5" width="8.21875" style="4" customWidth="1"/>
    <col min="6" max="6" width="8.21875" style="6" customWidth="1"/>
    <col min="7" max="7" width="1.44140625" customWidth="1"/>
    <col min="8" max="9" width="8.21875" style="4" customWidth="1"/>
    <col min="10" max="10" width="8.21875" style="6" customWidth="1"/>
    <col min="11" max="11" width="1.44140625" customWidth="1"/>
    <col min="12" max="13" width="8.21875" style="4" customWidth="1"/>
    <col min="14" max="14" width="8.21875" style="6" customWidth="1"/>
    <col min="15" max="15" width="1.44140625" style="2" customWidth="1"/>
    <col min="16" max="17" width="8.21875" style="4" customWidth="1"/>
    <col min="18" max="18" width="8.21875" style="6" customWidth="1"/>
    <col min="19" max="19" width="1.44140625" style="2" customWidth="1"/>
    <col min="20" max="21" width="8.21875" style="4" customWidth="1"/>
    <col min="22" max="22" width="8.21875" style="6" customWidth="1"/>
    <col min="23" max="23" width="1.44140625" customWidth="1"/>
    <col min="24" max="25" width="8.21875" style="4" customWidth="1"/>
    <col min="26" max="26" width="8.21875" style="6" customWidth="1"/>
    <col min="27" max="27" width="4.33203125" style="13" customWidth="1"/>
    <col min="28" max="28" width="1.109375" customWidth="1"/>
    <col min="29" max="29" width="4.6640625" style="27" customWidth="1"/>
  </cols>
  <sheetData>
    <row r="1" spans="1:29" ht="18">
      <c r="A1" s="40" t="s">
        <v>70</v>
      </c>
      <c r="B1" s="11"/>
      <c r="C1" s="11"/>
      <c r="D1" s="11"/>
      <c r="E1" s="11"/>
    </row>
    <row r="2" spans="1:29" s="14" customFormat="1" ht="9" customHeight="1">
      <c r="A2" s="23"/>
      <c r="B2" s="16"/>
      <c r="D2" s="17"/>
      <c r="E2" s="17"/>
      <c r="F2" s="18"/>
      <c r="H2" s="17"/>
      <c r="I2" s="17"/>
      <c r="J2" s="18"/>
      <c r="L2" s="17"/>
      <c r="M2" s="17"/>
      <c r="N2" s="18"/>
      <c r="O2" s="16"/>
      <c r="P2" s="17"/>
      <c r="Q2" s="17"/>
      <c r="R2" s="18"/>
      <c r="S2" s="16"/>
      <c r="T2" s="17"/>
      <c r="U2" s="17"/>
      <c r="V2" s="18"/>
      <c r="X2" s="17"/>
      <c r="Y2" s="17"/>
      <c r="Z2" s="18"/>
      <c r="AA2" s="13"/>
      <c r="AC2" s="27"/>
    </row>
    <row r="3" spans="1:29" ht="52.2" customHeight="1">
      <c r="A3" s="52" t="s">
        <v>75</v>
      </c>
      <c r="B3" s="52"/>
      <c r="C3" s="52"/>
      <c r="D3" s="52"/>
      <c r="E3" s="52"/>
      <c r="F3" s="52"/>
      <c r="G3" s="52"/>
      <c r="H3" s="52"/>
      <c r="I3" s="52"/>
      <c r="J3" s="52"/>
      <c r="K3" s="52"/>
      <c r="L3" s="52"/>
      <c r="M3" s="52"/>
      <c r="N3" s="52"/>
      <c r="O3" s="52"/>
      <c r="P3" s="52"/>
      <c r="Q3" s="52"/>
      <c r="R3" s="52"/>
      <c r="S3" s="52"/>
      <c r="T3" s="52"/>
      <c r="U3" s="52"/>
      <c r="V3" s="52"/>
      <c r="W3" s="52"/>
      <c r="X3" s="52"/>
      <c r="Y3" s="52"/>
      <c r="Z3" s="52"/>
      <c r="AA3" s="52"/>
      <c r="AB3" s="52"/>
      <c r="AC3" s="52"/>
    </row>
    <row r="4" spans="1:29" s="14" customFormat="1">
      <c r="A4" s="23"/>
      <c r="B4" s="16"/>
      <c r="D4" s="53" t="s">
        <v>25</v>
      </c>
      <c r="E4" s="53"/>
      <c r="F4" s="53"/>
      <c r="H4" s="53" t="s">
        <v>27</v>
      </c>
      <c r="I4" s="53"/>
      <c r="J4" s="53"/>
      <c r="L4" s="53" t="s">
        <v>67</v>
      </c>
      <c r="M4" s="53"/>
      <c r="N4" s="53"/>
      <c r="O4" s="16"/>
      <c r="P4" s="53" t="s">
        <v>28</v>
      </c>
      <c r="Q4" s="53"/>
      <c r="R4" s="53"/>
      <c r="S4" s="16"/>
      <c r="T4" s="53" t="s">
        <v>68</v>
      </c>
      <c r="U4" s="53"/>
      <c r="V4" s="53"/>
      <c r="X4" s="53" t="s">
        <v>10</v>
      </c>
      <c r="Y4" s="53"/>
      <c r="Z4" s="53"/>
      <c r="AA4" s="13"/>
      <c r="AC4" s="27"/>
    </row>
    <row r="5" spans="1:29" s="19" customFormat="1">
      <c r="A5" s="24" t="s">
        <v>64</v>
      </c>
      <c r="B5" s="42" t="s">
        <v>62</v>
      </c>
      <c r="D5" s="44" t="s">
        <v>23</v>
      </c>
      <c r="E5" s="44" t="s">
        <v>26</v>
      </c>
      <c r="F5" s="45" t="s">
        <v>24</v>
      </c>
      <c r="G5" s="46"/>
      <c r="H5" s="44" t="s">
        <v>23</v>
      </c>
      <c r="I5" s="44" t="s">
        <v>26</v>
      </c>
      <c r="J5" s="45" t="s">
        <v>24</v>
      </c>
      <c r="K5" s="46"/>
      <c r="L5" s="44" t="s">
        <v>23</v>
      </c>
      <c r="M5" s="44" t="s">
        <v>26</v>
      </c>
      <c r="N5" s="45" t="s">
        <v>24</v>
      </c>
      <c r="O5" s="47"/>
      <c r="P5" s="44" t="s">
        <v>23</v>
      </c>
      <c r="Q5" s="44" t="s">
        <v>26</v>
      </c>
      <c r="R5" s="45" t="s">
        <v>24</v>
      </c>
      <c r="S5" s="47"/>
      <c r="T5" s="44" t="s">
        <v>23</v>
      </c>
      <c r="U5" s="44" t="s">
        <v>26</v>
      </c>
      <c r="V5" s="45" t="s">
        <v>24</v>
      </c>
      <c r="W5" s="46"/>
      <c r="X5" s="44" t="s">
        <v>23</v>
      </c>
      <c r="Y5" s="44" t="s">
        <v>26</v>
      </c>
      <c r="Z5" s="45" t="s">
        <v>24</v>
      </c>
      <c r="AA5" s="13"/>
      <c r="AC5" s="28"/>
    </row>
    <row r="6" spans="1:29" s="19" customFormat="1" ht="6" customHeight="1">
      <c r="A6" s="24"/>
      <c r="B6" s="42"/>
      <c r="D6" s="21"/>
      <c r="E6" s="21"/>
      <c r="F6" s="22"/>
      <c r="H6" s="21"/>
      <c r="I6" s="21"/>
      <c r="J6" s="22"/>
      <c r="L6" s="20"/>
      <c r="M6" s="20"/>
      <c r="O6" s="20"/>
      <c r="P6" s="21"/>
      <c r="Q6" s="21"/>
      <c r="R6" s="22"/>
      <c r="S6" s="20"/>
      <c r="T6" s="21"/>
      <c r="U6" s="21"/>
      <c r="V6" s="22"/>
      <c r="X6" s="21"/>
      <c r="Y6" s="21"/>
      <c r="Z6" s="22"/>
      <c r="AA6" s="13"/>
      <c r="AC6" s="28"/>
    </row>
    <row r="7" spans="1:29" s="14" customFormat="1">
      <c r="A7" s="14" t="s">
        <v>10</v>
      </c>
      <c r="B7" s="43"/>
      <c r="D7" s="17">
        <v>4025</v>
      </c>
      <c r="E7" s="17">
        <v>3648</v>
      </c>
      <c r="F7" s="18">
        <f>E7/D7</f>
        <v>0.90633540372670807</v>
      </c>
      <c r="H7" s="17">
        <v>12021</v>
      </c>
      <c r="I7" s="17">
        <v>11344</v>
      </c>
      <c r="J7" s="18">
        <f>I7/H7</f>
        <v>0.94368189002578817</v>
      </c>
      <c r="L7" s="16">
        <v>3876</v>
      </c>
      <c r="M7" s="16">
        <v>3535</v>
      </c>
      <c r="N7" s="18">
        <f>M7/L7</f>
        <v>0.91202270381836947</v>
      </c>
      <c r="O7" s="16"/>
      <c r="P7" s="16">
        <v>964</v>
      </c>
      <c r="Q7" s="16">
        <v>908</v>
      </c>
      <c r="R7" s="18">
        <f>Q7/P7</f>
        <v>0.94190871369294604</v>
      </c>
      <c r="S7" s="16"/>
      <c r="T7" s="17">
        <v>5157</v>
      </c>
      <c r="U7" s="17">
        <v>4726</v>
      </c>
      <c r="V7" s="18">
        <f>U7/T7</f>
        <v>0.91642427768082213</v>
      </c>
      <c r="X7" s="17">
        <f>SUM(D7,H7,L7,P7,T7)</f>
        <v>26043</v>
      </c>
      <c r="Y7" s="17">
        <f>SUM(E7,I7,M7,Q7,U7)</f>
        <v>24161</v>
      </c>
      <c r="Z7" s="18">
        <f>Y7/X7</f>
        <v>0.92773489997312142</v>
      </c>
      <c r="AA7" s="13"/>
      <c r="AC7" s="27" t="s">
        <v>10</v>
      </c>
    </row>
    <row r="8" spans="1:29" s="14" customFormat="1" ht="6" customHeight="1">
      <c r="B8" s="43"/>
      <c r="D8" s="17"/>
      <c r="E8" s="17"/>
      <c r="F8" s="18"/>
      <c r="H8" s="17"/>
      <c r="I8" s="17"/>
      <c r="J8" s="18"/>
      <c r="L8" s="16"/>
      <c r="M8" s="16"/>
      <c r="N8" s="18"/>
      <c r="O8" s="16"/>
      <c r="P8" s="17"/>
      <c r="Q8" s="17"/>
      <c r="R8" s="18"/>
      <c r="S8" s="16"/>
      <c r="T8" s="17"/>
      <c r="U8" s="17"/>
      <c r="V8" s="18"/>
      <c r="X8" s="17"/>
      <c r="Y8" s="17"/>
      <c r="Z8" s="18"/>
      <c r="AA8" s="13"/>
      <c r="AC8" s="27"/>
    </row>
    <row r="9" spans="1:29" s="14" customFormat="1">
      <c r="A9" s="15" t="s">
        <v>5</v>
      </c>
      <c r="B9" s="43">
        <v>5</v>
      </c>
      <c r="D9" s="17">
        <v>503</v>
      </c>
      <c r="E9" s="17">
        <v>499</v>
      </c>
      <c r="F9" s="18">
        <f t="shared" ref="F9:F29" si="0">E9/D9</f>
        <v>0.99204771371769385</v>
      </c>
      <c r="H9" s="17">
        <v>1277</v>
      </c>
      <c r="I9" s="17">
        <v>1259</v>
      </c>
      <c r="J9" s="18">
        <f t="shared" ref="J9:J30" si="1">I9/H9</f>
        <v>0.98590446358653094</v>
      </c>
      <c r="L9" s="16">
        <v>646</v>
      </c>
      <c r="M9" s="16">
        <v>609</v>
      </c>
      <c r="N9" s="18">
        <f t="shared" ref="N9:N22" si="2">M9/L9</f>
        <v>0.94272445820433437</v>
      </c>
      <c r="O9" s="16"/>
      <c r="P9" s="16">
        <v>135</v>
      </c>
      <c r="Q9" s="16">
        <v>133</v>
      </c>
      <c r="R9" s="18">
        <f t="shared" ref="R9:R20" si="3">Q9/P9</f>
        <v>0.98518518518518516</v>
      </c>
      <c r="S9" s="16"/>
      <c r="T9" s="17">
        <v>573</v>
      </c>
      <c r="U9" s="17">
        <v>540</v>
      </c>
      <c r="V9" s="18">
        <f t="shared" ref="V9:V25" si="4">U9/T9</f>
        <v>0.94240837696335078</v>
      </c>
      <c r="X9" s="17">
        <f t="shared" ref="X9:X30" si="5">SUM(D9,H9,L9,P9,T9)</f>
        <v>3134</v>
      </c>
      <c r="Y9" s="17">
        <f t="shared" ref="Y9:Y30" si="6">SUM(E9,I9,M9,Q9,U9)</f>
        <v>3040</v>
      </c>
      <c r="Z9" s="18">
        <f t="shared" ref="Z9:Z30" si="7">Y9/X9</f>
        <v>0.97000638162093167</v>
      </c>
      <c r="AA9" s="13">
        <f t="shared" ref="AA9:AA30" si="8">100*(Z9-ALLALL_PERC)</f>
        <v>4.227148164781025</v>
      </c>
      <c r="AC9" s="29" t="s">
        <v>56</v>
      </c>
    </row>
    <row r="10" spans="1:29" s="14" customFormat="1">
      <c r="A10" s="15" t="s">
        <v>6</v>
      </c>
      <c r="B10" s="43">
        <v>5</v>
      </c>
      <c r="D10" s="17">
        <v>503</v>
      </c>
      <c r="E10" s="17">
        <v>482</v>
      </c>
      <c r="F10" s="18">
        <f t="shared" si="0"/>
        <v>0.95825049701789267</v>
      </c>
      <c r="H10" s="17">
        <v>1277</v>
      </c>
      <c r="I10" s="17">
        <v>1250</v>
      </c>
      <c r="J10" s="18">
        <f t="shared" si="1"/>
        <v>0.97885669537979636</v>
      </c>
      <c r="L10" s="16">
        <v>646</v>
      </c>
      <c r="M10" s="16">
        <v>622</v>
      </c>
      <c r="N10" s="18">
        <f t="shared" si="2"/>
        <v>0.96284829721362231</v>
      </c>
      <c r="O10" s="16"/>
      <c r="P10" s="16">
        <v>135</v>
      </c>
      <c r="Q10" s="16">
        <v>131</v>
      </c>
      <c r="R10" s="18">
        <f t="shared" si="3"/>
        <v>0.97037037037037033</v>
      </c>
      <c r="S10" s="16"/>
      <c r="T10" s="17">
        <v>573</v>
      </c>
      <c r="U10" s="17">
        <v>545</v>
      </c>
      <c r="V10" s="18">
        <f t="shared" si="4"/>
        <v>0.9511343804537522</v>
      </c>
      <c r="X10" s="17">
        <f t="shared" si="5"/>
        <v>3134</v>
      </c>
      <c r="Y10" s="17">
        <f t="shared" si="6"/>
        <v>3030</v>
      </c>
      <c r="Z10" s="18">
        <f t="shared" si="7"/>
        <v>0.96681557115507344</v>
      </c>
      <c r="AA10" s="13">
        <f t="shared" si="8"/>
        <v>3.908067118195202</v>
      </c>
      <c r="AC10" s="29" t="s">
        <v>42</v>
      </c>
    </row>
    <row r="11" spans="1:29" s="14" customFormat="1">
      <c r="A11" s="15" t="s">
        <v>7</v>
      </c>
      <c r="B11" s="43">
        <v>5</v>
      </c>
      <c r="D11" s="17">
        <v>503</v>
      </c>
      <c r="E11" s="17">
        <v>423</v>
      </c>
      <c r="F11" s="18">
        <f t="shared" si="0"/>
        <v>0.84095427435387671</v>
      </c>
      <c r="H11" s="17">
        <v>1277</v>
      </c>
      <c r="I11" s="17">
        <v>1210</v>
      </c>
      <c r="J11" s="18">
        <f t="shared" si="1"/>
        <v>0.9475332811276429</v>
      </c>
      <c r="L11" s="16">
        <v>646</v>
      </c>
      <c r="M11" s="16">
        <v>586</v>
      </c>
      <c r="N11" s="18">
        <f t="shared" si="2"/>
        <v>0.90712074303405577</v>
      </c>
      <c r="O11" s="16"/>
      <c r="P11" s="16">
        <v>135</v>
      </c>
      <c r="Q11" s="16">
        <v>121</v>
      </c>
      <c r="R11" s="18">
        <f t="shared" si="3"/>
        <v>0.89629629629629626</v>
      </c>
      <c r="S11" s="16"/>
      <c r="T11" s="17">
        <v>573</v>
      </c>
      <c r="U11" s="17">
        <v>511</v>
      </c>
      <c r="V11" s="18">
        <f t="shared" si="4"/>
        <v>0.89179755671902272</v>
      </c>
      <c r="X11" s="17">
        <f t="shared" si="5"/>
        <v>3134</v>
      </c>
      <c r="Y11" s="17">
        <f t="shared" si="6"/>
        <v>2851</v>
      </c>
      <c r="Z11" s="18">
        <f t="shared" si="7"/>
        <v>0.90970006381620927</v>
      </c>
      <c r="AA11" s="13">
        <f t="shared" si="8"/>
        <v>-1.8034836156912148</v>
      </c>
      <c r="AC11" s="29" t="s">
        <v>43</v>
      </c>
    </row>
    <row r="12" spans="1:29" s="14" customFormat="1">
      <c r="A12" s="15" t="s">
        <v>2</v>
      </c>
      <c r="B12" s="43">
        <v>4</v>
      </c>
      <c r="D12" s="17">
        <v>504</v>
      </c>
      <c r="E12" s="17">
        <v>361</v>
      </c>
      <c r="F12" s="18">
        <f t="shared" si="0"/>
        <v>0.71626984126984128</v>
      </c>
      <c r="H12" s="17">
        <v>1277</v>
      </c>
      <c r="I12" s="17">
        <v>1186</v>
      </c>
      <c r="J12" s="18">
        <f t="shared" si="1"/>
        <v>0.92873923257635083</v>
      </c>
      <c r="L12" s="16"/>
      <c r="M12" s="16"/>
      <c r="N12" s="18"/>
      <c r="O12" s="16"/>
      <c r="P12" s="16">
        <v>136</v>
      </c>
      <c r="Q12" s="16">
        <v>122</v>
      </c>
      <c r="R12" s="18">
        <f t="shared" si="3"/>
        <v>0.8970588235294118</v>
      </c>
      <c r="S12" s="16"/>
      <c r="T12" s="17">
        <v>573</v>
      </c>
      <c r="U12" s="17">
        <v>462</v>
      </c>
      <c r="V12" s="18">
        <f t="shared" si="4"/>
        <v>0.80628272251308897</v>
      </c>
      <c r="X12" s="17">
        <f t="shared" si="5"/>
        <v>2490</v>
      </c>
      <c r="Y12" s="17">
        <f t="shared" si="6"/>
        <v>2131</v>
      </c>
      <c r="Z12" s="18">
        <f t="shared" si="7"/>
        <v>0.85582329317269079</v>
      </c>
      <c r="AA12" s="13">
        <f t="shared" si="8"/>
        <v>-7.1911606800430627</v>
      </c>
      <c r="AC12" s="29" t="s">
        <v>57</v>
      </c>
    </row>
    <row r="13" spans="1:29" s="14" customFormat="1">
      <c r="A13" s="15" t="s">
        <v>8</v>
      </c>
      <c r="B13" s="43">
        <v>4</v>
      </c>
      <c r="D13" s="17">
        <v>503</v>
      </c>
      <c r="E13" s="17">
        <v>462</v>
      </c>
      <c r="F13" s="18">
        <f t="shared" si="0"/>
        <v>0.91848906560636179</v>
      </c>
      <c r="H13" s="17">
        <v>1277</v>
      </c>
      <c r="I13" s="17">
        <v>1134</v>
      </c>
      <c r="J13" s="18">
        <f t="shared" si="1"/>
        <v>0.88801879404855133</v>
      </c>
      <c r="L13" s="16">
        <v>646</v>
      </c>
      <c r="M13" s="16">
        <v>576</v>
      </c>
      <c r="N13" s="18">
        <f t="shared" si="2"/>
        <v>0.89164086687306499</v>
      </c>
      <c r="O13" s="16"/>
      <c r="P13" s="17"/>
      <c r="Q13" s="17"/>
      <c r="R13" s="18"/>
      <c r="S13" s="16"/>
      <c r="T13" s="17">
        <v>573</v>
      </c>
      <c r="U13" s="17">
        <v>527</v>
      </c>
      <c r="V13" s="18">
        <f t="shared" si="4"/>
        <v>0.91972076788830714</v>
      </c>
      <c r="X13" s="17">
        <f t="shared" si="5"/>
        <v>2999</v>
      </c>
      <c r="Y13" s="17">
        <f t="shared" si="6"/>
        <v>2699</v>
      </c>
      <c r="Z13" s="18">
        <f t="shared" si="7"/>
        <v>0.89996665555185063</v>
      </c>
      <c r="AA13" s="13">
        <f t="shared" si="8"/>
        <v>-2.7768244421270794</v>
      </c>
      <c r="AC13" s="29" t="s">
        <v>44</v>
      </c>
    </row>
    <row r="14" spans="1:29" s="14" customFormat="1">
      <c r="A14" s="15" t="s">
        <v>20</v>
      </c>
      <c r="B14" s="43">
        <v>1</v>
      </c>
      <c r="D14" s="17"/>
      <c r="E14" s="17"/>
      <c r="F14" s="18"/>
      <c r="H14" s="17"/>
      <c r="I14" s="17"/>
      <c r="J14" s="18"/>
      <c r="L14" s="16"/>
      <c r="M14" s="16"/>
      <c r="N14" s="18"/>
      <c r="O14" s="16"/>
      <c r="P14" s="17"/>
      <c r="Q14" s="17"/>
      <c r="R14" s="18"/>
      <c r="S14" s="16"/>
      <c r="T14" s="17">
        <v>573</v>
      </c>
      <c r="U14" s="17">
        <v>539</v>
      </c>
      <c r="V14" s="18">
        <f t="shared" si="4"/>
        <v>0.94066317626527052</v>
      </c>
      <c r="X14" s="17">
        <f t="shared" si="5"/>
        <v>573</v>
      </c>
      <c r="Y14" s="17">
        <f t="shared" si="6"/>
        <v>539</v>
      </c>
      <c r="Z14" s="18">
        <f t="shared" si="7"/>
        <v>0.94066317626527052</v>
      </c>
      <c r="AA14" s="13">
        <f t="shared" si="8"/>
        <v>1.2928276292149099</v>
      </c>
      <c r="AC14" s="29" t="s">
        <v>65</v>
      </c>
    </row>
    <row r="15" spans="1:29" s="14" customFormat="1">
      <c r="A15" s="15" t="s">
        <v>0</v>
      </c>
      <c r="B15" s="43">
        <v>1</v>
      </c>
      <c r="D15" s="17"/>
      <c r="E15" s="17"/>
      <c r="F15" s="18"/>
      <c r="H15" s="17">
        <v>1277</v>
      </c>
      <c r="I15" s="17">
        <v>1180</v>
      </c>
      <c r="J15" s="18">
        <f t="shared" si="1"/>
        <v>0.92404072043852781</v>
      </c>
      <c r="L15" s="16"/>
      <c r="M15" s="16"/>
      <c r="N15" s="18"/>
      <c r="O15" s="16"/>
      <c r="P15" s="17"/>
      <c r="Q15" s="17"/>
      <c r="R15" s="18"/>
      <c r="S15" s="16"/>
      <c r="T15" s="17"/>
      <c r="U15" s="17"/>
      <c r="V15" s="18"/>
      <c r="X15" s="17">
        <f t="shared" si="5"/>
        <v>1277</v>
      </c>
      <c r="Y15" s="17">
        <f t="shared" si="6"/>
        <v>1180</v>
      </c>
      <c r="Z15" s="18">
        <f t="shared" si="7"/>
        <v>0.92404072043852781</v>
      </c>
      <c r="AA15" s="13">
        <f t="shared" si="8"/>
        <v>-0.36941795345936113</v>
      </c>
      <c r="AC15" s="29" t="s">
        <v>58</v>
      </c>
    </row>
    <row r="16" spans="1:29" s="14" customFormat="1">
      <c r="A16" s="15" t="s">
        <v>1</v>
      </c>
      <c r="B16" s="43">
        <v>1</v>
      </c>
      <c r="D16" s="17"/>
      <c r="E16" s="17"/>
      <c r="F16" s="18"/>
      <c r="H16" s="17">
        <v>529</v>
      </c>
      <c r="I16" s="17">
        <v>492</v>
      </c>
      <c r="J16" s="18">
        <f t="shared" si="1"/>
        <v>0.93005671077504726</v>
      </c>
      <c r="L16" s="16"/>
      <c r="M16" s="16"/>
      <c r="N16" s="18"/>
      <c r="O16" s="16"/>
      <c r="P16" s="17"/>
      <c r="Q16" s="17"/>
      <c r="R16" s="18"/>
      <c r="S16" s="16"/>
      <c r="T16" s="17"/>
      <c r="U16" s="17"/>
      <c r="V16" s="18"/>
      <c r="X16" s="17">
        <f t="shared" si="5"/>
        <v>529</v>
      </c>
      <c r="Y16" s="17">
        <f t="shared" si="6"/>
        <v>492</v>
      </c>
      <c r="Z16" s="18">
        <f t="shared" si="7"/>
        <v>0.93005671077504726</v>
      </c>
      <c r="AA16" s="13">
        <f t="shared" si="8"/>
        <v>0.23218108019258388</v>
      </c>
      <c r="AC16" s="29" t="s">
        <v>66</v>
      </c>
    </row>
    <row r="17" spans="1:29" s="14" customFormat="1">
      <c r="A17" s="15" t="s">
        <v>11</v>
      </c>
      <c r="B17" s="43">
        <v>1</v>
      </c>
      <c r="D17" s="17"/>
      <c r="E17" s="17"/>
      <c r="F17" s="18"/>
      <c r="H17" s="17"/>
      <c r="I17" s="17"/>
      <c r="J17" s="18"/>
      <c r="L17" s="16"/>
      <c r="M17" s="16"/>
      <c r="N17" s="18"/>
      <c r="O17" s="16"/>
      <c r="P17" s="16">
        <v>141</v>
      </c>
      <c r="Q17" s="16">
        <v>127</v>
      </c>
      <c r="R17" s="18">
        <f t="shared" si="3"/>
        <v>0.900709219858156</v>
      </c>
      <c r="S17" s="16"/>
      <c r="T17" s="17"/>
      <c r="U17" s="17"/>
      <c r="V17" s="18"/>
      <c r="X17" s="17">
        <f t="shared" si="5"/>
        <v>141</v>
      </c>
      <c r="Y17" s="17">
        <f t="shared" si="6"/>
        <v>127</v>
      </c>
      <c r="Z17" s="18">
        <f t="shared" si="7"/>
        <v>0.900709219858156</v>
      </c>
      <c r="AA17" s="13">
        <f t="shared" si="8"/>
        <v>-2.7025680114965422</v>
      </c>
      <c r="AC17" s="29" t="s">
        <v>59</v>
      </c>
    </row>
    <row r="18" spans="1:29" s="14" customFormat="1">
      <c r="A18" s="15" t="s">
        <v>21</v>
      </c>
      <c r="B18" s="43">
        <v>1</v>
      </c>
      <c r="D18" s="17"/>
      <c r="E18" s="17"/>
      <c r="F18" s="18"/>
      <c r="H18" s="17"/>
      <c r="I18" s="17"/>
      <c r="J18" s="18"/>
      <c r="L18" s="16">
        <v>646</v>
      </c>
      <c r="M18" s="16">
        <v>575</v>
      </c>
      <c r="N18" s="18">
        <f t="shared" si="2"/>
        <v>0.8900928792569659</v>
      </c>
      <c r="O18" s="16"/>
      <c r="P18" s="17"/>
      <c r="Q18" s="17"/>
      <c r="R18" s="18"/>
      <c r="S18" s="16"/>
      <c r="T18" s="17"/>
      <c r="U18" s="17"/>
      <c r="V18" s="18"/>
      <c r="X18" s="17">
        <f t="shared" si="5"/>
        <v>646</v>
      </c>
      <c r="Y18" s="17">
        <f t="shared" si="6"/>
        <v>575</v>
      </c>
      <c r="Z18" s="18">
        <f t="shared" si="7"/>
        <v>0.8900928792569659</v>
      </c>
      <c r="AA18" s="13">
        <f t="shared" si="8"/>
        <v>-3.7642020716155522</v>
      </c>
      <c r="AC18" s="29" t="s">
        <v>45</v>
      </c>
    </row>
    <row r="19" spans="1:29" s="14" customFormat="1">
      <c r="A19" s="15" t="s">
        <v>12</v>
      </c>
      <c r="B19" s="43">
        <v>1</v>
      </c>
      <c r="D19" s="17"/>
      <c r="E19" s="17"/>
      <c r="F19" s="18"/>
      <c r="H19" s="17"/>
      <c r="I19" s="17"/>
      <c r="J19" s="18"/>
      <c r="L19" s="16"/>
      <c r="M19" s="16"/>
      <c r="N19" s="18"/>
      <c r="O19" s="16"/>
      <c r="P19" s="16">
        <v>141</v>
      </c>
      <c r="Q19" s="16">
        <v>139</v>
      </c>
      <c r="R19" s="18">
        <f t="shared" si="3"/>
        <v>0.98581560283687941</v>
      </c>
      <c r="S19" s="16"/>
      <c r="T19" s="17"/>
      <c r="U19" s="17"/>
      <c r="V19" s="18"/>
      <c r="X19" s="17">
        <f t="shared" si="5"/>
        <v>141</v>
      </c>
      <c r="Y19" s="17">
        <f t="shared" si="6"/>
        <v>139</v>
      </c>
      <c r="Z19" s="18">
        <f t="shared" si="7"/>
        <v>0.98581560283687941</v>
      </c>
      <c r="AA19" s="13">
        <f t="shared" si="8"/>
        <v>5.8080702863757994</v>
      </c>
      <c r="AC19" s="29" t="s">
        <v>60</v>
      </c>
    </row>
    <row r="20" spans="1:29" s="14" customFormat="1">
      <c r="A20" s="15" t="s">
        <v>13</v>
      </c>
      <c r="B20" s="43">
        <v>1</v>
      </c>
      <c r="D20" s="17"/>
      <c r="E20" s="17"/>
      <c r="F20" s="18"/>
      <c r="H20" s="17"/>
      <c r="I20" s="17"/>
      <c r="J20" s="18"/>
      <c r="L20" s="16"/>
      <c r="M20" s="16"/>
      <c r="N20" s="18"/>
      <c r="O20" s="16"/>
      <c r="P20" s="16">
        <v>141</v>
      </c>
      <c r="Q20" s="16">
        <v>135</v>
      </c>
      <c r="R20" s="18">
        <f t="shared" si="3"/>
        <v>0.95744680851063835</v>
      </c>
      <c r="S20" s="16"/>
      <c r="T20" s="17"/>
      <c r="U20" s="17"/>
      <c r="V20" s="18"/>
      <c r="X20" s="17">
        <f t="shared" si="5"/>
        <v>141</v>
      </c>
      <c r="Y20" s="17">
        <f t="shared" si="6"/>
        <v>135</v>
      </c>
      <c r="Z20" s="18">
        <f t="shared" si="7"/>
        <v>0.95744680851063835</v>
      </c>
      <c r="AA20" s="13">
        <f t="shared" si="8"/>
        <v>2.9711908537516929</v>
      </c>
      <c r="AC20" s="29" t="s">
        <v>46</v>
      </c>
    </row>
    <row r="21" spans="1:29" s="14" customFormat="1">
      <c r="A21" s="15" t="s">
        <v>3</v>
      </c>
      <c r="B21" s="43">
        <v>1</v>
      </c>
      <c r="D21" s="17"/>
      <c r="E21" s="17"/>
      <c r="F21" s="18"/>
      <c r="H21" s="17">
        <v>1276</v>
      </c>
      <c r="I21" s="17">
        <v>1208</v>
      </c>
      <c r="J21" s="18">
        <f t="shared" si="1"/>
        <v>0.94670846394984332</v>
      </c>
      <c r="L21" s="17"/>
      <c r="M21" s="17"/>
      <c r="N21" s="18"/>
      <c r="O21" s="16"/>
      <c r="P21" s="17"/>
      <c r="Q21" s="17"/>
      <c r="R21" s="18"/>
      <c r="S21" s="16"/>
      <c r="T21" s="17"/>
      <c r="U21" s="17"/>
      <c r="V21" s="18"/>
      <c r="X21" s="17">
        <f t="shared" si="5"/>
        <v>1276</v>
      </c>
      <c r="Y21" s="17">
        <f t="shared" si="6"/>
        <v>1208</v>
      </c>
      <c r="Z21" s="18">
        <f t="shared" si="7"/>
        <v>0.94670846394984332</v>
      </c>
      <c r="AA21" s="13">
        <f t="shared" si="8"/>
        <v>1.8973563976721897</v>
      </c>
      <c r="AC21" s="29" t="s">
        <v>47</v>
      </c>
    </row>
    <row r="22" spans="1:29" s="14" customFormat="1">
      <c r="A22" s="15" t="s">
        <v>22</v>
      </c>
      <c r="B22" s="43">
        <v>1</v>
      </c>
      <c r="D22" s="17"/>
      <c r="E22" s="17"/>
      <c r="F22" s="18"/>
      <c r="H22" s="17"/>
      <c r="I22" s="17"/>
      <c r="J22" s="18"/>
      <c r="L22" s="16">
        <v>646</v>
      </c>
      <c r="M22" s="17">
        <v>567</v>
      </c>
      <c r="N22" s="18">
        <f t="shared" si="2"/>
        <v>0.87770897832817341</v>
      </c>
      <c r="O22" s="16"/>
      <c r="P22" s="17"/>
      <c r="Q22" s="17"/>
      <c r="R22" s="18"/>
      <c r="S22" s="16"/>
      <c r="T22" s="17"/>
      <c r="U22" s="17"/>
      <c r="V22" s="18"/>
      <c r="X22" s="17">
        <f t="shared" si="5"/>
        <v>646</v>
      </c>
      <c r="Y22" s="17">
        <f t="shared" si="6"/>
        <v>567</v>
      </c>
      <c r="Z22" s="18">
        <f t="shared" si="7"/>
        <v>0.87770897832817341</v>
      </c>
      <c r="AA22" s="13">
        <f t="shared" si="8"/>
        <v>-5.0025921644948017</v>
      </c>
      <c r="AC22" s="29" t="s">
        <v>48</v>
      </c>
    </row>
    <row r="23" spans="1:29" s="14" customFormat="1">
      <c r="A23" s="15" t="s">
        <v>17</v>
      </c>
      <c r="B23" s="43">
        <v>1</v>
      </c>
      <c r="D23" s="17"/>
      <c r="E23" s="17"/>
      <c r="F23" s="18"/>
      <c r="H23" s="17"/>
      <c r="I23" s="17"/>
      <c r="J23" s="18"/>
      <c r="L23" s="17"/>
      <c r="M23" s="17"/>
      <c r="N23" s="18"/>
      <c r="O23" s="16"/>
      <c r="P23" s="17"/>
      <c r="Q23" s="17"/>
      <c r="R23" s="18"/>
      <c r="S23" s="16"/>
      <c r="T23" s="17">
        <v>573</v>
      </c>
      <c r="U23" s="17">
        <v>526</v>
      </c>
      <c r="V23" s="18">
        <f t="shared" si="4"/>
        <v>0.91797556719022688</v>
      </c>
      <c r="X23" s="17">
        <f t="shared" si="5"/>
        <v>573</v>
      </c>
      <c r="Y23" s="17">
        <f t="shared" si="6"/>
        <v>526</v>
      </c>
      <c r="Z23" s="18">
        <f t="shared" si="7"/>
        <v>0.91797556719022688</v>
      </c>
      <c r="AA23" s="13">
        <f t="shared" si="8"/>
        <v>-0.97593327828945364</v>
      </c>
      <c r="AC23" s="29" t="s">
        <v>61</v>
      </c>
    </row>
    <row r="24" spans="1:29" s="14" customFormat="1">
      <c r="A24" s="15" t="s">
        <v>18</v>
      </c>
      <c r="B24" s="43">
        <v>1</v>
      </c>
      <c r="D24" s="17"/>
      <c r="E24" s="17"/>
      <c r="F24" s="18"/>
      <c r="H24" s="17"/>
      <c r="I24" s="17"/>
      <c r="J24" s="18"/>
      <c r="L24" s="17"/>
      <c r="M24" s="17"/>
      <c r="N24" s="18"/>
      <c r="O24" s="16"/>
      <c r="P24" s="17"/>
      <c r="Q24" s="17"/>
      <c r="R24" s="18"/>
      <c r="S24" s="16"/>
      <c r="T24" s="17">
        <v>573</v>
      </c>
      <c r="U24" s="17">
        <v>558</v>
      </c>
      <c r="V24" s="18">
        <f t="shared" si="4"/>
        <v>0.97382198952879584</v>
      </c>
      <c r="X24" s="17">
        <f t="shared" si="5"/>
        <v>573</v>
      </c>
      <c r="Y24" s="17">
        <f t="shared" si="6"/>
        <v>558</v>
      </c>
      <c r="Z24" s="18">
        <f t="shared" si="7"/>
        <v>0.97382198952879584</v>
      </c>
      <c r="AA24" s="13">
        <f t="shared" si="8"/>
        <v>4.6087089555674421</v>
      </c>
      <c r="AC24" s="29" t="s">
        <v>49</v>
      </c>
    </row>
    <row r="25" spans="1:29" s="14" customFormat="1">
      <c r="A25" s="15" t="s">
        <v>19</v>
      </c>
      <c r="B25" s="43">
        <v>1</v>
      </c>
      <c r="D25" s="17"/>
      <c r="E25" s="17"/>
      <c r="F25" s="18"/>
      <c r="H25" s="17"/>
      <c r="I25" s="17"/>
      <c r="J25" s="18"/>
      <c r="L25" s="17"/>
      <c r="M25" s="17"/>
      <c r="N25" s="18"/>
      <c r="O25" s="16"/>
      <c r="P25" s="17"/>
      <c r="Q25" s="17"/>
      <c r="R25" s="18"/>
      <c r="S25" s="16"/>
      <c r="T25" s="17">
        <v>573</v>
      </c>
      <c r="U25" s="17">
        <v>518</v>
      </c>
      <c r="V25" s="18">
        <f t="shared" si="4"/>
        <v>0.90401396160558467</v>
      </c>
      <c r="X25" s="17">
        <f t="shared" si="5"/>
        <v>573</v>
      </c>
      <c r="Y25" s="17">
        <f t="shared" si="6"/>
        <v>518</v>
      </c>
      <c r="Z25" s="18">
        <f t="shared" si="7"/>
        <v>0.90401396160558467</v>
      </c>
      <c r="AA25" s="13">
        <f t="shared" si="8"/>
        <v>-2.3720938367536748</v>
      </c>
      <c r="AC25" s="29" t="s">
        <v>50</v>
      </c>
    </row>
    <row r="26" spans="1:29" s="14" customFormat="1">
      <c r="A26" s="15" t="s">
        <v>4</v>
      </c>
      <c r="B26" s="43">
        <v>1</v>
      </c>
      <c r="D26" s="17"/>
      <c r="E26" s="17"/>
      <c r="F26" s="18"/>
      <c r="H26" s="17">
        <v>1277</v>
      </c>
      <c r="I26" s="17">
        <v>1225</v>
      </c>
      <c r="J26" s="18">
        <f t="shared" si="1"/>
        <v>0.9592795614722005</v>
      </c>
      <c r="L26" s="17"/>
      <c r="M26" s="17"/>
      <c r="N26" s="18"/>
      <c r="O26" s="16"/>
      <c r="P26" s="17"/>
      <c r="Q26" s="17"/>
      <c r="R26" s="18"/>
      <c r="S26" s="16"/>
      <c r="T26" s="17"/>
      <c r="U26" s="17"/>
      <c r="V26" s="18"/>
      <c r="X26" s="17">
        <f t="shared" si="5"/>
        <v>1277</v>
      </c>
      <c r="Y26" s="17">
        <f t="shared" si="6"/>
        <v>1225</v>
      </c>
      <c r="Z26" s="18">
        <f t="shared" si="7"/>
        <v>0.9592795614722005</v>
      </c>
      <c r="AA26" s="13">
        <f t="shared" si="8"/>
        <v>3.1544661499079085</v>
      </c>
      <c r="AC26" s="29" t="s">
        <v>51</v>
      </c>
    </row>
    <row r="27" spans="1:29" s="14" customFormat="1">
      <c r="A27" s="15" t="s">
        <v>14</v>
      </c>
      <c r="B27" s="43">
        <v>1</v>
      </c>
      <c r="D27" s="17">
        <v>503</v>
      </c>
      <c r="E27" s="17">
        <v>445</v>
      </c>
      <c r="F27" s="18">
        <f t="shared" si="0"/>
        <v>0.88469184890656061</v>
      </c>
      <c r="H27" s="17"/>
      <c r="I27" s="17"/>
      <c r="J27" s="18"/>
      <c r="L27" s="17"/>
      <c r="M27" s="17"/>
      <c r="N27" s="18"/>
      <c r="O27" s="16"/>
      <c r="P27" s="17"/>
      <c r="Q27" s="17"/>
      <c r="R27" s="18"/>
      <c r="S27" s="16"/>
      <c r="T27" s="17"/>
      <c r="U27" s="17"/>
      <c r="V27" s="18"/>
      <c r="X27" s="17">
        <f t="shared" si="5"/>
        <v>503</v>
      </c>
      <c r="Y27" s="17">
        <f t="shared" si="6"/>
        <v>445</v>
      </c>
      <c r="Z27" s="18">
        <f t="shared" si="7"/>
        <v>0.88469184890656061</v>
      </c>
      <c r="AA27" s="13">
        <f t="shared" si="8"/>
        <v>-4.3043051066560807</v>
      </c>
      <c r="AC27" s="29" t="s">
        <v>52</v>
      </c>
    </row>
    <row r="28" spans="1:29" s="14" customFormat="1">
      <c r="A28" s="15" t="s">
        <v>15</v>
      </c>
      <c r="B28" s="43">
        <v>1</v>
      </c>
      <c r="D28" s="17">
        <v>503</v>
      </c>
      <c r="E28" s="17">
        <v>490</v>
      </c>
      <c r="F28" s="18">
        <f t="shared" si="0"/>
        <v>0.97415506958250497</v>
      </c>
      <c r="H28" s="17"/>
      <c r="I28" s="17"/>
      <c r="J28" s="18"/>
      <c r="L28" s="17"/>
      <c r="M28" s="17"/>
      <c r="N28" s="18"/>
      <c r="O28" s="16"/>
      <c r="P28" s="17"/>
      <c r="Q28" s="17"/>
      <c r="R28" s="18"/>
      <c r="S28" s="16"/>
      <c r="T28" s="17"/>
      <c r="U28" s="17"/>
      <c r="V28" s="18"/>
      <c r="X28" s="17">
        <f t="shared" si="5"/>
        <v>503</v>
      </c>
      <c r="Y28" s="17">
        <f t="shared" si="6"/>
        <v>490</v>
      </c>
      <c r="Z28" s="18">
        <f t="shared" si="7"/>
        <v>0.97415506958250497</v>
      </c>
      <c r="AA28" s="13">
        <f t="shared" si="8"/>
        <v>4.6420169609383555</v>
      </c>
      <c r="AC28" s="29" t="s">
        <v>53</v>
      </c>
    </row>
    <row r="29" spans="1:29" s="14" customFormat="1">
      <c r="A29" s="15" t="s">
        <v>16</v>
      </c>
      <c r="B29" s="43">
        <v>1</v>
      </c>
      <c r="D29" s="17">
        <v>503</v>
      </c>
      <c r="E29" s="17">
        <v>486</v>
      </c>
      <c r="F29" s="18">
        <f t="shared" si="0"/>
        <v>0.96620278330019882</v>
      </c>
      <c r="H29" s="17"/>
      <c r="I29" s="17"/>
      <c r="J29" s="18"/>
      <c r="L29" s="17"/>
      <c r="M29" s="17"/>
      <c r="N29" s="18"/>
      <c r="O29" s="16"/>
      <c r="P29" s="17"/>
      <c r="Q29" s="17"/>
      <c r="R29" s="18"/>
      <c r="S29" s="16"/>
      <c r="T29" s="17"/>
      <c r="U29" s="17"/>
      <c r="V29" s="18"/>
      <c r="X29" s="17">
        <f t="shared" si="5"/>
        <v>503</v>
      </c>
      <c r="Y29" s="17">
        <f t="shared" si="6"/>
        <v>486</v>
      </c>
      <c r="Z29" s="18">
        <f t="shared" si="7"/>
        <v>0.96620278330019882</v>
      </c>
      <c r="AA29" s="13">
        <f t="shared" si="8"/>
        <v>3.8467883327077401</v>
      </c>
      <c r="AC29" s="29" t="s">
        <v>54</v>
      </c>
    </row>
    <row r="30" spans="1:29" s="14" customFormat="1">
      <c r="A30" s="15" t="s">
        <v>9</v>
      </c>
      <c r="B30" s="43">
        <v>1</v>
      </c>
      <c r="D30" s="17"/>
      <c r="E30" s="17"/>
      <c r="F30" s="18"/>
      <c r="H30" s="17">
        <v>1277</v>
      </c>
      <c r="I30" s="17">
        <v>1200</v>
      </c>
      <c r="J30" s="18">
        <f t="shared" si="1"/>
        <v>0.93970242756460454</v>
      </c>
      <c r="L30" s="17"/>
      <c r="M30" s="17"/>
      <c r="N30" s="18"/>
      <c r="O30" s="16"/>
      <c r="P30" s="17"/>
      <c r="Q30" s="17"/>
      <c r="R30" s="18"/>
      <c r="S30" s="16"/>
      <c r="T30" s="17"/>
      <c r="U30" s="17"/>
      <c r="V30" s="18"/>
      <c r="X30" s="17">
        <f t="shared" si="5"/>
        <v>1277</v>
      </c>
      <c r="Y30" s="17">
        <f t="shared" si="6"/>
        <v>1200</v>
      </c>
      <c r="Z30" s="18">
        <f t="shared" si="7"/>
        <v>0.93970242756460454</v>
      </c>
      <c r="AA30" s="13">
        <f t="shared" si="8"/>
        <v>1.1967527591483118</v>
      </c>
      <c r="AC30" s="29" t="s">
        <v>55</v>
      </c>
    </row>
    <row r="32" spans="1:29">
      <c r="A32" s="25" t="s">
        <v>29</v>
      </c>
      <c r="B32" t="s">
        <v>30</v>
      </c>
      <c r="D32"/>
      <c r="E32"/>
      <c r="F32"/>
      <c r="H32"/>
      <c r="I32"/>
      <c r="J32"/>
      <c r="L32" s="2"/>
      <c r="M32" s="2"/>
      <c r="N32" s="2"/>
      <c r="P32" s="2"/>
      <c r="Q32" s="2"/>
      <c r="R32" s="2"/>
      <c r="T32" s="2"/>
      <c r="U32" s="2"/>
      <c r="V32" s="2"/>
      <c r="X32"/>
      <c r="Y32"/>
      <c r="Z32"/>
    </row>
    <row r="33" spans="1:26">
      <c r="A33" s="25" t="s">
        <v>31</v>
      </c>
      <c r="B33" t="s">
        <v>32</v>
      </c>
      <c r="D33"/>
      <c r="E33"/>
      <c r="F33"/>
      <c r="H33"/>
      <c r="I33"/>
      <c r="J33"/>
      <c r="L33" s="2"/>
      <c r="M33" s="2"/>
      <c r="N33" s="2"/>
      <c r="P33" s="2"/>
      <c r="Q33" s="2"/>
      <c r="R33" s="2"/>
      <c r="T33" s="2"/>
      <c r="U33" s="2"/>
      <c r="V33" s="2"/>
      <c r="X33"/>
      <c r="Y33"/>
      <c r="Z33"/>
    </row>
    <row r="34" spans="1:26">
      <c r="A34" s="25" t="s">
        <v>33</v>
      </c>
      <c r="B34" t="s">
        <v>34</v>
      </c>
      <c r="D34"/>
      <c r="E34"/>
      <c r="F34"/>
      <c r="H34"/>
      <c r="I34"/>
      <c r="J34"/>
      <c r="L34" s="2"/>
      <c r="M34" s="2"/>
      <c r="N34" s="2"/>
      <c r="P34" s="2"/>
      <c r="Q34" s="2"/>
      <c r="R34" s="2"/>
      <c r="T34" s="2"/>
      <c r="U34" s="2"/>
      <c r="V34" s="2"/>
      <c r="X34"/>
      <c r="Y34"/>
      <c r="Z34"/>
    </row>
  </sheetData>
  <mergeCells count="7">
    <mergeCell ref="A3:AC3"/>
    <mergeCell ref="D4:F4"/>
    <mergeCell ref="H4:J4"/>
    <mergeCell ref="P4:R4"/>
    <mergeCell ref="X4:Z4"/>
    <mergeCell ref="L4:N4"/>
    <mergeCell ref="T4:V4"/>
  </mergeCells>
  <pageMargins left="0.25" right="0.25" top="0.75" bottom="0.75" header="0.3" footer="0.3"/>
  <pageSetup paperSize="9" scale="73" fitToHeight="0" orientation="landscape" horizontalDpi="4294967293" r:id="rId1"/>
</worksheet>
</file>

<file path=xl/worksheets/sheet2.xml><?xml version="1.0" encoding="utf-8"?>
<worksheet xmlns="http://schemas.openxmlformats.org/spreadsheetml/2006/main" xmlns:r="http://schemas.openxmlformats.org/officeDocument/2006/relationships">
  <sheetPr>
    <pageSetUpPr fitToPage="1"/>
  </sheetPr>
  <dimension ref="A1:AC49"/>
  <sheetViews>
    <sheetView tabSelected="1" workbookViewId="0">
      <selection activeCell="D43" sqref="D43"/>
    </sheetView>
  </sheetViews>
  <sheetFormatPr defaultRowHeight="14.4"/>
  <cols>
    <col min="1" max="1" width="23.44140625" style="26" customWidth="1"/>
    <col min="2" max="2" width="2.77734375" style="2" customWidth="1"/>
    <col min="3" max="3" width="1.44140625" customWidth="1"/>
    <col min="4" max="4" width="8.21875" style="33" customWidth="1"/>
    <col min="5" max="5" width="1.44140625" customWidth="1"/>
    <col min="6" max="6" width="8.21875" style="33" customWidth="1"/>
    <col min="7" max="7" width="1.44140625" customWidth="1"/>
    <col min="8" max="8" width="8.21875" style="33" customWidth="1"/>
    <col min="9" max="9" width="1.44140625" style="2" customWidth="1"/>
    <col min="10" max="10" width="8.21875" style="33" customWidth="1"/>
    <col min="11" max="11" width="1.44140625" style="2" customWidth="1"/>
    <col min="12" max="12" width="8.21875" style="33" customWidth="1"/>
    <col min="13" max="13" width="1.44140625" customWidth="1"/>
    <col min="14" max="14" width="8.21875" style="35" customWidth="1"/>
    <col min="15" max="15" width="5.77734375" style="51" customWidth="1"/>
    <col min="16" max="16" width="1.109375" customWidth="1"/>
    <col min="17" max="17" width="4.6640625" style="27" customWidth="1"/>
  </cols>
  <sheetData>
    <row r="1" spans="1:29" ht="18">
      <c r="A1" s="10" t="s">
        <v>71</v>
      </c>
      <c r="B1" s="11"/>
      <c r="C1" s="11"/>
      <c r="D1" s="30"/>
    </row>
    <row r="2" spans="1:29" s="14" customFormat="1" ht="9" customHeight="1">
      <c r="A2" s="23"/>
      <c r="B2" s="16"/>
      <c r="D2" s="31"/>
      <c r="F2" s="31"/>
      <c r="H2" s="31"/>
      <c r="I2" s="16"/>
      <c r="J2" s="31"/>
      <c r="K2" s="16"/>
      <c r="L2" s="31"/>
      <c r="N2" s="36"/>
      <c r="O2" s="51"/>
      <c r="Q2" s="27"/>
    </row>
    <row r="3" spans="1:29" ht="97.8" customHeight="1">
      <c r="A3" s="52" t="s">
        <v>72</v>
      </c>
      <c r="B3" s="52"/>
      <c r="C3" s="52"/>
      <c r="D3" s="52"/>
      <c r="E3" s="52"/>
      <c r="F3" s="52"/>
      <c r="G3" s="52"/>
      <c r="H3" s="52"/>
      <c r="I3" s="52"/>
      <c r="J3" s="52"/>
      <c r="K3" s="52"/>
      <c r="L3" s="52"/>
      <c r="M3" s="52"/>
      <c r="N3" s="52"/>
      <c r="O3" s="52"/>
      <c r="P3" s="52"/>
      <c r="Q3" s="52"/>
      <c r="R3" s="41"/>
      <c r="S3" s="41"/>
      <c r="T3" s="41"/>
      <c r="U3" s="41"/>
      <c r="V3" s="41"/>
      <c r="W3" s="41"/>
      <c r="X3" s="41"/>
      <c r="Y3" s="41"/>
      <c r="Z3" s="41"/>
      <c r="AA3" s="41"/>
      <c r="AB3" s="41"/>
      <c r="AC3" s="41"/>
    </row>
    <row r="4" spans="1:29" s="19" customFormat="1">
      <c r="A4" s="24" t="s">
        <v>64</v>
      </c>
      <c r="B4" s="42" t="s">
        <v>62</v>
      </c>
      <c r="D4" s="32" t="s">
        <v>25</v>
      </c>
      <c r="F4" s="32" t="s">
        <v>27</v>
      </c>
      <c r="H4" s="20" t="s">
        <v>67</v>
      </c>
      <c r="I4" s="20"/>
      <c r="J4" s="32" t="s">
        <v>28</v>
      </c>
      <c r="K4" s="20"/>
      <c r="L4" s="32" t="s">
        <v>68</v>
      </c>
      <c r="N4" s="37" t="s">
        <v>10</v>
      </c>
      <c r="O4" s="51"/>
      <c r="Q4" s="28"/>
    </row>
    <row r="5" spans="1:29" s="19" customFormat="1" ht="6" customHeight="1">
      <c r="A5" s="24"/>
      <c r="B5" s="42"/>
      <c r="D5" s="32"/>
      <c r="F5" s="32"/>
      <c r="H5" s="32"/>
      <c r="I5" s="20"/>
      <c r="J5" s="32"/>
      <c r="K5" s="20"/>
      <c r="L5" s="32"/>
      <c r="N5" s="37"/>
      <c r="O5" s="51"/>
      <c r="Q5" s="28"/>
    </row>
    <row r="6" spans="1:29" s="14" customFormat="1">
      <c r="A6" s="14" t="s">
        <v>10</v>
      </c>
      <c r="B6" s="43"/>
      <c r="D6" s="33">
        <v>0.75600000000000001</v>
      </c>
      <c r="F6" s="33">
        <v>0.88100000000000001</v>
      </c>
      <c r="H6" s="16">
        <v>0.82699999999999996</v>
      </c>
      <c r="I6" s="16"/>
      <c r="J6" s="33">
        <v>0.871</v>
      </c>
      <c r="K6" s="16"/>
      <c r="L6" s="31">
        <v>0.81799999999999995</v>
      </c>
      <c r="N6" s="36">
        <f>AVERAGE(D6,F6,H6,J6,L6)</f>
        <v>0.83059999999999989</v>
      </c>
      <c r="O6" s="51"/>
      <c r="Q6" s="27" t="s">
        <v>10</v>
      </c>
    </row>
    <row r="7" spans="1:29" s="14" customFormat="1" ht="6" customHeight="1">
      <c r="B7" s="43"/>
      <c r="D7" s="31"/>
      <c r="F7" s="31"/>
      <c r="H7" s="16"/>
      <c r="I7" s="16"/>
      <c r="J7" s="31"/>
      <c r="K7" s="16"/>
      <c r="L7" s="31"/>
      <c r="N7" s="36"/>
      <c r="O7" s="51"/>
      <c r="Q7" s="27"/>
    </row>
    <row r="8" spans="1:29" s="14" customFormat="1">
      <c r="A8" s="15" t="s">
        <v>5</v>
      </c>
      <c r="B8" s="43">
        <v>5</v>
      </c>
      <c r="D8" s="33">
        <v>0.66300000000000003</v>
      </c>
      <c r="F8" s="33">
        <v>0.79700000000000004</v>
      </c>
      <c r="H8" s="16">
        <v>0.59599999999999997</v>
      </c>
      <c r="I8" s="16"/>
      <c r="J8" s="33">
        <v>0.88100000000000001</v>
      </c>
      <c r="K8" s="16"/>
      <c r="L8" s="31">
        <v>0.60699999999999998</v>
      </c>
      <c r="N8" s="36">
        <f t="shared" ref="N7:N29" si="0">AVERAGE(D8,F8,H8,J8,L8)</f>
        <v>0.7088000000000001</v>
      </c>
      <c r="O8" s="51">
        <f t="shared" ref="O8:O29" si="1">N8-ALLALL_CK</f>
        <v>-0.1217999999999998</v>
      </c>
      <c r="Q8" s="29" t="s">
        <v>56</v>
      </c>
    </row>
    <row r="9" spans="1:29" s="14" customFormat="1">
      <c r="A9" s="15" t="s">
        <v>6</v>
      </c>
      <c r="B9" s="43">
        <v>5</v>
      </c>
      <c r="D9" s="33">
        <v>0.379</v>
      </c>
      <c r="F9" s="33">
        <v>0.85599999999999998</v>
      </c>
      <c r="H9" s="16">
        <v>0.68700000000000006</v>
      </c>
      <c r="I9" s="16"/>
      <c r="J9" s="33">
        <v>0.78400000000000003</v>
      </c>
      <c r="K9" s="16"/>
      <c r="L9" s="31">
        <v>0.47499999999999998</v>
      </c>
      <c r="N9" s="36">
        <f t="shared" si="0"/>
        <v>0.63619999999999999</v>
      </c>
      <c r="O9" s="51">
        <f t="shared" si="1"/>
        <v>-0.19439999999999991</v>
      </c>
      <c r="Q9" s="29" t="s">
        <v>42</v>
      </c>
    </row>
    <row r="10" spans="1:29" s="14" customFormat="1">
      <c r="A10" s="15" t="s">
        <v>7</v>
      </c>
      <c r="B10" s="43">
        <v>5</v>
      </c>
      <c r="D10" s="33">
        <v>0.63900000000000001</v>
      </c>
      <c r="F10" s="33">
        <v>0.86499999999999999</v>
      </c>
      <c r="H10" s="16">
        <v>0.79200000000000004</v>
      </c>
      <c r="I10" s="16"/>
      <c r="J10" s="33">
        <v>0.70799999999999996</v>
      </c>
      <c r="K10" s="16"/>
      <c r="L10" s="31">
        <v>0.73599999999999999</v>
      </c>
      <c r="N10" s="36">
        <f t="shared" si="0"/>
        <v>0.748</v>
      </c>
      <c r="O10" s="51">
        <f t="shared" si="1"/>
        <v>-8.2599999999999896E-2</v>
      </c>
      <c r="Q10" s="29" t="s">
        <v>43</v>
      </c>
    </row>
    <row r="11" spans="1:29" s="14" customFormat="1">
      <c r="A11" s="15" t="s">
        <v>2</v>
      </c>
      <c r="B11" s="43">
        <v>4</v>
      </c>
      <c r="D11" s="33">
        <v>0.56100000000000005</v>
      </c>
      <c r="F11" s="33">
        <v>0.83799999999999997</v>
      </c>
      <c r="H11" s="16"/>
      <c r="I11" s="16"/>
      <c r="J11" s="33">
        <v>0.77200000000000002</v>
      </c>
      <c r="K11" s="16"/>
      <c r="L11" s="31">
        <v>0.68700000000000006</v>
      </c>
      <c r="N11" s="36">
        <f t="shared" si="0"/>
        <v>0.71450000000000014</v>
      </c>
      <c r="O11" s="51">
        <f t="shared" si="1"/>
        <v>-0.11609999999999976</v>
      </c>
      <c r="Q11" s="29" t="s">
        <v>57</v>
      </c>
    </row>
    <row r="12" spans="1:29" s="14" customFormat="1">
      <c r="A12" s="15" t="s">
        <v>8</v>
      </c>
      <c r="B12" s="43">
        <v>4</v>
      </c>
      <c r="D12" s="33">
        <v>0</v>
      </c>
      <c r="F12" s="33">
        <v>0.46200000000000002</v>
      </c>
      <c r="H12" s="16">
        <v>0.68</v>
      </c>
      <c r="I12" s="16"/>
      <c r="J12" s="31"/>
      <c r="K12" s="16"/>
      <c r="L12" s="31">
        <v>0.76600000000000001</v>
      </c>
      <c r="N12" s="36">
        <f t="shared" si="0"/>
        <v>0.47700000000000004</v>
      </c>
      <c r="O12" s="51">
        <f t="shared" si="1"/>
        <v>-0.35359999999999986</v>
      </c>
      <c r="Q12" s="29" t="s">
        <v>44</v>
      </c>
    </row>
    <row r="13" spans="1:29" s="14" customFormat="1">
      <c r="A13" s="15" t="s">
        <v>20</v>
      </c>
      <c r="B13" s="43">
        <v>1</v>
      </c>
      <c r="D13" s="31"/>
      <c r="F13" s="31"/>
      <c r="H13" s="16"/>
      <c r="I13" s="16"/>
      <c r="J13" s="31"/>
      <c r="K13" s="16"/>
      <c r="L13" s="31">
        <v>0.60599999999999998</v>
      </c>
      <c r="N13" s="36">
        <f t="shared" si="0"/>
        <v>0.60599999999999998</v>
      </c>
      <c r="O13" s="51">
        <f t="shared" si="1"/>
        <v>-0.22459999999999991</v>
      </c>
      <c r="Q13" s="29" t="s">
        <v>65</v>
      </c>
    </row>
    <row r="14" spans="1:29" s="14" customFormat="1">
      <c r="A14" s="15" t="s">
        <v>0</v>
      </c>
      <c r="B14" s="43">
        <v>1</v>
      </c>
      <c r="D14" s="31"/>
      <c r="F14" s="33">
        <v>0.79</v>
      </c>
      <c r="H14" s="16"/>
      <c r="I14" s="16"/>
      <c r="J14" s="31"/>
      <c r="K14" s="16"/>
      <c r="L14" s="31"/>
      <c r="N14" s="36">
        <f t="shared" si="0"/>
        <v>0.79</v>
      </c>
      <c r="O14" s="51">
        <f t="shared" si="1"/>
        <v>-4.0599999999999858E-2</v>
      </c>
      <c r="Q14" s="29" t="s">
        <v>58</v>
      </c>
    </row>
    <row r="15" spans="1:29" s="14" customFormat="1">
      <c r="A15" s="15" t="s">
        <v>1</v>
      </c>
      <c r="B15" s="43">
        <v>1</v>
      </c>
      <c r="D15" s="31"/>
      <c r="F15" s="33">
        <v>0.55500000000000005</v>
      </c>
      <c r="H15" s="16"/>
      <c r="I15" s="16"/>
      <c r="J15" s="31"/>
      <c r="K15" s="16"/>
      <c r="L15" s="31"/>
      <c r="N15" s="36">
        <f t="shared" si="0"/>
        <v>0.55500000000000005</v>
      </c>
      <c r="O15" s="51">
        <f t="shared" si="1"/>
        <v>-0.27559999999999985</v>
      </c>
      <c r="Q15" s="29" t="s">
        <v>66</v>
      </c>
    </row>
    <row r="16" spans="1:29" s="14" customFormat="1">
      <c r="A16" s="15" t="s">
        <v>11</v>
      </c>
      <c r="B16" s="43">
        <v>1</v>
      </c>
      <c r="D16" s="31"/>
      <c r="F16" s="31"/>
      <c r="H16" s="16"/>
      <c r="I16" s="16"/>
      <c r="J16" s="33">
        <v>0.79100000000000004</v>
      </c>
      <c r="K16" s="16"/>
      <c r="L16" s="31"/>
      <c r="N16" s="36">
        <f t="shared" si="0"/>
        <v>0.79100000000000004</v>
      </c>
      <c r="O16" s="51">
        <f t="shared" si="1"/>
        <v>-3.9599999999999858E-2</v>
      </c>
      <c r="Q16" s="29" t="s">
        <v>59</v>
      </c>
    </row>
    <row r="17" spans="1:17" s="14" customFormat="1">
      <c r="A17" s="15" t="s">
        <v>21</v>
      </c>
      <c r="B17" s="43">
        <v>1</v>
      </c>
      <c r="D17" s="31"/>
      <c r="F17" s="31"/>
      <c r="H17" s="16">
        <v>0.74299999999999999</v>
      </c>
      <c r="I17" s="16"/>
      <c r="J17" s="31"/>
      <c r="K17" s="16"/>
      <c r="L17" s="31"/>
      <c r="N17" s="36">
        <f t="shared" si="0"/>
        <v>0.74299999999999999</v>
      </c>
      <c r="O17" s="51">
        <f t="shared" si="1"/>
        <v>-8.75999999999999E-2</v>
      </c>
      <c r="Q17" s="29" t="s">
        <v>45</v>
      </c>
    </row>
    <row r="18" spans="1:17" s="14" customFormat="1">
      <c r="A18" s="15" t="s">
        <v>12</v>
      </c>
      <c r="B18" s="43">
        <v>1</v>
      </c>
      <c r="D18" s="31"/>
      <c r="F18" s="31"/>
      <c r="H18" s="16"/>
      <c r="I18" s="16"/>
      <c r="J18" s="33">
        <v>0.86699999999999999</v>
      </c>
      <c r="K18" s="16"/>
      <c r="L18" s="31"/>
      <c r="N18" s="36">
        <f t="shared" si="0"/>
        <v>0.86699999999999999</v>
      </c>
      <c r="O18" s="51">
        <f t="shared" si="1"/>
        <v>3.6400000000000099E-2</v>
      </c>
      <c r="Q18" s="29" t="s">
        <v>60</v>
      </c>
    </row>
    <row r="19" spans="1:17" s="14" customFormat="1">
      <c r="A19" s="15" t="s">
        <v>13</v>
      </c>
      <c r="B19" s="43">
        <v>1</v>
      </c>
      <c r="D19" s="31"/>
      <c r="F19" s="31"/>
      <c r="H19" s="16"/>
      <c r="I19" s="16"/>
      <c r="J19" s="33">
        <v>0.54900000000000004</v>
      </c>
      <c r="K19" s="16"/>
      <c r="L19" s="31"/>
      <c r="N19" s="36">
        <f t="shared" si="0"/>
        <v>0.54900000000000004</v>
      </c>
      <c r="O19" s="51">
        <f t="shared" si="1"/>
        <v>-0.28159999999999985</v>
      </c>
      <c r="Q19" s="29" t="s">
        <v>46</v>
      </c>
    </row>
    <row r="20" spans="1:17" s="14" customFormat="1">
      <c r="A20" s="15" t="s">
        <v>3</v>
      </c>
      <c r="B20" s="43">
        <v>1</v>
      </c>
      <c r="D20" s="31"/>
      <c r="F20" s="33">
        <v>0.748</v>
      </c>
      <c r="H20" s="31"/>
      <c r="I20" s="16"/>
      <c r="J20" s="31"/>
      <c r="K20" s="16"/>
      <c r="L20" s="31"/>
      <c r="N20" s="36">
        <f t="shared" si="0"/>
        <v>0.748</v>
      </c>
      <c r="O20" s="51">
        <f t="shared" si="1"/>
        <v>-8.2599999999999896E-2</v>
      </c>
      <c r="Q20" s="29" t="s">
        <v>47</v>
      </c>
    </row>
    <row r="21" spans="1:17" s="14" customFormat="1">
      <c r="A21" s="15" t="s">
        <v>22</v>
      </c>
      <c r="B21" s="43">
        <v>1</v>
      </c>
      <c r="D21" s="31"/>
      <c r="F21" s="31"/>
      <c r="H21" s="31">
        <v>0.69599999999999995</v>
      </c>
      <c r="I21" s="16"/>
      <c r="J21" s="31"/>
      <c r="K21" s="16"/>
      <c r="L21" s="31"/>
      <c r="N21" s="36">
        <f t="shared" si="0"/>
        <v>0.69599999999999995</v>
      </c>
      <c r="O21" s="51">
        <f t="shared" si="1"/>
        <v>-0.13459999999999994</v>
      </c>
      <c r="Q21" s="29" t="s">
        <v>48</v>
      </c>
    </row>
    <row r="22" spans="1:17" s="14" customFormat="1">
      <c r="A22" s="15" t="s">
        <v>17</v>
      </c>
      <c r="B22" s="43">
        <v>1</v>
      </c>
      <c r="D22" s="31"/>
      <c r="F22" s="31"/>
      <c r="H22" s="31"/>
      <c r="I22" s="16"/>
      <c r="J22" s="31"/>
      <c r="K22" s="16"/>
      <c r="L22" s="31">
        <v>0.72499999999999998</v>
      </c>
      <c r="N22" s="36">
        <f t="shared" si="0"/>
        <v>0.72499999999999998</v>
      </c>
      <c r="O22" s="51">
        <f t="shared" si="1"/>
        <v>-0.10559999999999992</v>
      </c>
      <c r="Q22" s="29" t="s">
        <v>61</v>
      </c>
    </row>
    <row r="23" spans="1:17" s="14" customFormat="1">
      <c r="A23" s="15" t="s">
        <v>18</v>
      </c>
      <c r="B23" s="43">
        <v>1</v>
      </c>
      <c r="D23" s="31"/>
      <c r="F23" s="31"/>
      <c r="H23" s="31"/>
      <c r="I23" s="16"/>
      <c r="J23" s="31"/>
      <c r="K23" s="16"/>
      <c r="L23" s="31">
        <v>0.63800000000000001</v>
      </c>
      <c r="N23" s="36">
        <f t="shared" si="0"/>
        <v>0.63800000000000001</v>
      </c>
      <c r="O23" s="51">
        <f t="shared" si="1"/>
        <v>-0.19259999999999988</v>
      </c>
      <c r="Q23" s="29" t="s">
        <v>49</v>
      </c>
    </row>
    <row r="24" spans="1:17" s="14" customFormat="1">
      <c r="A24" s="15" t="s">
        <v>19</v>
      </c>
      <c r="B24" s="43">
        <v>1</v>
      </c>
      <c r="D24" s="31"/>
      <c r="F24" s="31"/>
      <c r="H24" s="31"/>
      <c r="I24" s="16"/>
      <c r="J24" s="31"/>
      <c r="K24" s="16"/>
      <c r="L24" s="31">
        <v>0.42699999999999999</v>
      </c>
      <c r="N24" s="36">
        <f t="shared" si="0"/>
        <v>0.42699999999999999</v>
      </c>
      <c r="O24" s="51">
        <f t="shared" si="1"/>
        <v>-0.4035999999999999</v>
      </c>
      <c r="Q24" s="29" t="s">
        <v>50</v>
      </c>
    </row>
    <row r="25" spans="1:17" s="14" customFormat="1">
      <c r="A25" s="15" t="s">
        <v>4</v>
      </c>
      <c r="B25" s="43">
        <v>1</v>
      </c>
      <c r="D25" s="31"/>
      <c r="F25" s="33">
        <v>0.76500000000000001</v>
      </c>
      <c r="H25" s="31"/>
      <c r="I25" s="16"/>
      <c r="J25" s="31"/>
      <c r="K25" s="16"/>
      <c r="L25" s="31"/>
      <c r="N25" s="36">
        <f t="shared" si="0"/>
        <v>0.76500000000000001</v>
      </c>
      <c r="O25" s="51">
        <f t="shared" si="1"/>
        <v>-6.5599999999999881E-2</v>
      </c>
      <c r="Q25" s="29" t="s">
        <v>51</v>
      </c>
    </row>
    <row r="26" spans="1:17" s="14" customFormat="1">
      <c r="A26" s="15" t="s">
        <v>14</v>
      </c>
      <c r="B26" s="43">
        <v>1</v>
      </c>
      <c r="D26" s="33">
        <v>0.47499999999999998</v>
      </c>
      <c r="F26" s="31"/>
      <c r="H26" s="31"/>
      <c r="I26" s="16"/>
      <c r="J26" s="31"/>
      <c r="K26" s="16"/>
      <c r="L26" s="31"/>
      <c r="N26" s="36">
        <f t="shared" si="0"/>
        <v>0.47499999999999998</v>
      </c>
      <c r="O26" s="51">
        <f t="shared" si="1"/>
        <v>-0.35559999999999992</v>
      </c>
      <c r="Q26" s="29" t="s">
        <v>52</v>
      </c>
    </row>
    <row r="27" spans="1:17" s="14" customFormat="1">
      <c r="A27" s="15" t="s">
        <v>15</v>
      </c>
      <c r="B27" s="43">
        <v>1</v>
      </c>
      <c r="D27" s="33">
        <v>0.50600000000000001</v>
      </c>
      <c r="F27" s="31"/>
      <c r="H27" s="31"/>
      <c r="I27" s="16"/>
      <c r="J27" s="31"/>
      <c r="K27" s="16"/>
      <c r="L27" s="31"/>
      <c r="N27" s="36">
        <f t="shared" si="0"/>
        <v>0.50600000000000001</v>
      </c>
      <c r="O27" s="51">
        <f t="shared" si="1"/>
        <v>-0.32459999999999989</v>
      </c>
      <c r="Q27" s="29" t="s">
        <v>53</v>
      </c>
    </row>
    <row r="28" spans="1:17" s="14" customFormat="1">
      <c r="A28" s="15" t="s">
        <v>16</v>
      </c>
      <c r="B28" s="43">
        <v>1</v>
      </c>
      <c r="D28" s="33">
        <v>0.30599999999999999</v>
      </c>
      <c r="F28" s="31"/>
      <c r="H28" s="31"/>
      <c r="I28" s="16"/>
      <c r="J28" s="31"/>
      <c r="K28" s="16"/>
      <c r="L28" s="31"/>
      <c r="N28" s="36">
        <f t="shared" si="0"/>
        <v>0.30599999999999999</v>
      </c>
      <c r="O28" s="51">
        <f t="shared" si="1"/>
        <v>-0.52459999999999996</v>
      </c>
      <c r="Q28" s="29" t="s">
        <v>54</v>
      </c>
    </row>
    <row r="29" spans="1:17" s="14" customFormat="1">
      <c r="A29" s="15" t="s">
        <v>9</v>
      </c>
      <c r="B29" s="43">
        <v>1</v>
      </c>
      <c r="D29" s="31"/>
      <c r="F29" s="33">
        <v>0.64200000000000002</v>
      </c>
      <c r="H29" s="31"/>
      <c r="I29" s="16"/>
      <c r="J29" s="31"/>
      <c r="K29" s="16"/>
      <c r="L29" s="31"/>
      <c r="N29" s="36">
        <f t="shared" si="0"/>
        <v>0.64200000000000002</v>
      </c>
      <c r="O29" s="51">
        <f t="shared" si="1"/>
        <v>-0.18859999999999988</v>
      </c>
      <c r="Q29" s="29" t="s">
        <v>55</v>
      </c>
    </row>
    <row r="30" spans="1:17" s="14" customFormat="1">
      <c r="A30" s="23"/>
      <c r="B30" s="16"/>
      <c r="D30" s="31"/>
      <c r="F30" s="31"/>
      <c r="H30" s="31"/>
      <c r="I30" s="16"/>
      <c r="J30" s="31"/>
      <c r="K30" s="16"/>
      <c r="L30" s="31"/>
      <c r="N30" s="36"/>
      <c r="O30" s="51"/>
      <c r="Q30" s="27"/>
    </row>
    <row r="31" spans="1:17">
      <c r="A31" s="39" t="s">
        <v>69</v>
      </c>
    </row>
    <row r="32" spans="1:17">
      <c r="A32" s="25"/>
      <c r="B32"/>
      <c r="D32" s="34"/>
      <c r="F32" s="34"/>
      <c r="N32" s="38"/>
    </row>
    <row r="33" spans="1:17" s="13" customFormat="1">
      <c r="A33" s="25"/>
      <c r="B33"/>
      <c r="C33"/>
      <c r="D33" s="34"/>
      <c r="E33"/>
      <c r="F33" s="34"/>
      <c r="G33"/>
      <c r="H33" s="33"/>
      <c r="I33" s="2"/>
      <c r="J33" s="33"/>
      <c r="K33" s="2"/>
      <c r="L33" s="33"/>
      <c r="M33"/>
      <c r="N33" s="38"/>
      <c r="O33" s="51"/>
      <c r="P33"/>
      <c r="Q33" s="27"/>
    </row>
    <row r="34" spans="1:17" s="13" customFormat="1">
      <c r="A34" s="25"/>
      <c r="B34"/>
      <c r="C34"/>
      <c r="D34" s="34"/>
      <c r="E34"/>
      <c r="F34" s="34"/>
      <c r="G34"/>
      <c r="H34" s="33"/>
      <c r="I34" s="2"/>
      <c r="J34" s="33"/>
      <c r="K34" s="2"/>
      <c r="L34" s="33"/>
      <c r="M34"/>
      <c r="N34" s="38"/>
      <c r="O34" s="51"/>
      <c r="P34"/>
      <c r="Q34" s="27"/>
    </row>
    <row r="39" spans="1:17">
      <c r="E39" s="12"/>
    </row>
    <row r="40" spans="1:17">
      <c r="E40" s="12"/>
    </row>
    <row r="41" spans="1:17">
      <c r="E41" s="12"/>
    </row>
    <row r="42" spans="1:17">
      <c r="E42" s="12"/>
    </row>
    <row r="43" spans="1:17">
      <c r="E43" s="12"/>
    </row>
    <row r="44" spans="1:17">
      <c r="E44" s="12"/>
    </row>
    <row r="45" spans="1:17">
      <c r="E45" s="12"/>
    </row>
    <row r="46" spans="1:17">
      <c r="E46" s="12"/>
    </row>
    <row r="47" spans="1:17">
      <c r="E47" s="12"/>
    </row>
    <row r="48" spans="1:17">
      <c r="E48" s="12"/>
    </row>
    <row r="49" spans="5:5">
      <c r="E49" s="12"/>
    </row>
  </sheetData>
  <mergeCells count="1">
    <mergeCell ref="A3:Q3"/>
  </mergeCells>
  <pageMargins left="0.7" right="0.7" top="0.75" bottom="0.75" header="0.3" footer="0.3"/>
  <pageSetup paperSize="9" scale="94" fitToWidth="0" orientation="landscape" r:id="rId1"/>
  <drawing r:id="rId2"/>
  <legacyDrawing r:id="rId3"/>
</worksheet>
</file>

<file path=xl/worksheets/sheet3.xml><?xml version="1.0" encoding="utf-8"?>
<worksheet xmlns="http://schemas.openxmlformats.org/spreadsheetml/2006/main" xmlns:r="http://schemas.openxmlformats.org/officeDocument/2006/relationships">
  <sheetPr>
    <pageSetUpPr fitToPage="1"/>
  </sheetPr>
  <dimension ref="A1:AC35"/>
  <sheetViews>
    <sheetView workbookViewId="0">
      <selection activeCell="P17" sqref="P17"/>
    </sheetView>
  </sheetViews>
  <sheetFormatPr defaultRowHeight="14.4"/>
  <cols>
    <col min="1" max="1" width="6" customWidth="1"/>
    <col min="2" max="2" width="1.44140625" customWidth="1"/>
    <col min="3" max="4" width="8.21875" style="4" customWidth="1"/>
    <col min="5" max="5" width="8.21875" style="6" customWidth="1"/>
    <col min="6" max="6" width="1.44140625" customWidth="1"/>
    <col min="7" max="8" width="8.21875" style="4" customWidth="1"/>
    <col min="9" max="9" width="8.21875" style="6" customWidth="1"/>
    <col min="10" max="10" width="1.44140625" customWidth="1"/>
    <col min="11" max="12" width="8.21875" style="4" customWidth="1"/>
    <col min="13" max="13" width="8.21875" style="6" customWidth="1"/>
    <col min="14" max="14" width="1.44140625" customWidth="1"/>
    <col min="15" max="16" width="8.21875" style="5" customWidth="1"/>
    <col min="17" max="17" width="8.21875" style="8" customWidth="1"/>
    <col min="18" max="18" width="1.44140625" customWidth="1"/>
    <col min="19" max="20" width="8.21875" style="4" customWidth="1"/>
    <col min="21" max="21" width="8.21875" style="6" customWidth="1"/>
    <col min="22" max="22" width="1.44140625" customWidth="1"/>
    <col min="23" max="24" width="8.5546875" style="4" customWidth="1"/>
    <col min="25" max="25" width="8.5546875" style="6" customWidth="1"/>
  </cols>
  <sheetData>
    <row r="1" spans="1:29" ht="18">
      <c r="A1" s="10" t="s">
        <v>73</v>
      </c>
      <c r="B1" s="11"/>
      <c r="C1" s="11"/>
      <c r="D1" s="11"/>
      <c r="K1" s="5"/>
      <c r="L1" s="5"/>
    </row>
    <row r="2" spans="1:29" ht="7.2" customHeight="1"/>
    <row r="3" spans="1:29" ht="49.8" customHeight="1">
      <c r="A3" s="52" t="s">
        <v>74</v>
      </c>
      <c r="B3" s="52"/>
      <c r="C3" s="52"/>
      <c r="D3" s="52"/>
      <c r="E3" s="52"/>
      <c r="F3" s="52"/>
      <c r="G3" s="52"/>
      <c r="H3" s="52"/>
      <c r="I3" s="52"/>
      <c r="J3" s="52"/>
      <c r="K3" s="52"/>
      <c r="L3" s="52"/>
      <c r="M3" s="52"/>
      <c r="N3" s="52"/>
      <c r="O3" s="52"/>
      <c r="P3" s="52"/>
      <c r="Q3" s="52"/>
      <c r="R3" s="52"/>
      <c r="S3" s="52"/>
      <c r="T3" s="52"/>
      <c r="U3" s="52"/>
      <c r="V3" s="52"/>
      <c r="W3" s="52"/>
      <c r="X3" s="52"/>
      <c r="Y3" s="52"/>
      <c r="Z3" s="41"/>
      <c r="AA3" s="41"/>
      <c r="AB3" s="41"/>
      <c r="AC3" s="41"/>
    </row>
    <row r="4" spans="1:29">
      <c r="C4" s="54" t="s">
        <v>25</v>
      </c>
      <c r="D4" s="54"/>
      <c r="E4" s="54"/>
      <c r="G4" s="54" t="s">
        <v>27</v>
      </c>
      <c r="H4" s="54"/>
      <c r="I4" s="54"/>
      <c r="K4" s="54" t="s">
        <v>67</v>
      </c>
      <c r="L4" s="54"/>
      <c r="M4" s="54"/>
      <c r="O4" s="54" t="s">
        <v>28</v>
      </c>
      <c r="P4" s="54"/>
      <c r="Q4" s="54"/>
      <c r="S4" s="54" t="s">
        <v>68</v>
      </c>
      <c r="T4" s="54"/>
      <c r="U4" s="54"/>
      <c r="W4" s="54" t="s">
        <v>10</v>
      </c>
      <c r="X4" s="54"/>
      <c r="Y4" s="54"/>
    </row>
    <row r="5" spans="1:29" s="1" customFormat="1">
      <c r="A5" s="1" t="s">
        <v>63</v>
      </c>
      <c r="C5" s="48" t="s">
        <v>23</v>
      </c>
      <c r="D5" s="48" t="s">
        <v>26</v>
      </c>
      <c r="E5" s="49" t="s">
        <v>24</v>
      </c>
      <c r="F5" s="50"/>
      <c r="G5" s="48" t="s">
        <v>23</v>
      </c>
      <c r="H5" s="48" t="s">
        <v>26</v>
      </c>
      <c r="I5" s="49" t="s">
        <v>24</v>
      </c>
      <c r="J5" s="50"/>
      <c r="K5" s="48" t="s">
        <v>23</v>
      </c>
      <c r="L5" s="48" t="s">
        <v>26</v>
      </c>
      <c r="M5" s="49" t="s">
        <v>24</v>
      </c>
      <c r="N5" s="50"/>
      <c r="O5" s="48" t="s">
        <v>23</v>
      </c>
      <c r="P5" s="48" t="s">
        <v>26</v>
      </c>
      <c r="Q5" s="49" t="s">
        <v>24</v>
      </c>
      <c r="R5" s="50"/>
      <c r="S5" s="48" t="s">
        <v>23</v>
      </c>
      <c r="T5" s="48" t="s">
        <v>26</v>
      </c>
      <c r="U5" s="49" t="s">
        <v>24</v>
      </c>
      <c r="V5" s="50"/>
      <c r="W5" s="48" t="s">
        <v>23</v>
      </c>
      <c r="X5" s="48" t="s">
        <v>26</v>
      </c>
      <c r="Y5" s="49" t="s">
        <v>24</v>
      </c>
    </row>
    <row r="6" spans="1:29" s="1" customFormat="1" ht="6" customHeight="1">
      <c r="C6" s="3"/>
      <c r="D6" s="3"/>
      <c r="E6" s="7"/>
      <c r="G6" s="3"/>
      <c r="H6" s="3"/>
      <c r="I6" s="7"/>
      <c r="K6" s="3"/>
      <c r="L6" s="3"/>
      <c r="M6" s="7"/>
      <c r="O6" s="3"/>
      <c r="P6" s="3"/>
      <c r="Q6" s="7"/>
      <c r="S6" s="3"/>
      <c r="T6" s="3"/>
      <c r="U6" s="7"/>
      <c r="W6" s="3"/>
      <c r="X6" s="3"/>
      <c r="Y6" s="7"/>
    </row>
    <row r="7" spans="1:29">
      <c r="A7" s="1" t="s">
        <v>35</v>
      </c>
      <c r="C7" s="4">
        <v>472</v>
      </c>
      <c r="D7" s="4">
        <v>417</v>
      </c>
      <c r="E7" s="6">
        <f t="shared" ref="E7:E13" si="0">D7/C7</f>
        <v>0.88347457627118642</v>
      </c>
      <c r="G7" s="4">
        <v>1359</v>
      </c>
      <c r="H7" s="4">
        <v>1244</v>
      </c>
      <c r="I7" s="6">
        <f t="shared" ref="I7:I13" si="1">H7/G7</f>
        <v>0.91537895511405443</v>
      </c>
      <c r="K7" s="4">
        <v>366</v>
      </c>
      <c r="L7" s="4">
        <v>338</v>
      </c>
      <c r="M7" s="6">
        <f t="shared" ref="M7:M13" si="2">L7/K7</f>
        <v>0.92349726775956287</v>
      </c>
      <c r="O7" s="4">
        <v>204</v>
      </c>
      <c r="P7" s="4">
        <v>189</v>
      </c>
      <c r="Q7" s="6">
        <f t="shared" ref="Q7:Q13" si="3">P7/O7</f>
        <v>0.92647058823529416</v>
      </c>
      <c r="S7" s="4">
        <v>342</v>
      </c>
      <c r="T7" s="4">
        <v>307</v>
      </c>
      <c r="U7" s="6">
        <f t="shared" ref="U7:U13" si="4">T7/S7</f>
        <v>0.89766081871345027</v>
      </c>
      <c r="W7" s="4">
        <f>C7+G7+K7+O7+S7</f>
        <v>2743</v>
      </c>
      <c r="X7" s="4">
        <f>D7+H7+L7+P7+T7</f>
        <v>2495</v>
      </c>
      <c r="Y7" s="6">
        <f t="shared" ref="Y7:Y13" si="5">X7/W7</f>
        <v>0.9095880422894641</v>
      </c>
    </row>
    <row r="8" spans="1:29">
      <c r="A8" s="1" t="s">
        <v>36</v>
      </c>
      <c r="C8" s="4">
        <v>600</v>
      </c>
      <c r="D8" s="4">
        <v>539</v>
      </c>
      <c r="E8" s="6">
        <f t="shared" si="0"/>
        <v>0.89833333333333332</v>
      </c>
      <c r="G8" s="4">
        <v>1547</v>
      </c>
      <c r="H8" s="4">
        <v>1428</v>
      </c>
      <c r="I8" s="6">
        <f t="shared" si="1"/>
        <v>0.92307692307692313</v>
      </c>
      <c r="K8" s="4">
        <v>420</v>
      </c>
      <c r="L8" s="4">
        <v>363</v>
      </c>
      <c r="M8" s="6">
        <f t="shared" si="2"/>
        <v>0.86428571428571432</v>
      </c>
      <c r="O8" s="4">
        <v>266</v>
      </c>
      <c r="P8" s="4">
        <v>253</v>
      </c>
      <c r="Q8" s="6">
        <f t="shared" si="3"/>
        <v>0.95112781954887216</v>
      </c>
      <c r="S8" s="4">
        <v>522</v>
      </c>
      <c r="T8" s="4">
        <v>459</v>
      </c>
      <c r="U8" s="6">
        <f t="shared" si="4"/>
        <v>0.87931034482758619</v>
      </c>
      <c r="W8" s="4">
        <f t="shared" ref="W8:W13" si="6">C8+G8+K8+O8+S8</f>
        <v>3355</v>
      </c>
      <c r="X8" s="4">
        <f t="shared" ref="X8:X13" si="7">D8+H8+L8+P8+T8</f>
        <v>3042</v>
      </c>
      <c r="Y8" s="6">
        <f t="shared" si="5"/>
        <v>0.90670640834575256</v>
      </c>
    </row>
    <row r="9" spans="1:29">
      <c r="A9" s="1" t="s">
        <v>37</v>
      </c>
      <c r="C9" s="4">
        <v>776</v>
      </c>
      <c r="D9" s="4">
        <v>692</v>
      </c>
      <c r="E9" s="6">
        <f t="shared" si="0"/>
        <v>0.89175257731958768</v>
      </c>
      <c r="G9" s="4">
        <v>2205</v>
      </c>
      <c r="H9" s="4">
        <v>2089</v>
      </c>
      <c r="I9" s="6">
        <f t="shared" si="1"/>
        <v>0.94739229024943306</v>
      </c>
      <c r="K9" s="4">
        <v>426</v>
      </c>
      <c r="L9" s="4">
        <v>387</v>
      </c>
      <c r="M9" s="6">
        <f t="shared" si="2"/>
        <v>0.90845070422535212</v>
      </c>
      <c r="O9" s="4">
        <v>98</v>
      </c>
      <c r="P9" s="4">
        <v>90</v>
      </c>
      <c r="Q9" s="6">
        <f t="shared" si="3"/>
        <v>0.91836734693877553</v>
      </c>
      <c r="S9" s="4">
        <v>747</v>
      </c>
      <c r="T9" s="4">
        <v>662</v>
      </c>
      <c r="U9" s="6">
        <f t="shared" si="4"/>
        <v>0.88621151271753684</v>
      </c>
      <c r="W9" s="4">
        <f t="shared" si="6"/>
        <v>4252</v>
      </c>
      <c r="X9" s="4">
        <f t="shared" si="7"/>
        <v>3920</v>
      </c>
      <c r="Y9" s="6">
        <f t="shared" si="5"/>
        <v>0.9219190968955786</v>
      </c>
    </row>
    <row r="10" spans="1:29">
      <c r="A10" s="1" t="s">
        <v>38</v>
      </c>
      <c r="C10" s="4">
        <v>72</v>
      </c>
      <c r="D10" s="4">
        <v>68</v>
      </c>
      <c r="E10" s="6">
        <f t="shared" si="0"/>
        <v>0.94444444444444442</v>
      </c>
      <c r="G10" s="4">
        <v>1830</v>
      </c>
      <c r="H10" s="4">
        <v>1736</v>
      </c>
      <c r="I10" s="6">
        <f t="shared" si="1"/>
        <v>0.94863387978142077</v>
      </c>
      <c r="K10" s="4">
        <v>132</v>
      </c>
      <c r="L10" s="4">
        <v>118</v>
      </c>
      <c r="M10" s="6">
        <f t="shared" si="2"/>
        <v>0.89393939393939392</v>
      </c>
      <c r="O10" s="4">
        <v>98</v>
      </c>
      <c r="P10" s="4">
        <v>91</v>
      </c>
      <c r="Q10" s="6">
        <f t="shared" si="3"/>
        <v>0.9285714285714286</v>
      </c>
      <c r="S10" s="4">
        <v>1080</v>
      </c>
      <c r="T10" s="4">
        <v>995</v>
      </c>
      <c r="U10" s="6">
        <f t="shared" si="4"/>
        <v>0.92129629629629628</v>
      </c>
      <c r="W10" s="4">
        <f t="shared" si="6"/>
        <v>3212</v>
      </c>
      <c r="X10" s="4">
        <f t="shared" si="7"/>
        <v>3008</v>
      </c>
      <c r="Y10" s="6">
        <f t="shared" si="5"/>
        <v>0.93648816936488166</v>
      </c>
    </row>
    <row r="11" spans="1:29">
      <c r="A11" s="1" t="s">
        <v>39</v>
      </c>
      <c r="C11" s="4">
        <v>672</v>
      </c>
      <c r="D11" s="4">
        <v>608</v>
      </c>
      <c r="E11" s="6">
        <f t="shared" si="0"/>
        <v>0.90476190476190477</v>
      </c>
      <c r="G11" s="4">
        <v>2680</v>
      </c>
      <c r="H11" s="4">
        <v>2532</v>
      </c>
      <c r="I11" s="6">
        <f t="shared" si="1"/>
        <v>0.94477611940298512</v>
      </c>
      <c r="K11" s="4">
        <v>852</v>
      </c>
      <c r="L11" s="4">
        <v>773</v>
      </c>
      <c r="M11" s="6">
        <f t="shared" si="2"/>
        <v>0.90727699530516437</v>
      </c>
      <c r="O11" s="4">
        <v>258</v>
      </c>
      <c r="P11" s="4">
        <v>247</v>
      </c>
      <c r="Q11" s="6">
        <f t="shared" si="3"/>
        <v>0.95736434108527135</v>
      </c>
      <c r="S11" s="4">
        <v>675</v>
      </c>
      <c r="T11" s="4">
        <v>615</v>
      </c>
      <c r="U11" s="6">
        <f t="shared" si="4"/>
        <v>0.91111111111111109</v>
      </c>
      <c r="W11" s="4">
        <f t="shared" si="6"/>
        <v>5137</v>
      </c>
      <c r="X11" s="4">
        <f t="shared" si="7"/>
        <v>4775</v>
      </c>
      <c r="Y11" s="6">
        <f t="shared" si="5"/>
        <v>0.92953085458438778</v>
      </c>
    </row>
    <row r="12" spans="1:29">
      <c r="A12" s="1" t="s">
        <v>40</v>
      </c>
      <c r="C12" s="4">
        <v>1024</v>
      </c>
      <c r="D12" s="4">
        <v>947</v>
      </c>
      <c r="E12" s="6">
        <f t="shared" si="0"/>
        <v>0.9248046875</v>
      </c>
      <c r="G12" s="4">
        <v>920</v>
      </c>
      <c r="H12" s="4">
        <v>890</v>
      </c>
      <c r="I12" s="6">
        <f t="shared" si="1"/>
        <v>0.96739130434782605</v>
      </c>
      <c r="K12" s="4">
        <v>1392</v>
      </c>
      <c r="L12" s="4">
        <v>1285</v>
      </c>
      <c r="M12" s="6">
        <f t="shared" si="2"/>
        <v>0.92313218390804597</v>
      </c>
      <c r="O12" s="4">
        <v>37</v>
      </c>
      <c r="P12" s="4">
        <v>36</v>
      </c>
      <c r="Q12" s="6">
        <f t="shared" si="3"/>
        <v>0.97297297297297303</v>
      </c>
      <c r="S12" s="4">
        <v>693</v>
      </c>
      <c r="T12" s="4">
        <v>651</v>
      </c>
      <c r="U12" s="6">
        <f t="shared" si="4"/>
        <v>0.93939393939393945</v>
      </c>
      <c r="W12" s="4">
        <f t="shared" si="6"/>
        <v>4066</v>
      </c>
      <c r="X12" s="4">
        <f t="shared" si="7"/>
        <v>3809</v>
      </c>
      <c r="Y12" s="6">
        <f t="shared" si="5"/>
        <v>0.93679291687161825</v>
      </c>
    </row>
    <row r="13" spans="1:29">
      <c r="A13" s="1" t="s">
        <v>41</v>
      </c>
      <c r="C13" s="4">
        <v>409</v>
      </c>
      <c r="D13" s="4">
        <v>377</v>
      </c>
      <c r="E13" s="6">
        <f t="shared" si="0"/>
        <v>0.92176039119804398</v>
      </c>
      <c r="G13" s="4">
        <v>1440</v>
      </c>
      <c r="H13" s="4">
        <v>1385</v>
      </c>
      <c r="I13" s="6">
        <f t="shared" si="1"/>
        <v>0.96180555555555558</v>
      </c>
      <c r="K13" s="4">
        <v>288</v>
      </c>
      <c r="L13" s="4">
        <v>271</v>
      </c>
      <c r="M13" s="6">
        <f t="shared" si="2"/>
        <v>0.94097222222222221</v>
      </c>
      <c r="O13" s="4">
        <v>3</v>
      </c>
      <c r="P13" s="4">
        <v>2</v>
      </c>
      <c r="Q13" s="6">
        <f t="shared" si="3"/>
        <v>0.66666666666666663</v>
      </c>
      <c r="S13" s="4">
        <v>900</v>
      </c>
      <c r="T13" s="4">
        <v>851</v>
      </c>
      <c r="U13" s="6">
        <f t="shared" si="4"/>
        <v>0.94555555555555559</v>
      </c>
      <c r="W13" s="4">
        <f t="shared" si="6"/>
        <v>3040</v>
      </c>
      <c r="X13" s="4">
        <f t="shared" si="7"/>
        <v>2886</v>
      </c>
      <c r="Y13" s="6">
        <f t="shared" si="5"/>
        <v>0.94934210526315788</v>
      </c>
    </row>
    <row r="16" spans="1:29">
      <c r="A16" s="9"/>
      <c r="C16"/>
      <c r="D16"/>
      <c r="E16"/>
      <c r="G16"/>
      <c r="H16"/>
      <c r="I16"/>
      <c r="K16"/>
      <c r="L16"/>
      <c r="M16"/>
      <c r="O16"/>
      <c r="P16"/>
      <c r="Q16"/>
      <c r="S16" s="2"/>
      <c r="T16" s="2"/>
      <c r="U16" s="2"/>
      <c r="W16"/>
      <c r="X16"/>
      <c r="Y16"/>
    </row>
    <row r="17" spans="1:25">
      <c r="A17" s="9"/>
      <c r="C17"/>
      <c r="D17"/>
      <c r="E17"/>
      <c r="G17"/>
      <c r="H17"/>
      <c r="I17"/>
      <c r="K17"/>
      <c r="L17"/>
      <c r="M17"/>
      <c r="O17"/>
      <c r="P17"/>
      <c r="Q17"/>
      <c r="S17" s="2"/>
      <c r="T17" s="2"/>
      <c r="U17" s="2"/>
      <c r="W17"/>
      <c r="X17"/>
      <c r="Y17"/>
    </row>
    <row r="18" spans="1:25">
      <c r="A18" s="9"/>
      <c r="C18"/>
      <c r="D18"/>
      <c r="E18"/>
      <c r="G18"/>
      <c r="H18"/>
      <c r="I18"/>
      <c r="K18"/>
      <c r="L18"/>
      <c r="M18"/>
      <c r="O18"/>
      <c r="P18"/>
      <c r="Q18"/>
      <c r="S18" s="2"/>
      <c r="T18" s="2"/>
      <c r="U18" s="2"/>
      <c r="W18"/>
      <c r="X18"/>
      <c r="Y18"/>
    </row>
    <row r="35" spans="10:10">
      <c r="J35" s="12"/>
    </row>
  </sheetData>
  <mergeCells count="7">
    <mergeCell ref="A3:Y3"/>
    <mergeCell ref="C4:E4"/>
    <mergeCell ref="G4:I4"/>
    <mergeCell ref="K4:M4"/>
    <mergeCell ref="W4:Y4"/>
    <mergeCell ref="O4:Q4"/>
    <mergeCell ref="S4:U4"/>
  </mergeCells>
  <pageMargins left="0.7" right="0.7" top="0.75" bottom="0.75" header="0.3" footer="0.3"/>
  <pageSetup paperSize="9" scale="8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POCMA</vt:lpstr>
      <vt:lpstr>CKFCMA</vt:lpstr>
      <vt:lpstr>POCMA TS</vt:lpstr>
      <vt:lpstr>ALLALL_CK</vt:lpstr>
      <vt:lpstr>ALLALL_PERC</vt:lpstr>
      <vt:lpstr>CKFCMA!Print_Area</vt:lpstr>
      <vt:lpstr>POCMA!Print_Area</vt:lpstr>
      <vt:lpstr>'POCMA TS'!Print_Area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cp:lastPrinted>2025-01-19T11:12:49Z</cp:lastPrinted>
  <dcterms:created xsi:type="dcterms:W3CDTF">2025-01-07T19:31:05Z</dcterms:created>
  <dcterms:modified xsi:type="dcterms:W3CDTF">2025-01-19T11:12:57Z</dcterms:modified>
</cp:coreProperties>
</file>